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Share\"/>
    </mc:Choice>
  </mc:AlternateContent>
  <xr:revisionPtr revIDLastSave="0" documentId="13_ncr:1_{E03854FA-BDD3-4ECA-8BE9-C0234B0DA7F0}" xr6:coauthVersionLast="47" xr6:coauthVersionMax="47" xr10:uidLastSave="{00000000-0000-0000-0000-000000000000}"/>
  <bookViews>
    <workbookView xWindow="-120" yWindow="-120" windowWidth="29040" windowHeight="15720" tabRatio="795" activeTab="15" xr2:uid="{00000000-000D-0000-FFFF-FFFF00000000}"/>
  </bookViews>
  <sheets>
    <sheet name="Filter data" sheetId="19" r:id="rId1"/>
    <sheet name="finder" sheetId="17" r:id="rId2"/>
    <sheet name="At a Glance" sheetId="1" r:id="rId3"/>
    <sheet name="LC, LWR, SEJ" sheetId="4" r:id="rId4"/>
    <sheet name="Bridge" sheetId="3" r:id="rId5"/>
    <sheet name="Curve" sheetId="5" r:id="rId6"/>
    <sheet name="PNC" sheetId="6" r:id="rId7"/>
    <sheet name="DFWO" sheetId="7" r:id="rId8"/>
    <sheet name="Scheduled inspection" sheetId="8" state="hidden" r:id="rId9"/>
    <sheet name="Staff_Master_DATA" sheetId="16" r:id="rId10"/>
    <sheet name="ExMaster_DATA" sheetId="18" r:id="rId11"/>
    <sheet name="SPN &amp; SPD" sheetId="9" r:id="rId12"/>
    <sheet name="Gateman" sheetId="10" r:id="rId13"/>
    <sheet name="KEYMAN" sheetId="11" r:id="rId14"/>
    <sheet name="Br.Watchman" sheetId="12" r:id="rId15"/>
    <sheet name="Defects" sheetId="21" r:id="rId16"/>
    <sheet name="Patrolman" sheetId="14" state="hidden" r:id="rId17"/>
    <sheet name="Copy of Patrolman" sheetId="15" state="hidden" r:id="rId18"/>
  </sheets>
  <externalReferences>
    <externalReference r:id="rId19"/>
    <externalReference r:id="rId20"/>
  </externalReferences>
  <definedNames>
    <definedName name="_xlnm._FilterDatabase" localSheetId="6" hidden="1">PNC!$A$3:$L$164</definedName>
    <definedName name="Slicer_Column14">#REF!</definedName>
    <definedName name="Slicer_Column15">#REF!</definedName>
    <definedName name="SlicerCache_Table_1_Col_10">#N/A</definedName>
    <definedName name="SlicerCache_Table_1_Col_12">#N/A</definedName>
    <definedName name="Z_9FF96D87_0A63_42BF_B676_7624CC19E7C8_.wvu.FilterData" localSheetId="4" hidden="1">Bridge!$A$1:$H$145</definedName>
  </definedNames>
  <calcPr calcId="191029"/>
  <customWorkbookViews>
    <customWorkbookView name="Filter 1" guid="{9FF96D87-0A63-42BF-B676-7624CC19E7C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7" l="1" a="1"/>
  <c r="Q7" i="17" s="1"/>
  <c r="K18" i="21"/>
  <c r="K16" i="21"/>
  <c r="H37"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6" i="21"/>
  <c r="L3" i="3" a="1"/>
  <c r="L3" i="3" s="1"/>
  <c r="L4" i="3" a="1"/>
  <c r="L4" i="3" s="1"/>
  <c r="L5" i="3" a="1"/>
  <c r="L5" i="3" s="1"/>
  <c r="L6" i="3" a="1"/>
  <c r="L6" i="3" s="1"/>
  <c r="L7" i="3" a="1"/>
  <c r="L7" i="3" s="1"/>
  <c r="L8" i="3" a="1"/>
  <c r="L8" i="3" s="1"/>
  <c r="L9" i="3" a="1"/>
  <c r="L9" i="3" s="1"/>
  <c r="L10" i="3" a="1"/>
  <c r="L10" i="3" s="1"/>
  <c r="L11" i="3" a="1"/>
  <c r="L11" i="3" s="1"/>
  <c r="L12" i="3" a="1"/>
  <c r="L12" i="3" s="1"/>
  <c r="L13" i="3" a="1"/>
  <c r="L13" i="3" s="1"/>
  <c r="L14" i="3" a="1"/>
  <c r="L14" i="3" s="1"/>
  <c r="L15" i="3" a="1"/>
  <c r="L15" i="3" s="1"/>
  <c r="L16" i="3" a="1"/>
  <c r="L16" i="3" s="1"/>
  <c r="L17" i="3" a="1"/>
  <c r="L17" i="3" s="1"/>
  <c r="L18" i="3" a="1"/>
  <c r="L18" i="3" s="1"/>
  <c r="L19" i="3" a="1"/>
  <c r="L19" i="3" s="1"/>
  <c r="L20" i="3" a="1"/>
  <c r="L20" i="3" s="1"/>
  <c r="L21" i="3" a="1"/>
  <c r="L21" i="3" s="1"/>
  <c r="L22" i="3" a="1"/>
  <c r="L22" i="3" s="1"/>
  <c r="L23" i="3" a="1"/>
  <c r="L23" i="3" s="1"/>
  <c r="L24" i="3" a="1"/>
  <c r="L24" i="3" s="1"/>
  <c r="L25" i="3" a="1"/>
  <c r="L25" i="3" s="1"/>
  <c r="L26" i="3" a="1"/>
  <c r="L26" i="3" s="1"/>
  <c r="L27" i="3" a="1"/>
  <c r="L27" i="3" s="1"/>
  <c r="L28" i="3" a="1"/>
  <c r="L28" i="3" s="1"/>
  <c r="L29" i="3" a="1"/>
  <c r="L29" i="3" s="1"/>
  <c r="L30" i="3" a="1"/>
  <c r="L30" i="3" s="1"/>
  <c r="L31" i="3" a="1"/>
  <c r="L31" i="3" s="1"/>
  <c r="L32" i="3" a="1"/>
  <c r="L32" i="3" s="1"/>
  <c r="L33" i="3" a="1"/>
  <c r="L33" i="3" s="1"/>
  <c r="L34" i="3" a="1"/>
  <c r="L34" i="3" s="1"/>
  <c r="L35" i="3" a="1"/>
  <c r="L35" i="3" s="1"/>
  <c r="L36" i="3" a="1"/>
  <c r="L36" i="3" s="1"/>
  <c r="L37" i="3" a="1"/>
  <c r="L37" i="3" s="1"/>
  <c r="L38" i="3" a="1"/>
  <c r="L38" i="3" s="1"/>
  <c r="L39" i="3" a="1"/>
  <c r="L39" i="3" s="1"/>
  <c r="L40" i="3" a="1"/>
  <c r="L40" i="3" s="1"/>
  <c r="L41" i="3" a="1"/>
  <c r="L41" i="3" s="1"/>
  <c r="L42" i="3" a="1"/>
  <c r="L42" i="3" s="1"/>
  <c r="L43" i="3" a="1"/>
  <c r="L43" i="3" s="1"/>
  <c r="L44" i="3" a="1"/>
  <c r="L44" i="3" s="1"/>
  <c r="L45" i="3" a="1"/>
  <c r="L45" i="3" s="1"/>
  <c r="L46" i="3" a="1"/>
  <c r="L46" i="3" s="1"/>
  <c r="L47" i="3" a="1"/>
  <c r="L47" i="3" s="1"/>
  <c r="L48" i="3" a="1"/>
  <c r="L48" i="3" s="1"/>
  <c r="L49" i="3" a="1"/>
  <c r="L49" i="3" s="1"/>
  <c r="L50" i="3" a="1"/>
  <c r="L50" i="3" s="1"/>
  <c r="L51" i="3" a="1"/>
  <c r="L51" i="3" s="1"/>
  <c r="L52" i="3" a="1"/>
  <c r="L52" i="3" s="1"/>
  <c r="L53" i="3" a="1"/>
  <c r="L53" i="3" s="1"/>
  <c r="L54" i="3" a="1"/>
  <c r="L54" i="3" s="1"/>
  <c r="L55" i="3" a="1"/>
  <c r="L55" i="3" s="1"/>
  <c r="L56" i="3" a="1"/>
  <c r="L56" i="3" s="1"/>
  <c r="L57" i="3" a="1"/>
  <c r="L57" i="3" s="1"/>
  <c r="L58" i="3" a="1"/>
  <c r="L58" i="3" s="1"/>
  <c r="L59" i="3" a="1"/>
  <c r="L59" i="3" s="1"/>
  <c r="L60" i="3" a="1"/>
  <c r="L60" i="3" s="1"/>
  <c r="L61" i="3" a="1"/>
  <c r="L61" i="3" s="1"/>
  <c r="L62" i="3" a="1"/>
  <c r="L62" i="3" s="1"/>
  <c r="L63" i="3" a="1"/>
  <c r="L63" i="3" s="1"/>
  <c r="L64" i="3" a="1"/>
  <c r="L64" i="3" s="1"/>
  <c r="L65" i="3" a="1"/>
  <c r="L65" i="3" s="1"/>
  <c r="L66" i="3" a="1"/>
  <c r="L66" i="3" s="1"/>
  <c r="L67" i="3" a="1"/>
  <c r="L67" i="3" s="1"/>
  <c r="L68" i="3" a="1"/>
  <c r="L68" i="3" s="1"/>
  <c r="L69" i="3" a="1"/>
  <c r="L69" i="3" s="1"/>
  <c r="L70" i="3" a="1"/>
  <c r="L70" i="3" s="1"/>
  <c r="L71" i="3" a="1"/>
  <c r="L71" i="3" s="1"/>
  <c r="L72" i="3" a="1"/>
  <c r="L72" i="3" s="1"/>
  <c r="L73" i="3" a="1"/>
  <c r="L73" i="3" s="1"/>
  <c r="L74" i="3" a="1"/>
  <c r="L74" i="3" s="1"/>
  <c r="L75" i="3" a="1"/>
  <c r="L75" i="3" s="1"/>
  <c r="L76" i="3" a="1"/>
  <c r="L76" i="3" s="1"/>
  <c r="L77" i="3" a="1"/>
  <c r="L77" i="3" s="1"/>
  <c r="L78" i="3" a="1"/>
  <c r="L78" i="3" s="1"/>
  <c r="L79" i="3" a="1"/>
  <c r="L79" i="3" s="1"/>
  <c r="L80" i="3" a="1"/>
  <c r="L80" i="3" s="1"/>
  <c r="L81" i="3" a="1"/>
  <c r="L81" i="3" s="1"/>
  <c r="L82" i="3" a="1"/>
  <c r="L82" i="3" s="1"/>
  <c r="L83" i="3" a="1"/>
  <c r="L83" i="3" s="1"/>
  <c r="L84" i="3" a="1"/>
  <c r="L84" i="3" s="1"/>
  <c r="L85" i="3" a="1"/>
  <c r="L85" i="3" s="1"/>
  <c r="L86" i="3" a="1"/>
  <c r="L86" i="3" s="1"/>
  <c r="L87" i="3" a="1"/>
  <c r="L87" i="3" s="1"/>
  <c r="L88" i="3" a="1"/>
  <c r="L88" i="3" s="1"/>
  <c r="L89" i="3" a="1"/>
  <c r="L89" i="3" s="1"/>
  <c r="L90" i="3" a="1"/>
  <c r="L90" i="3" s="1"/>
  <c r="L91" i="3" a="1"/>
  <c r="L91" i="3" s="1"/>
  <c r="L92" i="3" a="1"/>
  <c r="L92" i="3" s="1"/>
  <c r="L93" i="3" a="1"/>
  <c r="L93" i="3" s="1"/>
  <c r="L94" i="3" a="1"/>
  <c r="L94" i="3" s="1"/>
  <c r="L95" i="3" a="1"/>
  <c r="L95" i="3" s="1"/>
  <c r="L96" i="3" a="1"/>
  <c r="L96" i="3" s="1"/>
  <c r="L97" i="3" a="1"/>
  <c r="L97" i="3" s="1"/>
  <c r="L98" i="3" a="1"/>
  <c r="L98" i="3" s="1"/>
  <c r="L99" i="3" a="1"/>
  <c r="L99" i="3" s="1"/>
  <c r="L100" i="3" a="1"/>
  <c r="L100" i="3" s="1"/>
  <c r="L101" i="3" a="1"/>
  <c r="L101" i="3" s="1"/>
  <c r="L102" i="3" a="1"/>
  <c r="L102" i="3" s="1"/>
  <c r="L103" i="3" a="1"/>
  <c r="L103" i="3" s="1"/>
  <c r="L104" i="3" a="1"/>
  <c r="L104" i="3" s="1"/>
  <c r="L105" i="3" a="1"/>
  <c r="L105" i="3" s="1"/>
  <c r="L106" i="3" a="1"/>
  <c r="L106" i="3" s="1"/>
  <c r="L107" i="3" a="1"/>
  <c r="L107" i="3" s="1"/>
  <c r="L108" i="3" a="1"/>
  <c r="L108" i="3" s="1"/>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2" i="3" a="1"/>
  <c r="L2" i="3" s="1"/>
  <c r="D9" i="17" l="1" a="1"/>
  <c r="D9" i="17" s="1"/>
  <c r="O10" i="19" a="1"/>
  <c r="O10" i="19" s="1"/>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10" i="19"/>
  <c r="B10" i="19" a="1"/>
  <c r="B10" i="19" s="1"/>
  <c r="Y12" i="17" a="1"/>
  <c r="Y12" i="17" s="1"/>
  <c r="AE2" i="17"/>
  <c r="Y16" i="17"/>
  <c r="Y15" i="17"/>
  <c r="Y10" i="17"/>
  <c r="A72" i="18"/>
  <c r="A73" i="18"/>
  <c r="A74" i="18"/>
  <c r="A75" i="18"/>
  <c r="A76" i="18"/>
  <c r="A77" i="18"/>
  <c r="A78" i="18"/>
  <c r="A79" i="18"/>
  <c r="A80" i="18"/>
  <c r="A81" i="18"/>
  <c r="A82" i="18"/>
  <c r="A83" i="18"/>
  <c r="A84" i="18"/>
  <c r="A85" i="18"/>
  <c r="Y8" i="17"/>
  <c r="Y7" i="17"/>
  <c r="Y11" i="17"/>
  <c r="X11" i="17"/>
  <c r="Y9" i="17"/>
  <c r="M72" i="18"/>
  <c r="M73" i="18"/>
  <c r="M74" i="18"/>
  <c r="M75" i="18"/>
  <c r="M76" i="18"/>
  <c r="M77" i="18"/>
  <c r="M78" i="18"/>
  <c r="M79" i="18"/>
  <c r="M80" i="18"/>
  <c r="M81" i="18"/>
  <c r="M82" i="18"/>
  <c r="M83" i="18"/>
  <c r="M84" i="18"/>
  <c r="M85" i="18"/>
  <c r="M71" i="18"/>
  <c r="A71" i="18"/>
  <c r="M70" i="18"/>
  <c r="A70" i="18"/>
  <c r="M69" i="18"/>
  <c r="A69" i="18"/>
  <c r="M68" i="18"/>
  <c r="A68" i="18"/>
  <c r="M67" i="18"/>
  <c r="A67" i="18"/>
  <c r="M66" i="18"/>
  <c r="A66" i="18"/>
  <c r="M65" i="18"/>
  <c r="A65" i="18"/>
  <c r="M64" i="18"/>
  <c r="A64" i="18"/>
  <c r="M63" i="18"/>
  <c r="A63" i="18"/>
  <c r="M62" i="18"/>
  <c r="A62" i="18"/>
  <c r="M61" i="18"/>
  <c r="A61" i="18"/>
  <c r="M60" i="18"/>
  <c r="A60" i="18"/>
  <c r="M59" i="18"/>
  <c r="A59" i="18"/>
  <c r="M58" i="18"/>
  <c r="A58" i="18"/>
  <c r="M57" i="18"/>
  <c r="A57" i="18"/>
  <c r="M56" i="18"/>
  <c r="A56" i="18"/>
  <c r="M55" i="18"/>
  <c r="A55" i="18"/>
  <c r="M54" i="18"/>
  <c r="A54" i="18"/>
  <c r="M53" i="18"/>
  <c r="A53" i="18"/>
  <c r="M52" i="18"/>
  <c r="A52" i="18"/>
  <c r="M51" i="18"/>
  <c r="A51" i="18"/>
  <c r="M50" i="18"/>
  <c r="A50" i="18"/>
  <c r="M49" i="18"/>
  <c r="A49" i="18"/>
  <c r="M48" i="18"/>
  <c r="A48" i="18"/>
  <c r="M47" i="18"/>
  <c r="A47" i="18"/>
  <c r="M46" i="18"/>
  <c r="A46" i="18"/>
  <c r="M45" i="18"/>
  <c r="A45" i="18"/>
  <c r="M44" i="18"/>
  <c r="A44" i="18"/>
  <c r="M43" i="18"/>
  <c r="A43" i="18"/>
  <c r="M42" i="18"/>
  <c r="A42" i="18"/>
  <c r="M41" i="18"/>
  <c r="A41" i="18"/>
  <c r="M40" i="18"/>
  <c r="A40" i="18"/>
  <c r="M39" i="18"/>
  <c r="A39" i="18"/>
  <c r="M38" i="18"/>
  <c r="A38" i="18"/>
  <c r="M37" i="18"/>
  <c r="A37" i="18"/>
  <c r="M36" i="18"/>
  <c r="A36" i="18"/>
  <c r="M35" i="18"/>
  <c r="A35" i="18"/>
  <c r="M34" i="18"/>
  <c r="A34" i="18"/>
  <c r="M33" i="18"/>
  <c r="A33" i="18"/>
  <c r="M32" i="18"/>
  <c r="A32" i="18"/>
  <c r="M31" i="18"/>
  <c r="A31" i="18"/>
  <c r="M30" i="18"/>
  <c r="A30" i="18"/>
  <c r="M29" i="18"/>
  <c r="A29" i="18"/>
  <c r="M28" i="18"/>
  <c r="A28" i="18"/>
  <c r="M27" i="18"/>
  <c r="A27" i="18"/>
  <c r="M26" i="18"/>
  <c r="A26" i="18"/>
  <c r="M25" i="18"/>
  <c r="A25" i="18"/>
  <c r="M24" i="18"/>
  <c r="A24" i="18"/>
  <c r="M23" i="18"/>
  <c r="A23" i="18"/>
  <c r="M22" i="18"/>
  <c r="A22" i="18"/>
  <c r="M21" i="18"/>
  <c r="A21" i="18"/>
  <c r="M20" i="18"/>
  <c r="A20" i="18"/>
  <c r="M19" i="18"/>
  <c r="A19" i="18"/>
  <c r="M18" i="18"/>
  <c r="A18" i="18"/>
  <c r="M17" i="18"/>
  <c r="A17" i="18"/>
  <c r="M16" i="18"/>
  <c r="A16" i="18"/>
  <c r="M15" i="18"/>
  <c r="A15" i="18"/>
  <c r="M14" i="18"/>
  <c r="A14" i="18"/>
  <c r="M13" i="18"/>
  <c r="A13" i="18"/>
  <c r="M12" i="18"/>
  <c r="AE12" i="17" s="1"/>
  <c r="A12" i="18"/>
  <c r="M11" i="18"/>
  <c r="A11" i="18"/>
  <c r="M10" i="18"/>
  <c r="A10" i="18"/>
  <c r="M9" i="18"/>
  <c r="A9" i="18"/>
  <c r="M8" i="18"/>
  <c r="A8" i="18"/>
  <c r="M7" i="18"/>
  <c r="A7" i="18"/>
  <c r="M6" i="18"/>
  <c r="A6" i="18"/>
  <c r="M5" i="18"/>
  <c r="A5" i="18"/>
  <c r="M4" i="18"/>
  <c r="A4" i="18"/>
  <c r="M3" i="18"/>
  <c r="A3" i="18"/>
  <c r="E16" i="16"/>
  <c r="B32" i="16"/>
  <c r="B28" i="16"/>
  <c r="C12" i="16"/>
  <c r="E30" i="16"/>
  <c r="B16" i="16"/>
  <c r="B18" i="16"/>
  <c r="C10" i="16"/>
  <c r="E24" i="16"/>
  <c r="C26" i="16"/>
  <c r="B24" i="16"/>
  <c r="E28" i="16"/>
  <c r="C6" i="16"/>
  <c r="E26" i="16"/>
  <c r="E6" i="16"/>
  <c r="C20" i="16"/>
  <c r="E10" i="16"/>
  <c r="C16" i="16"/>
  <c r="B26" i="16"/>
  <c r="E18" i="16"/>
  <c r="B30" i="16"/>
  <c r="C32" i="16"/>
  <c r="E12" i="16"/>
  <c r="B20" i="16"/>
  <c r="E14" i="16"/>
  <c r="C22" i="16"/>
  <c r="E8" i="16"/>
  <c r="C18" i="16"/>
  <c r="C28" i="16"/>
  <c r="C30" i="16"/>
  <c r="E22" i="16"/>
  <c r="B12" i="16"/>
  <c r="B10" i="16"/>
  <c r="C14" i="16"/>
  <c r="B22" i="16"/>
  <c r="E32" i="16"/>
  <c r="C8" i="16"/>
  <c r="B14" i="16"/>
  <c r="B8" i="16"/>
  <c r="C24" i="16"/>
  <c r="B6" i="16"/>
  <c r="E20" i="16"/>
  <c r="M21" i="17" l="1"/>
  <c r="K23" i="17"/>
  <c r="D21" i="17"/>
  <c r="J21" i="17"/>
  <c r="G21" i="17"/>
  <c r="C23" i="17"/>
  <c r="Q20" i="17"/>
  <c r="R15" i="17"/>
  <c r="J15" i="17"/>
  <c r="G15" i="17"/>
  <c r="N15" i="17"/>
  <c r="D15" i="17"/>
  <c r="Q13" i="17"/>
  <c r="M13" i="17"/>
  <c r="J13" i="17"/>
  <c r="R9" i="17" a="1"/>
  <c r="R9" i="17" s="1"/>
  <c r="N9" i="17" a="1"/>
  <c r="N9" i="17" s="1"/>
  <c r="J9" i="17" a="1"/>
  <c r="J9" i="17" s="1"/>
  <c r="G9" i="17" a="1"/>
  <c r="G9" i="17" s="1"/>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5" i="6"/>
  <c r="A6" i="6"/>
  <c r="A7" i="6"/>
  <c r="A8" i="6"/>
  <c r="A9" i="6"/>
  <c r="A10" i="6"/>
  <c r="A11" i="6"/>
  <c r="A12" i="6"/>
  <c r="A4" i="6"/>
  <c r="F10" i="4"/>
  <c r="F9" i="4"/>
  <c r="F8" i="4"/>
  <c r="F7" i="4"/>
  <c r="F6" i="4"/>
  <c r="F5" i="4"/>
  <c r="F4" i="4"/>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7" i="3"/>
  <c r="A6" i="3"/>
  <c r="A5" i="3"/>
  <c r="A4" i="3"/>
  <c r="A3" i="3"/>
  <c r="A2" i="3"/>
  <c r="G49" i="1"/>
  <c r="E49" i="1"/>
  <c r="C49" i="1"/>
  <c r="I48" i="1"/>
  <c r="I47" i="1"/>
  <c r="C47" i="1"/>
  <c r="I46" i="1"/>
  <c r="C46" i="1"/>
  <c r="I45" i="1"/>
  <c r="C45" i="1"/>
  <c r="I44" i="1"/>
  <c r="C44" i="1"/>
  <c r="I43" i="1"/>
  <c r="C43" i="1"/>
  <c r="I42" i="1"/>
  <c r="C42" i="1"/>
  <c r="I41" i="1"/>
  <c r="K34" i="1"/>
  <c r="H34" i="1"/>
  <c r="E34" i="1"/>
  <c r="K33" i="1"/>
  <c r="H33" i="1"/>
  <c r="E33" i="1"/>
  <c r="K32" i="1"/>
  <c r="H32" i="1"/>
  <c r="E32" i="1"/>
  <c r="K31" i="1"/>
  <c r="H31" i="1"/>
  <c r="E31" i="1"/>
  <c r="H30" i="1"/>
  <c r="E30" i="1"/>
  <c r="L30" i="1" s="1"/>
  <c r="K29" i="1"/>
  <c r="H29" i="1"/>
  <c r="E29" i="1"/>
  <c r="K28" i="1"/>
  <c r="H28" i="1"/>
  <c r="E28" i="1"/>
  <c r="J23" i="1"/>
  <c r="I23" i="1"/>
  <c r="G23" i="1"/>
  <c r="F23" i="1"/>
  <c r="E23" i="1"/>
  <c r="K22" i="1"/>
  <c r="H22" i="1"/>
  <c r="K21" i="1"/>
  <c r="H21" i="1"/>
  <c r="K20" i="1"/>
  <c r="H20" i="1"/>
  <c r="K19" i="1"/>
  <c r="H19" i="1"/>
  <c r="K18" i="1"/>
  <c r="H18" i="1"/>
  <c r="K17" i="1"/>
  <c r="H17" i="1"/>
  <c r="K12" i="1"/>
  <c r="J12" i="1"/>
  <c r="I12" i="1"/>
  <c r="H12" i="1"/>
  <c r="G12" i="1"/>
  <c r="F12" i="1"/>
  <c r="E12" i="1"/>
  <c r="C12" i="1"/>
  <c r="C10" i="1"/>
  <c r="C9" i="1"/>
  <c r="C8" i="1"/>
  <c r="C7" i="1"/>
  <c r="C6" i="1"/>
  <c r="C5" i="1"/>
  <c r="E50" i="1" l="1"/>
  <c r="L34" i="1"/>
  <c r="E13" i="1"/>
  <c r="L28" i="1"/>
  <c r="L32" i="1"/>
  <c r="L33" i="1"/>
  <c r="L29" i="1"/>
  <c r="K23" i="1"/>
  <c r="I49" i="1"/>
  <c r="H23" i="1"/>
  <c r="L31" i="1"/>
  <c r="L35"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futureMetadata>
  <cellMetadata count="1">
    <bk>
      <rc t="1" v="0"/>
    </bk>
  </cellMetadata>
  <valueMetadata count="14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valueMetadata>
</metadata>
</file>

<file path=xl/sharedStrings.xml><?xml version="1.0" encoding="utf-8"?>
<sst xmlns="http://schemas.openxmlformats.org/spreadsheetml/2006/main" count="3835" uniqueCount="1082">
  <si>
    <t>Section under IMSD SMUN (Bridge Details)</t>
  </si>
  <si>
    <t>Section</t>
  </si>
  <si>
    <t>Line</t>
  </si>
  <si>
    <t>Chainage</t>
  </si>
  <si>
    <t>MJB</t>
  </si>
  <si>
    <t>MIB</t>
  </si>
  <si>
    <t>RUB</t>
  </si>
  <si>
    <t>ROB</t>
  </si>
  <si>
    <t>FOB</t>
  </si>
  <si>
    <t>OWG</t>
  </si>
  <si>
    <t>LC</t>
  </si>
  <si>
    <t xml:space="preserve">From </t>
  </si>
  <si>
    <t>To</t>
  </si>
  <si>
    <t>UBCD-SMUN</t>
  </si>
  <si>
    <t>SL</t>
  </si>
  <si>
    <t>SMUN-SBJN</t>
  </si>
  <si>
    <t>SBJN-NSIR</t>
  </si>
  <si>
    <t>NSIR-GVGN</t>
  </si>
  <si>
    <t>GVGN-KNNN</t>
  </si>
  <si>
    <t>KNNN-CHAN</t>
  </si>
  <si>
    <t>CHAN-SNL</t>
  </si>
  <si>
    <t>SMUN-RPJ</t>
  </si>
  <si>
    <t>Total</t>
  </si>
  <si>
    <t>Section under IMSD SMUN (Point &amp; Crossing Details)</t>
  </si>
  <si>
    <t>Station</t>
  </si>
  <si>
    <t xml:space="preserve">Centre </t>
  </si>
  <si>
    <t>From</t>
  </si>
  <si>
    <t>1 in 12</t>
  </si>
  <si>
    <t>1 in 8.5</t>
  </si>
  <si>
    <t>DS</t>
  </si>
  <si>
    <t>Main</t>
  </si>
  <si>
    <t>Loop</t>
  </si>
  <si>
    <t>SMUN</t>
  </si>
  <si>
    <t>SBJN</t>
  </si>
  <si>
    <t>NSIR</t>
  </si>
  <si>
    <t>GVGN</t>
  </si>
  <si>
    <t>KNNN</t>
  </si>
  <si>
    <t>CHAN</t>
  </si>
  <si>
    <t xml:space="preserve"> Total</t>
  </si>
  <si>
    <t>Summery of point &amp; Crossing Under IMSD-SMUN</t>
  </si>
  <si>
    <t>Stations</t>
  </si>
  <si>
    <t>Angle</t>
  </si>
  <si>
    <t>Main line</t>
  </si>
  <si>
    <t>Loop lines</t>
  </si>
  <si>
    <t>RH</t>
  </si>
  <si>
    <t>LH</t>
  </si>
  <si>
    <t>1:12</t>
  </si>
  <si>
    <t>1:8.5</t>
  </si>
  <si>
    <t>Grand Total</t>
  </si>
  <si>
    <t>Section under IMSD SMUN (Curve Details)</t>
  </si>
  <si>
    <t>&lt;1.50*</t>
  </si>
  <si>
    <t>&gt;1.5*</t>
  </si>
  <si>
    <t>S. No.</t>
  </si>
  <si>
    <t>Bridge No.</t>
  </si>
  <si>
    <t>Bridge Type</t>
  </si>
  <si>
    <t>Old Bridge No.</t>
  </si>
  <si>
    <t>Column15</t>
  </si>
  <si>
    <t>FOB(O)--08</t>
  </si>
  <si>
    <t>03. SMUN-SBJN</t>
  </si>
  <si>
    <t>FOB Rajpura</t>
  </si>
  <si>
    <t>FOB(O)--9</t>
  </si>
  <si>
    <t>05. SBJN-NSIR</t>
  </si>
  <si>
    <t>FOB Sadhugarh</t>
  </si>
  <si>
    <t>FOB(O)--10</t>
  </si>
  <si>
    <t>09. GVGN-KNNN</t>
  </si>
  <si>
    <t>FOB Govindgarh</t>
  </si>
  <si>
    <t>FOB(O)--11</t>
  </si>
  <si>
    <t>FOB Khanna</t>
  </si>
  <si>
    <t>FOB(O)--12</t>
  </si>
  <si>
    <t>11. KNNN-CHAN</t>
  </si>
  <si>
    <t>FOB Chawapail</t>
  </si>
  <si>
    <t>FOB(O)-13</t>
  </si>
  <si>
    <t>13. CHAN-SNL</t>
  </si>
  <si>
    <t>FOB DORAHA</t>
  </si>
  <si>
    <t>1167/1</t>
  </si>
  <si>
    <t>01. UBCD-SMUN</t>
  </si>
  <si>
    <t>Box</t>
  </si>
  <si>
    <t>1172/2</t>
  </si>
  <si>
    <t>Mixed</t>
  </si>
  <si>
    <t>1175/2</t>
  </si>
  <si>
    <t>ROR</t>
  </si>
  <si>
    <t>1177/1</t>
  </si>
  <si>
    <t>RCC/PSC Girder</t>
  </si>
  <si>
    <t>1181/2</t>
  </si>
  <si>
    <t>Slab</t>
  </si>
  <si>
    <t>1183/3</t>
  </si>
  <si>
    <t>1190/1</t>
  </si>
  <si>
    <t>04. SBJN Yard</t>
  </si>
  <si>
    <t>1191/1</t>
  </si>
  <si>
    <t>1191/2</t>
  </si>
  <si>
    <t>1193/2</t>
  </si>
  <si>
    <t>1195/1</t>
  </si>
  <si>
    <t>1195/4</t>
  </si>
  <si>
    <t>1206/1</t>
  </si>
  <si>
    <t>07. NSIR-GVGN</t>
  </si>
  <si>
    <t>1206/2</t>
  </si>
  <si>
    <t>1207/3</t>
  </si>
  <si>
    <t>1210/2</t>
  </si>
  <si>
    <t>1244/2</t>
  </si>
  <si>
    <t>1177/CL/1</t>
  </si>
  <si>
    <t>14.SMUN-RPJ</t>
  </si>
  <si>
    <t>1169/2</t>
  </si>
  <si>
    <t>Minor</t>
  </si>
  <si>
    <t>1170/1</t>
  </si>
  <si>
    <t>02. SMUN Yard</t>
  </si>
  <si>
    <t>101 A</t>
  </si>
  <si>
    <t>1170/2</t>
  </si>
  <si>
    <t>1170/3</t>
  </si>
  <si>
    <t>1171/1</t>
  </si>
  <si>
    <t>LC 132</t>
  </si>
  <si>
    <t>1172/1</t>
  </si>
  <si>
    <t>1174/1</t>
  </si>
  <si>
    <t>1175/1</t>
  </si>
  <si>
    <t>1176/2</t>
  </si>
  <si>
    <t>1176/3</t>
  </si>
  <si>
    <t>1178/3</t>
  </si>
  <si>
    <t>1180/1</t>
  </si>
  <si>
    <t>1180/3</t>
  </si>
  <si>
    <t>1181/1</t>
  </si>
  <si>
    <t>1182/1</t>
  </si>
  <si>
    <t>1183/2</t>
  </si>
  <si>
    <t>1184/1</t>
  </si>
  <si>
    <t>1184/2</t>
  </si>
  <si>
    <t>1185/1</t>
  </si>
  <si>
    <t>1187/1</t>
  </si>
  <si>
    <t>1188/1</t>
  </si>
  <si>
    <t>1188/2</t>
  </si>
  <si>
    <t>1191/3</t>
  </si>
  <si>
    <t>1192/2</t>
  </si>
  <si>
    <t>1193/1</t>
  </si>
  <si>
    <t>1193/4</t>
  </si>
  <si>
    <t>1193/5</t>
  </si>
  <si>
    <t>1194/1</t>
  </si>
  <si>
    <t>1194/2</t>
  </si>
  <si>
    <t>1195/2</t>
  </si>
  <si>
    <t>1195/3</t>
  </si>
  <si>
    <t>1196/2</t>
  </si>
  <si>
    <t>1198/1</t>
  </si>
  <si>
    <t>1199/1</t>
  </si>
  <si>
    <t>1199/2</t>
  </si>
  <si>
    <t>1200/1</t>
  </si>
  <si>
    <t>1201/1</t>
  </si>
  <si>
    <t>06. NSIR Yard</t>
  </si>
  <si>
    <t>1201/2</t>
  </si>
  <si>
    <t>1202/2</t>
  </si>
  <si>
    <t>1203/1</t>
  </si>
  <si>
    <t>1203/2</t>
  </si>
  <si>
    <t>1207/1</t>
  </si>
  <si>
    <t>164A</t>
  </si>
  <si>
    <t>1207/2</t>
  </si>
  <si>
    <t>164B</t>
  </si>
  <si>
    <t>1208/2</t>
  </si>
  <si>
    <t>167A</t>
  </si>
  <si>
    <t>1209/1</t>
  </si>
  <si>
    <t>1209/2</t>
  </si>
  <si>
    <t>168A</t>
  </si>
  <si>
    <t>1210/1</t>
  </si>
  <si>
    <t>169A</t>
  </si>
  <si>
    <t>1211/1</t>
  </si>
  <si>
    <t>08. GVGN Yard</t>
  </si>
  <si>
    <t>1212/2</t>
  </si>
  <si>
    <t>1214/1</t>
  </si>
  <si>
    <t>1216/1</t>
  </si>
  <si>
    <t>1216/2</t>
  </si>
  <si>
    <t>1219/1</t>
  </si>
  <si>
    <t>1219/2</t>
  </si>
  <si>
    <t>1223/2</t>
  </si>
  <si>
    <t>1225/1</t>
  </si>
  <si>
    <t>1226/1</t>
  </si>
  <si>
    <t>1227/2</t>
  </si>
  <si>
    <t>10. KNNN Yard</t>
  </si>
  <si>
    <t>1229/1</t>
  </si>
  <si>
    <t>1231/1</t>
  </si>
  <si>
    <t>1231/3</t>
  </si>
  <si>
    <t>1232/2</t>
  </si>
  <si>
    <t>1234/2</t>
  </si>
  <si>
    <t>188A</t>
  </si>
  <si>
    <t>1236/1</t>
  </si>
  <si>
    <t>12. CHAN Yard</t>
  </si>
  <si>
    <t>1236/2</t>
  </si>
  <si>
    <t>1239/1</t>
  </si>
  <si>
    <t>1239/3</t>
  </si>
  <si>
    <t>1240/1</t>
  </si>
  <si>
    <t>1241/1</t>
  </si>
  <si>
    <t>1241/2</t>
  </si>
  <si>
    <t>1242/2</t>
  </si>
  <si>
    <t>1243/1</t>
  </si>
  <si>
    <t>1244/1</t>
  </si>
  <si>
    <t>1174/CL/1</t>
  </si>
  <si>
    <t>1175/CL/1</t>
  </si>
  <si>
    <t>1176/CL/2</t>
  </si>
  <si>
    <t>1176/CL/3</t>
  </si>
  <si>
    <t>1169/1</t>
  </si>
  <si>
    <t>1178/2</t>
  </si>
  <si>
    <t>1180/2</t>
  </si>
  <si>
    <t>1203/3</t>
  </si>
  <si>
    <t>145A</t>
  </si>
  <si>
    <t>1204/1</t>
  </si>
  <si>
    <t>145B</t>
  </si>
  <si>
    <t>1218/1</t>
  </si>
  <si>
    <t>153 C</t>
  </si>
  <si>
    <t>Composite Girder</t>
  </si>
  <si>
    <t>1223/1</t>
  </si>
  <si>
    <t>ROB Khanna</t>
  </si>
  <si>
    <t>1224/1</t>
  </si>
  <si>
    <t>155 B</t>
  </si>
  <si>
    <t>1234/1</t>
  </si>
  <si>
    <t>1167/2</t>
  </si>
  <si>
    <t>1173/1</t>
  </si>
  <si>
    <t>133 C</t>
  </si>
  <si>
    <t>1176/1CC</t>
  </si>
  <si>
    <t>1176/1</t>
  </si>
  <si>
    <t>LC 134</t>
  </si>
  <si>
    <t>1177/2</t>
  </si>
  <si>
    <t>LC 134A</t>
  </si>
  <si>
    <t>1178/1</t>
  </si>
  <si>
    <t>1183/1</t>
  </si>
  <si>
    <t>LC 137 C</t>
  </si>
  <si>
    <t>1186/1</t>
  </si>
  <si>
    <t>LC 138 2E</t>
  </si>
  <si>
    <t>1189/1</t>
  </si>
  <si>
    <t>LC 139</t>
  </si>
  <si>
    <t>1189/2</t>
  </si>
  <si>
    <t>1192/1</t>
  </si>
  <si>
    <t>LC 140 2E</t>
  </si>
  <si>
    <t>1193/3</t>
  </si>
  <si>
    <t>LC 140A</t>
  </si>
  <si>
    <t>1196/1</t>
  </si>
  <si>
    <t>LC 141</t>
  </si>
  <si>
    <t>1197/1</t>
  </si>
  <si>
    <t>1198/2</t>
  </si>
  <si>
    <t>LC 142</t>
  </si>
  <si>
    <t>1200/2</t>
  </si>
  <si>
    <t>LC 143</t>
  </si>
  <si>
    <t>1202/1</t>
  </si>
  <si>
    <t>LC 144</t>
  </si>
  <si>
    <t>1204/2</t>
  </si>
  <si>
    <t>160 A</t>
  </si>
  <si>
    <t>1205/1</t>
  </si>
  <si>
    <t>1205/2</t>
  </si>
  <si>
    <t>1205/3</t>
  </si>
  <si>
    <t>1207/4</t>
  </si>
  <si>
    <t>1208/1</t>
  </si>
  <si>
    <t>1209/3</t>
  </si>
  <si>
    <t>1212/1</t>
  </si>
  <si>
    <t>LC 150</t>
  </si>
  <si>
    <t>1222/1</t>
  </si>
  <si>
    <t>LC 154</t>
  </si>
  <si>
    <t>1227/1</t>
  </si>
  <si>
    <t>LC 157</t>
  </si>
  <si>
    <t>1228/1</t>
  </si>
  <si>
    <t>LC 158</t>
  </si>
  <si>
    <t>1231/2</t>
  </si>
  <si>
    <t>1233/1</t>
  </si>
  <si>
    <t>LC 160</t>
  </si>
  <si>
    <t>1236/3</t>
  </si>
  <si>
    <t>LC 162</t>
  </si>
  <si>
    <t>1242/1</t>
  </si>
  <si>
    <t>LC 164</t>
  </si>
  <si>
    <t>1243/2</t>
  </si>
  <si>
    <t>LC 164 B</t>
  </si>
  <si>
    <t>1245/1</t>
  </si>
  <si>
    <t>LC 165</t>
  </si>
  <si>
    <t>Section under IMSD SMUN (LWR Details)</t>
  </si>
  <si>
    <t>S. No</t>
  </si>
  <si>
    <t>LWR No.</t>
  </si>
  <si>
    <t>SRJ
Chainage</t>
  </si>
  <si>
    <t>Length</t>
  </si>
  <si>
    <t>Gap measured on</t>
  </si>
  <si>
    <t>NSIR - CHAN</t>
  </si>
  <si>
    <t>Tongue Rail</t>
  </si>
  <si>
    <t>SMUN - RPJ</t>
  </si>
  <si>
    <t>Stock Rail</t>
  </si>
  <si>
    <t>KNZN - SMUN</t>
  </si>
  <si>
    <t>SMUN - SBJN</t>
  </si>
  <si>
    <t>Section under IMSD SMUN (Level Crossing Details)</t>
  </si>
  <si>
    <t>LC No.</t>
  </si>
  <si>
    <t>Blcok Section</t>
  </si>
  <si>
    <t>TUV</t>
  </si>
  <si>
    <t>151C</t>
  </si>
  <si>
    <t>159C</t>
  </si>
  <si>
    <t>163spl</t>
  </si>
  <si>
    <t>SNL</t>
  </si>
  <si>
    <t>164spl</t>
  </si>
  <si>
    <t>167C</t>
  </si>
  <si>
    <t>Section under IMSD SMUN (SEJ Details)</t>
  </si>
  <si>
    <t>SEJ No.</t>
  </si>
  <si>
    <t>DRG No.</t>
  </si>
  <si>
    <t>Temp.</t>
  </si>
  <si>
    <t xml:space="preserve">SMUN-SBJN </t>
  </si>
  <si>
    <t>Mod. SEJ</t>
  </si>
  <si>
    <t>6902-60kg</t>
  </si>
  <si>
    <t>Dummy 1</t>
  </si>
  <si>
    <t>Dummy 2</t>
  </si>
  <si>
    <t>Curve No.</t>
  </si>
  <si>
    <t>L</t>
  </si>
  <si>
    <t>D</t>
  </si>
  <si>
    <r>
      <rPr>
        <b/>
        <sz val="18"/>
        <color theme="1"/>
        <rFont val="Arial"/>
        <family val="2"/>
      </rPr>
      <t xml:space="preserve">R
</t>
    </r>
    <r>
      <rPr>
        <b/>
        <sz val="9"/>
        <color theme="1"/>
        <rFont val="Arial"/>
        <family val="2"/>
      </rPr>
      <t>(TMS)</t>
    </r>
  </si>
  <si>
    <t>R</t>
  </si>
  <si>
    <t>V</t>
  </si>
  <si>
    <t>TL</t>
  </si>
  <si>
    <t>CL</t>
  </si>
  <si>
    <t>TMS CL</t>
  </si>
  <si>
    <r>
      <rPr>
        <b/>
        <sz val="18"/>
        <color theme="1"/>
        <rFont val="Arial"/>
        <family val="2"/>
      </rPr>
      <t xml:space="preserve">SE
</t>
    </r>
    <r>
      <rPr>
        <b/>
        <sz val="10"/>
        <color theme="1"/>
        <rFont val="Arial"/>
        <family val="2"/>
      </rPr>
      <t>(TMS)</t>
    </r>
  </si>
  <si>
    <t>SE</t>
  </si>
  <si>
    <t>In-Charge</t>
  </si>
  <si>
    <t>SMUN Yard</t>
  </si>
  <si>
    <t>Sectional</t>
  </si>
  <si>
    <t>SBJN Yard</t>
  </si>
  <si>
    <t>NSIR Yard</t>
  </si>
  <si>
    <t>GVGN Yard</t>
  </si>
  <si>
    <t>KNNN Yard</t>
  </si>
  <si>
    <t>CHAN Yard</t>
  </si>
  <si>
    <t>Point No.</t>
  </si>
  <si>
    <t>Laid On</t>
  </si>
  <si>
    <t>LH/RH</t>
  </si>
  <si>
    <t>Traffic</t>
  </si>
  <si>
    <t>Stations behind the X-ing</t>
  </si>
  <si>
    <t>201 b</t>
  </si>
  <si>
    <t>Main Line</t>
  </si>
  <si>
    <t>1/12</t>
  </si>
  <si>
    <t>Straight</t>
  </si>
  <si>
    <t>Facing</t>
  </si>
  <si>
    <t>205b</t>
  </si>
  <si>
    <t>243a</t>
  </si>
  <si>
    <t>Trailing</t>
  </si>
  <si>
    <t>245b</t>
  </si>
  <si>
    <t>248a</t>
  </si>
  <si>
    <t>249a</t>
  </si>
  <si>
    <t>295b</t>
  </si>
  <si>
    <t>298b</t>
  </si>
  <si>
    <t>299a</t>
  </si>
  <si>
    <t>297b</t>
  </si>
  <si>
    <t>298a</t>
  </si>
  <si>
    <t>299b</t>
  </si>
  <si>
    <t>248b</t>
  </si>
  <si>
    <t>250</t>
  </si>
  <si>
    <t/>
  </si>
  <si>
    <t>249b</t>
  </si>
  <si>
    <t>251a</t>
  </si>
  <si>
    <t>201a</t>
  </si>
  <si>
    <t>202</t>
  </si>
  <si>
    <t>203b</t>
  </si>
  <si>
    <t>205a</t>
  </si>
  <si>
    <t>242a</t>
  </si>
  <si>
    <t>243b</t>
  </si>
  <si>
    <t>244</t>
  </si>
  <si>
    <t>245a</t>
  </si>
  <si>
    <t>295a</t>
  </si>
  <si>
    <t>203a</t>
  </si>
  <si>
    <t>D/S</t>
  </si>
  <si>
    <t>204</t>
  </si>
  <si>
    <t>241</t>
  </si>
  <si>
    <t>242b</t>
  </si>
  <si>
    <t>247</t>
  </si>
  <si>
    <t>246</t>
  </si>
  <si>
    <t>252</t>
  </si>
  <si>
    <t>251b</t>
  </si>
  <si>
    <t>297a</t>
  </si>
  <si>
    <t>296</t>
  </si>
  <si>
    <t>201b</t>
  </si>
  <si>
    <t>244b</t>
  </si>
  <si>
    <t>246a</t>
  </si>
  <si>
    <t>290b</t>
  </si>
  <si>
    <t>291a</t>
  </si>
  <si>
    <t>Curve</t>
  </si>
  <si>
    <t>0.33</t>
  </si>
  <si>
    <t>244a</t>
  </si>
  <si>
    <t>247a</t>
  </si>
  <si>
    <t>242</t>
  </si>
  <si>
    <t>290a</t>
  </si>
  <si>
    <t>246b</t>
  </si>
  <si>
    <t>293b</t>
  </si>
  <si>
    <t>294a</t>
  </si>
  <si>
    <t>291b</t>
  </si>
  <si>
    <t>294b</t>
  </si>
  <si>
    <t>296a</t>
  </si>
  <si>
    <t>296b</t>
  </si>
  <si>
    <t>245</t>
  </si>
  <si>
    <t>247b</t>
  </si>
  <si>
    <t>293a</t>
  </si>
  <si>
    <t>292</t>
  </si>
  <si>
    <t>297</t>
  </si>
  <si>
    <t>0.22</t>
  </si>
  <si>
    <t>0.49</t>
  </si>
  <si>
    <t>NA</t>
  </si>
  <si>
    <t>201</t>
  </si>
  <si>
    <t>250b</t>
  </si>
  <si>
    <t>254a</t>
  </si>
  <si>
    <t>299</t>
  </si>
  <si>
    <t>202b</t>
  </si>
  <si>
    <t>250a</t>
  </si>
  <si>
    <t>253a</t>
  </si>
  <si>
    <t>254b</t>
  </si>
  <si>
    <t>253b</t>
  </si>
  <si>
    <t>203</t>
  </si>
  <si>
    <t>202a</t>
  </si>
  <si>
    <t>255</t>
  </si>
  <si>
    <t>256</t>
  </si>
  <si>
    <t>257</t>
  </si>
  <si>
    <t>248</t>
  </si>
  <si>
    <t>1/8.5</t>
  </si>
  <si>
    <t>295</t>
  </si>
  <si>
    <t>206b</t>
  </si>
  <si>
    <t>204b</t>
  </si>
  <si>
    <t>206a</t>
  </si>
  <si>
    <t>204a</t>
  </si>
  <si>
    <t>S.No.</t>
  </si>
  <si>
    <t>Location</t>
  </si>
  <si>
    <t>Number</t>
  </si>
  <si>
    <t>Line/  Loop Line/ Cross Over</t>
  </si>
  <si>
    <t>Remark</t>
  </si>
  <si>
    <t>km</t>
  </si>
  <si>
    <t>m</t>
  </si>
  <si>
    <t>(RR)</t>
  </si>
  <si>
    <t>(LR)</t>
  </si>
  <si>
    <t>Goods Line No 4</t>
  </si>
  <si>
    <t>SMUN Station</t>
  </si>
  <si>
    <t>Goods Line No 5</t>
  </si>
  <si>
    <t>SMUN-C4</t>
  </si>
  <si>
    <t>Line Between Common Loop Line No
1 and 1A</t>
  </si>
  <si>
    <t>Ballast Siding Line</t>
  </si>
  <si>
    <t>Common Loop Line 3A</t>
  </si>
  <si>
    <t>Hot Axle Siding Tracp to DE</t>
  </si>
  <si>
    <t>SMUN-C8</t>
  </si>
  <si>
    <t>Loop Line No 1</t>
  </si>
  <si>
    <t>SBJN Station</t>
  </si>
  <si>
    <t>Line between Loop Line No 1 And 1A</t>
  </si>
  <si>
    <t>Loop Line No 1A</t>
  </si>
  <si>
    <t>Over Run OF Loop Line No 1A UMB
End And H A Siding</t>
  </si>
  <si>
    <t>SBJN-C7</t>
  </si>
  <si>
    <t>SBJN-C9</t>
  </si>
  <si>
    <t>NSIR-C1</t>
  </si>
  <si>
    <t>NSIR Station</t>
  </si>
  <si>
    <t>NSIR-C2</t>
  </si>
  <si>
    <t>Common Loop Line No 4</t>
  </si>
  <si>
    <t>NSIR-C5</t>
  </si>
  <si>
    <t>Common Loop Line 6 to IR Connecting
line</t>
  </si>
  <si>
    <t>Connecting Line To IR</t>
  </si>
  <si>
    <t>Line No 4 Goods Siding</t>
  </si>
  <si>
    <t>GVGN Station</t>
  </si>
  <si>
    <t>Line No 5 Goods Siding</t>
  </si>
  <si>
    <t>GVGN-C2</t>
  </si>
  <si>
    <t>Line No 5 To Line No 5A</t>
  </si>
  <si>
    <t>Common Loop Line 1</t>
  </si>
  <si>
    <t>Line No 1 To Line No 1A</t>
  </si>
  <si>
    <t>Common Loop Line 1A</t>
  </si>
  <si>
    <t>Goods Line No 1</t>
  </si>
  <si>
    <t>KNNN Station</t>
  </si>
  <si>
    <t>CHAN-C4</t>
  </si>
  <si>
    <t>CHAN Station</t>
  </si>
  <si>
    <t>Common Loop Line No 4A</t>
  </si>
  <si>
    <t>CHAN-C9</t>
  </si>
  <si>
    <t>Shift 2</t>
  </si>
  <si>
    <t>Sr No</t>
  </si>
  <si>
    <t>Patrolman Name</t>
  </si>
  <si>
    <t>Route Name</t>
  </si>
  <si>
    <t>Mobile Number</t>
  </si>
  <si>
    <t>SPD-001</t>
  </si>
  <si>
    <t>B 1162/17 to C 1170/16</t>
  </si>
  <si>
    <t xml:space="preserve">Vecant Beat </t>
  </si>
  <si>
    <t>SPN-001</t>
  </si>
  <si>
    <t>SPD-002</t>
  </si>
  <si>
    <t>Gurdeep Singh</t>
  </si>
  <si>
    <t>B 1170/16 to C 1078/12</t>
  </si>
  <si>
    <t>SPN-002</t>
  </si>
  <si>
    <t>SPD-003</t>
  </si>
  <si>
    <t>Surjeet Singh</t>
  </si>
  <si>
    <t>B 1078/12 to C 1186/9</t>
  </si>
  <si>
    <t>SPN-003</t>
  </si>
  <si>
    <t>SPD-004</t>
  </si>
  <si>
    <t>Ravinder Singh</t>
  </si>
  <si>
    <t>B 1186/9 to C 1194/7</t>
  </si>
  <si>
    <t>SPN-004</t>
  </si>
  <si>
    <t>SPD-005</t>
  </si>
  <si>
    <t>Baljinder Singh</t>
  </si>
  <si>
    <t>B 1194/7 to C 1202/6</t>
  </si>
  <si>
    <t>SPN-005</t>
  </si>
  <si>
    <t>SPD-006</t>
  </si>
  <si>
    <t>B 1202/6 to C 1210/5</t>
  </si>
  <si>
    <t>SPN-006</t>
  </si>
  <si>
    <t>SPD-007</t>
  </si>
  <si>
    <t>Chamkor Singh</t>
  </si>
  <si>
    <t>B 1210/5 to C 1218/2</t>
  </si>
  <si>
    <t>SPN-007</t>
  </si>
  <si>
    <t>SPD-008</t>
  </si>
  <si>
    <t>Sukhcahin Singh</t>
  </si>
  <si>
    <t>B 1218/2 to C 1226/1</t>
  </si>
  <si>
    <t>SPN-008</t>
  </si>
  <si>
    <t>SPD-009</t>
  </si>
  <si>
    <t>Harwinder Singh</t>
  </si>
  <si>
    <t>B 1226/1 to C 1233/16</t>
  </si>
  <si>
    <t>SPN-009</t>
  </si>
  <si>
    <t>SPD-010</t>
  </si>
  <si>
    <t>Amritpal Singh</t>
  </si>
  <si>
    <t>B 1233/16 to C 1241/15</t>
  </si>
  <si>
    <t>SPN-010</t>
  </si>
  <si>
    <t>SPD-011</t>
  </si>
  <si>
    <t>Baljeet Singh</t>
  </si>
  <si>
    <t>B 1241/15 to C 1249/15</t>
  </si>
  <si>
    <t>SPN-011</t>
  </si>
  <si>
    <t>SPD-012</t>
  </si>
  <si>
    <t>B 1170/9 to C 1178/4</t>
  </si>
  <si>
    <t>SPN-012</t>
  </si>
  <si>
    <t> Gateman Name of SMUN-SNL Section at IMSD SMUN</t>
  </si>
  <si>
    <t>Gate Man Name</t>
  </si>
  <si>
    <t>ID No.</t>
  </si>
  <si>
    <t>Lc.No</t>
  </si>
  <si>
    <t>Block Section</t>
  </si>
  <si>
    <t>Mob.</t>
  </si>
  <si>
    <t>Rest Giver</t>
  </si>
  <si>
    <t>Sh. Rakha Singh</t>
  </si>
  <si>
    <t>151 c
(1215.034)</t>
  </si>
  <si>
    <r>
      <rPr>
        <sz val="16"/>
        <color theme="1"/>
        <rFont val="Calibri"/>
        <family val="2"/>
      </rPr>
      <t>GVGN-KNNN</t>
    </r>
  </si>
  <si>
    <t>Sh. Santokh Singh
# +91-9478553153
(ID-48579)</t>
  </si>
  <si>
    <t>Sh. Kuldeep Singh</t>
  </si>
  <si>
    <t>Sh. Bhupender Singh</t>
  </si>
  <si>
    <t>Sh. Gurtej Singh</t>
  </si>
  <si>
    <t xml:space="preserve"> 159 SPL
(1232.095)</t>
  </si>
  <si>
    <r>
      <rPr>
        <sz val="16"/>
        <color theme="1"/>
        <rFont val="Calibri"/>
        <family val="2"/>
      </rPr>
      <t>KNNN-CHAN</t>
    </r>
  </si>
  <si>
    <t>Sh. Sarbjit  Singh</t>
  </si>
  <si>
    <t>Sh. Pal Singh</t>
  </si>
  <si>
    <t>Sh. Jasvir Singh</t>
  </si>
  <si>
    <t>163 c
(1239.827)</t>
  </si>
  <si>
    <r>
      <rPr>
        <sz val="16"/>
        <color theme="1"/>
        <rFont val="Calibri"/>
        <family val="2"/>
      </rPr>
      <t>CHAN-SNL</t>
    </r>
  </si>
  <si>
    <t>Sh. Beant Singh
(ID-46482)
# +91-6005502719</t>
  </si>
  <si>
    <t>Sh. Satish Kumar</t>
  </si>
  <si>
    <t>Sh. Lakhveer Singh</t>
  </si>
  <si>
    <t>Sh. Jaswinder Singh</t>
  </si>
  <si>
    <t>164AB/3T
(1244.833)</t>
  </si>
  <si>
    <r>
      <rPr>
        <sz val="16"/>
        <color theme="1"/>
        <rFont val="Calibri"/>
        <family val="2"/>
      </rPr>
      <t>CHAN-SNL</t>
    </r>
  </si>
  <si>
    <t>Sh. Gurpreet Singh</t>
  </si>
  <si>
    <t>Sh. Jagtar Singh</t>
  </si>
  <si>
    <t>Sh. Harpret Singh</t>
  </si>
  <si>
    <t>167c
(1248.664)</t>
  </si>
  <si>
    <r>
      <rPr>
        <sz val="16"/>
        <color theme="1"/>
        <rFont val="Calibri"/>
        <family val="2"/>
      </rPr>
      <t>CHAN-SNL</t>
    </r>
  </si>
  <si>
    <t>Sh. Harjinder Singh
# +91-9876879224
(ID-49322)</t>
  </si>
  <si>
    <t>Sh. Balwinder Singh</t>
  </si>
  <si>
    <t>Sh. Jagjit Singh</t>
  </si>
  <si>
    <t xml:space="preserve">Keyman </t>
  </si>
  <si>
    <t>Keyman Name</t>
  </si>
  <si>
    <t>Father's Name</t>
  </si>
  <si>
    <t xml:space="preserve">Monile Number </t>
  </si>
  <si>
    <t>RG</t>
  </si>
  <si>
    <t>K-019</t>
  </si>
  <si>
    <t>Sanjeev Kumar</t>
  </si>
  <si>
    <t xml:space="preserve">Joginder Singh </t>
  </si>
  <si>
    <t>Km 1164.500 to 1170.535</t>
  </si>
  <si>
    <r>
      <rPr>
        <b/>
        <sz val="11"/>
        <color rgb="FFFF0000"/>
        <rFont val="Arial"/>
        <family val="2"/>
      </rPr>
      <t xml:space="preserve">Harwinder Singh 
S/O 
Sukhdev Singh 
</t>
    </r>
    <r>
      <rPr>
        <b/>
        <u/>
        <sz val="11"/>
        <color rgb="FF1155CC"/>
        <rFont val="Arial"/>
        <family val="2"/>
      </rPr>
      <t>Mob.No</t>
    </r>
    <r>
      <rPr>
        <b/>
        <sz val="11"/>
        <color rgb="FFFF0000"/>
        <rFont val="Arial"/>
        <family val="2"/>
      </rPr>
      <t>. 9465326270
      (19-23 &amp; 34)</t>
    </r>
  </si>
  <si>
    <t>K-020</t>
  </si>
  <si>
    <t>Kuldeep Singh</t>
  </si>
  <si>
    <t>Amarjit Singh</t>
  </si>
  <si>
    <t>1170.535 to 1176.01</t>
  </si>
  <si>
    <t>K-021</t>
  </si>
  <si>
    <t>Bhupal Singh</t>
  </si>
  <si>
    <t>Harkishan Singh</t>
  </si>
  <si>
    <t>1176.0 to 1183.800</t>
  </si>
  <si>
    <t>K-022</t>
  </si>
  <si>
    <t xml:space="preserve">Harnam SIngh </t>
  </si>
  <si>
    <t>1183.800 to 1189.29</t>
  </si>
  <si>
    <t>K-023</t>
  </si>
  <si>
    <t>Gurwinder Singh</t>
  </si>
  <si>
    <t>Labh Singh</t>
  </si>
  <si>
    <t>1189.29 to 1195.295</t>
  </si>
  <si>
    <t>K-024</t>
  </si>
  <si>
    <t>Harvinder Singh</t>
  </si>
  <si>
    <t xml:space="preserve">Ramchand </t>
  </si>
  <si>
    <t>Km 1195.295 to 1201.595</t>
  </si>
  <si>
    <r>
      <rPr>
        <b/>
        <sz val="11"/>
        <color rgb="FFFF0000"/>
        <rFont val="Arial"/>
        <family val="2"/>
      </rPr>
      <t xml:space="preserve">Balwinnder Sngh
 S/O 
Gurcharan Singh 
</t>
    </r>
    <r>
      <rPr>
        <b/>
        <u/>
        <sz val="11"/>
        <color rgb="FFFF0000"/>
        <rFont val="Arial"/>
        <family val="2"/>
      </rPr>
      <t>Mob.No</t>
    </r>
    <r>
      <rPr>
        <b/>
        <sz val="11"/>
        <color rgb="FFFF0000"/>
        <rFont val="Arial"/>
        <family val="2"/>
      </rPr>
      <t>. 913746358
&amp; Br . 170 &amp; 165
(24-29)</t>
    </r>
  </si>
  <si>
    <t>K-025</t>
  </si>
  <si>
    <t>Avtar Singh</t>
  </si>
  <si>
    <t>Roshan Singh</t>
  </si>
  <si>
    <t>1201.59 to 1207.395</t>
  </si>
  <si>
    <t>K-026</t>
  </si>
  <si>
    <t>Mohinder Singh</t>
  </si>
  <si>
    <t>Km 1207.395 to 1213.195</t>
  </si>
  <si>
    <t>K-027</t>
  </si>
  <si>
    <t>Jaswinder Singh</t>
  </si>
  <si>
    <t>Amar Singh</t>
  </si>
  <si>
    <t>KM 1213.195 to 1217.195</t>
  </si>
  <si>
    <t>K-028</t>
  </si>
  <si>
    <t>Jagjeet Singh</t>
  </si>
  <si>
    <t>Kaka Singh</t>
  </si>
  <si>
    <t>KM 1217.195 to 1224.895</t>
  </si>
  <si>
    <t>K-029</t>
  </si>
  <si>
    <t>Lakhvir Singh</t>
  </si>
  <si>
    <t>Surender Singh</t>
  </si>
  <si>
    <t>1224.89 to 1228.895</t>
  </si>
  <si>
    <t>K-030</t>
  </si>
  <si>
    <t>Gurpreet Singh</t>
  </si>
  <si>
    <t>Darbara Singh</t>
  </si>
  <si>
    <t>Km 1228.895 to 1232.947</t>
  </si>
  <si>
    <t>K-031</t>
  </si>
  <si>
    <t>Kuljeet singh</t>
  </si>
  <si>
    <t>Bhajan Singh</t>
  </si>
  <si>
    <t>Km 1232.947 to 1237.0</t>
  </si>
  <si>
    <t>K-032</t>
  </si>
  <si>
    <t>Nirbhay Singh</t>
  </si>
  <si>
    <t>KM 1237.0 to 1242.0</t>
  </si>
  <si>
    <t>K-033</t>
  </si>
  <si>
    <t>Bikar Singh</t>
  </si>
  <si>
    <t>Jarnail Singh</t>
  </si>
  <si>
    <t>KM 1242.0 to 1249.500</t>
  </si>
  <si>
    <t>K-034</t>
  </si>
  <si>
    <t>Sukhwinder Singh</t>
  </si>
  <si>
    <t>Mahinder Singh</t>
  </si>
  <si>
    <t>1171.981 to 1178.150</t>
  </si>
  <si>
    <t>(Bridge Watchman)</t>
  </si>
  <si>
    <r>
      <rPr>
        <b/>
        <sz val="25"/>
        <color rgb="FFFF0000"/>
        <rFont val="Kokila"/>
        <family val="2"/>
      </rPr>
      <t>संस्था का नाम व पता</t>
    </r>
    <r>
      <rPr>
        <b/>
        <sz val="25"/>
        <color theme="1"/>
        <rFont val="Kokila"/>
        <family val="2"/>
      </rPr>
      <t xml:space="preserve"> </t>
    </r>
    <r>
      <rPr>
        <b/>
        <sz val="25"/>
        <color rgb="FFFF0000"/>
        <rFont val="Kokila"/>
        <family val="2"/>
      </rPr>
      <t>-</t>
    </r>
    <r>
      <rPr>
        <b/>
        <sz val="25"/>
        <color theme="1"/>
        <rFont val="Kokila"/>
        <family val="2"/>
      </rPr>
      <t xml:space="preserve">  डी.एफ.सी.सी.आई.एल. , सिविल ,नया शंभू, अंबाला इकाई)</t>
    </r>
  </si>
  <si>
    <r>
      <rPr>
        <b/>
        <sz val="14"/>
        <color rgb="FFFF0000"/>
        <rFont val="Kokila"/>
        <family val="2"/>
      </rPr>
      <t>क्र.स.</t>
    </r>
    <r>
      <rPr>
        <b/>
        <sz val="14"/>
        <color rgb="FFFF0000"/>
        <rFont val="Aptos Narrow"/>
        <family val="2"/>
      </rPr>
      <t xml:space="preserve"> </t>
    </r>
    <r>
      <rPr>
        <b/>
        <sz val="14"/>
        <color rgb="FFFF0000"/>
        <rFont val="Bahnschrift SemiBold SemiConden"/>
        <family val="2"/>
      </rPr>
      <t>S.No.</t>
    </r>
  </si>
  <si>
    <r>
      <rPr>
        <b/>
        <sz val="14"/>
        <color rgb="FFFF0000"/>
        <rFont val="Kokila"/>
        <family val="2"/>
      </rPr>
      <t>कर्मचारी का नाम</t>
    </r>
    <r>
      <rPr>
        <b/>
        <sz val="14"/>
        <color theme="1"/>
        <rFont val="Aptos Narrow"/>
        <family val="2"/>
      </rPr>
      <t xml:space="preserve">
</t>
    </r>
    <r>
      <rPr>
        <b/>
        <sz val="14"/>
        <color rgb="FFFF0000"/>
        <rFont val="Bahnschrift SemiBold SemiConden"/>
        <family val="2"/>
      </rPr>
      <t xml:space="preserve">Name of Employee </t>
    </r>
  </si>
  <si>
    <t>ID  Number</t>
  </si>
  <si>
    <t>Contact Number</t>
  </si>
  <si>
    <t xml:space="preserve">Satnam Singh
सतनाम सिंह </t>
  </si>
  <si>
    <t xml:space="preserve">Surinder Singh
 सुरिंदर सिंह </t>
  </si>
  <si>
    <t xml:space="preserve">Jasvir Singh
जसवीर सिंह </t>
  </si>
  <si>
    <t>Patrolman</t>
  </si>
  <si>
    <t>Security Duty List</t>
  </si>
  <si>
    <r>
      <rPr>
        <b/>
        <sz val="24"/>
        <color theme="1"/>
        <rFont val="Kokila"/>
        <family val="2"/>
      </rPr>
      <t xml:space="preserve"> </t>
    </r>
    <r>
      <rPr>
        <b/>
        <sz val="24"/>
        <color rgb="FFFF0000"/>
        <rFont val="Kokila"/>
        <family val="2"/>
      </rPr>
      <t>(Monsoon Patrolman)</t>
    </r>
  </si>
  <si>
    <t>Rest Day</t>
  </si>
  <si>
    <t>Monday</t>
  </si>
  <si>
    <t>Name &amp; Address of Office - Dfccil , Civil , New Shambhu Ambala Unit )</t>
  </si>
  <si>
    <t>Dharminder Singh</t>
  </si>
  <si>
    <t>Tuesday</t>
  </si>
  <si>
    <r>
      <rPr>
        <b/>
        <sz val="16"/>
        <color rgb="FFFF0000"/>
        <rFont val="Aptos Narrow"/>
        <family val="2"/>
      </rPr>
      <t xml:space="preserve"> </t>
    </r>
    <r>
      <rPr>
        <b/>
        <sz val="16"/>
        <color theme="1"/>
        <rFont val="Bahnschrift SemiBold SemiConden"/>
        <family val="2"/>
      </rPr>
      <t>S.No.</t>
    </r>
  </si>
  <si>
    <t>GPS No.</t>
  </si>
  <si>
    <r>
      <rPr>
        <b/>
        <sz val="16"/>
        <color theme="1"/>
        <rFont val="Aptos Narrow"/>
        <family val="2"/>
      </rPr>
      <t xml:space="preserve">
</t>
    </r>
    <r>
      <rPr>
        <b/>
        <sz val="16"/>
        <color theme="1"/>
        <rFont val="Bahnschrift SemiBold SemiConden"/>
        <family val="2"/>
      </rPr>
      <t xml:space="preserve">Name of Patrolman </t>
    </r>
  </si>
  <si>
    <t>Chainage/Pole No</t>
  </si>
  <si>
    <t>Rest  Day</t>
  </si>
  <si>
    <t>RG details</t>
  </si>
  <si>
    <t>Balkar Singh</t>
  </si>
  <si>
    <t>Wednesday</t>
  </si>
  <si>
    <t>Rajinder Singh</t>
  </si>
  <si>
    <t>Thursday</t>
  </si>
  <si>
    <t>1170/8</t>
  </si>
  <si>
    <t>1178/7</t>
  </si>
  <si>
    <t>RG 1st 
(Still not Provided)</t>
  </si>
  <si>
    <t>Vikramjit Singh</t>
  </si>
  <si>
    <t>Friday</t>
  </si>
  <si>
    <t>Dharminder  Singh</t>
  </si>
  <si>
    <t>Saturday</t>
  </si>
  <si>
    <t>Salamundin</t>
  </si>
  <si>
    <t>Rachhpal Singh</t>
  </si>
  <si>
    <t>Sunday</t>
  </si>
  <si>
    <t>Surjit Singh</t>
  </si>
  <si>
    <t>Gurmail Singh</t>
  </si>
  <si>
    <t xml:space="preserve">Rajinder Singh </t>
  </si>
  <si>
    <t>1186/5</t>
  </si>
  <si>
    <t>1178/6</t>
  </si>
  <si>
    <t>Apinder Singh</t>
  </si>
  <si>
    <t>Bikarmjit Singh</t>
  </si>
  <si>
    <t>1186/4</t>
  </si>
  <si>
    <t>1194/3</t>
  </si>
  <si>
    <t>Sukhjinder Singh
# +91-9501332704</t>
  </si>
  <si>
    <t>Baljit Singh</t>
  </si>
  <si>
    <t>Santok Singh</t>
  </si>
  <si>
    <t>Baljinder  Singh 2</t>
  </si>
  <si>
    <t>Gurjant Singh</t>
  </si>
  <si>
    <t>Gurdev Singh</t>
  </si>
  <si>
    <t>Gurjit Singh</t>
  </si>
  <si>
    <t>Tarsem Singh</t>
  </si>
  <si>
    <t xml:space="preserve">Gurpreet Singh </t>
  </si>
  <si>
    <t>1216/5</t>
  </si>
  <si>
    <t>Sh. Sukhchain Singh/DGR
8054012678</t>
  </si>
  <si>
    <t>Harjinder Singh</t>
  </si>
  <si>
    <t>Yadwinder Singh</t>
  </si>
  <si>
    <t>1216/4</t>
  </si>
  <si>
    <t>1223/7</t>
  </si>
  <si>
    <t>Jagroop Singh</t>
  </si>
  <si>
    <t>1230/10</t>
  </si>
  <si>
    <t>1223/6</t>
  </si>
  <si>
    <t>Harpreet Singh</t>
  </si>
  <si>
    <t>Salamundin Singh</t>
  </si>
  <si>
    <t>1230/9</t>
  </si>
  <si>
    <t>1237/12</t>
  </si>
  <si>
    <t>RG 4th
(Still not Provided)</t>
  </si>
  <si>
    <t>Chamkaur Singh</t>
  </si>
  <si>
    <t>1237/11</t>
  </si>
  <si>
    <t>1243/13</t>
  </si>
  <si>
    <t>Kulwinder Singh</t>
  </si>
  <si>
    <t>1243/15</t>
  </si>
  <si>
    <t xml:space="preserve">नोट: अभी भी IMSD-SMUN के अंतर्गत आने वाले सभी बीट में 04 एक्स-सर्विसमैन की आवश्यकता है। जिसमे से 01 पेट्रोलमैंन (बीट संख्या 25 मे काम है , तथा 03 RG भी कम है। </t>
  </si>
  <si>
    <t>(MSecurity Patrolman Shift 2)</t>
  </si>
  <si>
    <t>Beat Time: 23:00 to 03:00 hrs &amp; 03:00 to 07:00 hrs</t>
  </si>
  <si>
    <t>GPS
 No.</t>
  </si>
  <si>
    <t>Name of Patrolman</t>
  </si>
  <si>
    <t>Father Name</t>
  </si>
  <si>
    <t>Chainage No</t>
  </si>
  <si>
    <t>-</t>
  </si>
  <si>
    <t>Rest Giver 1</t>
  </si>
  <si>
    <t>Hardish Singh</t>
  </si>
  <si>
    <t>1178.600 CL</t>
  </si>
  <si>
    <t>1170.700 CL</t>
  </si>
  <si>
    <t>Bachan Singh</t>
  </si>
  <si>
    <t>Nirbhai Singh</t>
  </si>
  <si>
    <t>Jit Singh</t>
  </si>
  <si>
    <t>Bachhan Singh</t>
  </si>
  <si>
    <t>Rest Giver 2</t>
  </si>
  <si>
    <t>Bikramjit Singh</t>
  </si>
  <si>
    <t>Karamjit Singh</t>
  </si>
  <si>
    <t>Rakshpal Singh</t>
  </si>
  <si>
    <t>Nirmal Singh</t>
  </si>
  <si>
    <t>Rest Giver 3</t>
  </si>
  <si>
    <t>Jaswant Singh</t>
  </si>
  <si>
    <t>Ram Ashra</t>
  </si>
  <si>
    <t>Dalwara Singh</t>
  </si>
  <si>
    <t>Dalbara Singh</t>
  </si>
  <si>
    <t>Gurucharan Singh</t>
  </si>
  <si>
    <t>Rest Giver 4</t>
  </si>
  <si>
    <t>Jeet Singh</t>
  </si>
  <si>
    <t>Ajaib Singh</t>
  </si>
  <si>
    <t>Yadvinder Singh</t>
  </si>
  <si>
    <t>Dev Singh</t>
  </si>
  <si>
    <t>Raghhvir Singh</t>
  </si>
  <si>
    <t>Harpreet singh</t>
  </si>
  <si>
    <t>(Security Patrolman Shift 1)</t>
  </si>
  <si>
    <t>Beat Time: 15:00 to 19:00 hrs &amp; 19:00 to 23:00 hrs</t>
  </si>
  <si>
    <t>OHE Pole No.</t>
  </si>
  <si>
    <t>Amrjit Singh</t>
  </si>
  <si>
    <t>Harkesh singh</t>
  </si>
  <si>
    <t>Ravindar Singh</t>
  </si>
  <si>
    <t>Balvir Singh</t>
  </si>
  <si>
    <t>Karnail Singh</t>
  </si>
  <si>
    <t>Sukhchain Singh</t>
  </si>
  <si>
    <t>lakhvir Singh</t>
  </si>
  <si>
    <t>lal Singh</t>
  </si>
  <si>
    <t>kapur Singh</t>
  </si>
  <si>
    <t>Ramji lal</t>
  </si>
  <si>
    <t>SRJ Ch.</t>
  </si>
  <si>
    <t>Laid ON</t>
  </si>
  <si>
    <t>Curve-Finder</t>
  </si>
  <si>
    <t>Bridge-Finder</t>
  </si>
  <si>
    <t>Km From</t>
  </si>
  <si>
    <t>Km To</t>
  </si>
  <si>
    <t>Degree</t>
  </si>
  <si>
    <t>CCL</t>
  </si>
  <si>
    <t>TCL</t>
  </si>
  <si>
    <t>Radius</t>
  </si>
  <si>
    <t>Versine</t>
  </si>
  <si>
    <t>MJB (ROR)</t>
  </si>
  <si>
    <t>MJB (OWG)</t>
  </si>
  <si>
    <t>PNC</t>
  </si>
  <si>
    <t>Station Behind the crossing</t>
  </si>
  <si>
    <t>Block Section or Yard</t>
  </si>
  <si>
    <t>Span</t>
  </si>
  <si>
    <t>Span Configuration</t>
  </si>
  <si>
    <t>Length of Bridge</t>
  </si>
  <si>
    <t>Linear Waterway</t>
  </si>
  <si>
    <t>4x6.90m</t>
  </si>
  <si>
    <t>1x12.48m + 2x18.60m + 1x12.48m</t>
  </si>
  <si>
    <t>1x12.17m + 1x77.34m + 1x12.17m</t>
  </si>
  <si>
    <t>1x30.02m + 2x30.80m + 1x30.02m</t>
  </si>
  <si>
    <t>2x9.51m</t>
  </si>
  <si>
    <t>15x6.56m</t>
  </si>
  <si>
    <t>8x6.40m</t>
  </si>
  <si>
    <t>8x6.60m</t>
  </si>
  <si>
    <t>5x6.50m</t>
  </si>
  <si>
    <t>1x17.93m + 2x18.80m + 1x17.93m</t>
  </si>
  <si>
    <t>1x9.07m + 1x24.40m + 1x9.07m</t>
  </si>
  <si>
    <t>1x9.16m + 1x31.46m + 1x9.16m</t>
  </si>
  <si>
    <t>1x62.10m</t>
  </si>
  <si>
    <t>1x78.05m</t>
  </si>
  <si>
    <t>4x31.10m</t>
  </si>
  <si>
    <t>1x2.00m</t>
  </si>
  <si>
    <t>1x3.00m</t>
  </si>
  <si>
    <t>2x2.75m</t>
  </si>
  <si>
    <t>1x5.50m</t>
  </si>
  <si>
    <t>1x4.50m</t>
  </si>
  <si>
    <t>1x3.50m</t>
  </si>
  <si>
    <t>1x4.00m</t>
  </si>
  <si>
    <t>1x6.00m</t>
  </si>
  <si>
    <t>1x6.05m</t>
  </si>
  <si>
    <t>1x1.20m</t>
  </si>
  <si>
    <t>2x3.40m</t>
  </si>
  <si>
    <t>4x3.30m</t>
  </si>
  <si>
    <t>3x3.80m</t>
  </si>
  <si>
    <t>2x3.60m</t>
  </si>
  <si>
    <t>4x4.00m</t>
  </si>
  <si>
    <t>2x3.20m</t>
  </si>
  <si>
    <t>5x3.30m</t>
  </si>
  <si>
    <t>2x3.00m</t>
  </si>
  <si>
    <t>2x3.30m</t>
  </si>
  <si>
    <t>1x2.50m</t>
  </si>
  <si>
    <t>2x4.00m</t>
  </si>
  <si>
    <t>1x1.30m</t>
  </si>
  <si>
    <t>1x7.00m</t>
  </si>
  <si>
    <t>1x3.40m</t>
  </si>
  <si>
    <t>1x6.10m</t>
  </si>
  <si>
    <t>1x3.05m</t>
  </si>
  <si>
    <t>1x4.57m</t>
  </si>
  <si>
    <t>2x3.50m</t>
  </si>
  <si>
    <t>1x26.00m</t>
  </si>
  <si>
    <t>1x8.50m</t>
  </si>
  <si>
    <t>1x6.30m</t>
  </si>
  <si>
    <t>1x24.69m</t>
  </si>
  <si>
    <t>1x24.39m</t>
  </si>
  <si>
    <t>1x30.18m</t>
  </si>
  <si>
    <t>1x31.40m</t>
  </si>
  <si>
    <t>1x33.52m</t>
  </si>
  <si>
    <t>1x23.40m</t>
  </si>
  <si>
    <t>1x3.66m</t>
  </si>
  <si>
    <t>1x5.00m</t>
  </si>
  <si>
    <t>2x5.00m</t>
  </si>
  <si>
    <t>1x7.36m</t>
  </si>
  <si>
    <t>2x7.50m</t>
  </si>
  <si>
    <t>1x7.50m</t>
  </si>
  <si>
    <t>1x6.94m</t>
  </si>
  <si>
    <t>Staff data under IMSD-SMUN</t>
  </si>
  <si>
    <t>Sr. No</t>
  </si>
  <si>
    <t>Beat No</t>
  </si>
  <si>
    <t>Km From-To</t>
  </si>
  <si>
    <t>Contect Number</t>
  </si>
  <si>
    <t>Designation</t>
  </si>
  <si>
    <t>Residence</t>
  </si>
  <si>
    <t>District</t>
  </si>
  <si>
    <t>Other contect Number</t>
  </si>
  <si>
    <t>Photo</t>
  </si>
  <si>
    <t>Joginder Singh</t>
  </si>
  <si>
    <t>Beat No. 19</t>
  </si>
  <si>
    <t xml:space="preserve"> 1164.500 to 1170.535</t>
  </si>
  <si>
    <t>KEYMAN</t>
  </si>
  <si>
    <t>VPO Khuda Khurd 
 PO Ambala cant</t>
  </si>
  <si>
    <t>Ambala</t>
  </si>
  <si>
    <t>Beat No. 20</t>
  </si>
  <si>
    <t>VPO Sarala kalan</t>
  </si>
  <si>
    <t>Patiala</t>
  </si>
  <si>
    <t>Kuldeepsingh11973@gmail.com</t>
  </si>
  <si>
    <t>Beat No. 21</t>
  </si>
  <si>
    <t>#No. -18 Golden Enclave 
 teh Rajpura</t>
  </si>
  <si>
    <t>Harnam SIngh</t>
  </si>
  <si>
    <t>Beat No. 22</t>
  </si>
  <si>
    <t>VPO Salempur 
 PO Bras</t>
  </si>
  <si>
    <t>Fategarh Sahib</t>
  </si>
  <si>
    <t>Beat No. 23</t>
  </si>
  <si>
    <t>VPO Kasiana 
 PO Chieala</t>
  </si>
  <si>
    <t>9465251335
8699131335</t>
  </si>
  <si>
    <t xml:space="preserve">Harwinder Singh </t>
  </si>
  <si>
    <t xml:space="preserve">Ram Chand </t>
  </si>
  <si>
    <t>Beat No. 24</t>
  </si>
  <si>
    <t>1195.06 to 1201.11</t>
  </si>
  <si>
    <t xml:space="preserve">Avtar Singh </t>
  </si>
  <si>
    <t xml:space="preserve">Roshan Singh </t>
  </si>
  <si>
    <t>Beat No. 25</t>
  </si>
  <si>
    <t xml:space="preserve">VPO Mahadian </t>
  </si>
  <si>
    <t>Ramchand</t>
  </si>
  <si>
    <t>Beat No. 26</t>
  </si>
  <si>
    <t xml:space="preserve"> 1207.395 to 1213.195</t>
  </si>
  <si>
    <t>VPO Malakpur 
 PO Malko majra</t>
  </si>
  <si>
    <t>hs2883633@gmail.com</t>
  </si>
  <si>
    <t>Beat No.27</t>
  </si>
  <si>
    <t xml:space="preserve"> 1217.195 to 1224.895</t>
  </si>
  <si>
    <t xml:space="preserve">VPO Majra manna Singh wala 
PO Khanian teh Amloh </t>
  </si>
  <si>
    <t>jassi2060k@gmail.com</t>
  </si>
  <si>
    <t>Beat No. 28</t>
  </si>
  <si>
    <t xml:space="preserve">VPO Jaspalo </t>
  </si>
  <si>
    <t>Ludhiana</t>
  </si>
  <si>
    <t>Jagjitsingh8383@gmail.Com</t>
  </si>
  <si>
    <t>Beat No. 29</t>
  </si>
  <si>
    <t xml:space="preserve"> 1228.895 to 1232.947</t>
  </si>
  <si>
    <t>VPO Rajewal 
 teh khanna</t>
  </si>
  <si>
    <t>Lakhveer4481535@gmail.com</t>
  </si>
  <si>
    <t>Beat No. 30</t>
  </si>
  <si>
    <t xml:space="preserve"> 1232.947 to 1237.0</t>
  </si>
  <si>
    <t>VPO Ramgarh 
Teh Amloh</t>
  </si>
  <si>
    <t>aujlagopi034@gmail.com</t>
  </si>
  <si>
    <t>Beat No. 31</t>
  </si>
  <si>
    <t xml:space="preserve"> 1237.0 to 1242.0</t>
  </si>
  <si>
    <t xml:space="preserve">VPO Chakohi Teh Khanna </t>
  </si>
  <si>
    <t>Singhkuljit864@gmail.com</t>
  </si>
  <si>
    <t>Beat No. 32</t>
  </si>
  <si>
    <t xml:space="preserve"> 1242.0 to 1249.500</t>
  </si>
  <si>
    <t xml:space="preserve">Khaira 
PO Mrhadudhan teh Samrala </t>
  </si>
  <si>
    <t xml:space="preserve">Mahinder Singh </t>
  </si>
  <si>
    <t>Beat No. 33</t>
  </si>
  <si>
    <t>VPO Amam nagar 
 PO karhali</t>
  </si>
  <si>
    <t>Beat No. 34</t>
  </si>
  <si>
    <t>VPO Khamano kalan
wrd No. 7</t>
  </si>
  <si>
    <t xml:space="preserve">Fategarh Sahib </t>
  </si>
  <si>
    <t xml:space="preserve"> Balwinder Singh</t>
  </si>
  <si>
    <t>Gurcharan Singh</t>
  </si>
  <si>
    <t>Rest</t>
  </si>
  <si>
    <t>Giver</t>
  </si>
  <si>
    <t xml:space="preserve">VPO Kalewal 
PO Kheri Noudh singh </t>
  </si>
  <si>
    <t>babbusingh3934@gmail.com</t>
  </si>
  <si>
    <t xml:space="preserve"> Harwinder Singh</t>
  </si>
  <si>
    <t>Sukhdev Singh</t>
  </si>
  <si>
    <t>VPO Maru</t>
  </si>
  <si>
    <t>harwinder8344@gmail.com</t>
  </si>
  <si>
    <t>Satnam Singh</t>
  </si>
  <si>
    <t>BR. 108</t>
  </si>
  <si>
    <t>ROR-RAJPURA D-Tour</t>
  </si>
  <si>
    <t>Br. Watchman</t>
  </si>
  <si>
    <t>VPO Korwa khurd</t>
  </si>
  <si>
    <t>Surinder Singh</t>
  </si>
  <si>
    <t>Tek Singh</t>
  </si>
  <si>
    <t>Samana Green City</t>
  </si>
  <si>
    <t>Jasvir Singh</t>
  </si>
  <si>
    <t>Ishar Singh</t>
  </si>
  <si>
    <t>Korwa khurd</t>
  </si>
  <si>
    <t>SPN-02</t>
  </si>
  <si>
    <t>#No 106/16 Sector C 
 Defence colony Ambala</t>
  </si>
  <si>
    <t>dharmabrather@gmail.com</t>
  </si>
  <si>
    <t># No. 391 Sector - B 
 Defence colony</t>
  </si>
  <si>
    <t>SPN-12</t>
  </si>
  <si>
    <t>Takhtu majra 
 PO Pabri teh Rajpura</t>
  </si>
  <si>
    <t>VPO Madauli kalan 
 teh Morinda</t>
  </si>
  <si>
    <t>Ropar</t>
  </si>
  <si>
    <t>SPN-03</t>
  </si>
  <si>
    <t>VPO Brass</t>
  </si>
  <si>
    <t>rajinder5singh78@gmail.com</t>
  </si>
  <si>
    <t>Kashmir Singh</t>
  </si>
  <si>
    <t>SPN-04</t>
  </si>
  <si>
    <t>VPO Basantpura</t>
  </si>
  <si>
    <t>Baldev Singh</t>
  </si>
  <si>
    <t>VPO Chandrima</t>
  </si>
  <si>
    <t>Rajpura</t>
  </si>
  <si>
    <t>SPN-06</t>
  </si>
  <si>
    <t>VPO Chintgarh</t>
  </si>
  <si>
    <t>VPO Gopalon 
 PO Nandpur kalouar</t>
  </si>
  <si>
    <t>Ram asra</t>
  </si>
  <si>
    <t>SPN-07</t>
  </si>
  <si>
    <t>VPO Alour 
 PO Khanna</t>
  </si>
  <si>
    <t>VPO Kotla ajner</t>
  </si>
  <si>
    <t>singhurjant4730@gmail.com (25)</t>
  </si>
  <si>
    <t>SPN-08</t>
  </si>
  <si>
    <t>VPO Kotla ajner 
 teh Khamano</t>
  </si>
  <si>
    <t>navjotkuer66@gmail.com</t>
  </si>
  <si>
    <t>VPO Kotla bhari</t>
  </si>
  <si>
    <t>SPN-09</t>
  </si>
  <si>
    <t>VPO Mohan pur
  Teh Khanna</t>
  </si>
  <si>
    <t xml:space="preserve">jeet Singh </t>
  </si>
  <si>
    <t>VPO Beer bhamarse</t>
  </si>
  <si>
    <t>SPN-10</t>
  </si>
  <si>
    <t>VPO Kalalmajra 
 teh Samrala</t>
  </si>
  <si>
    <t>98773-82674</t>
  </si>
  <si>
    <t>SPN-11</t>
  </si>
  <si>
    <t>VPO Kot gangu rai</t>
  </si>
  <si>
    <t>ruppi.kot@gmail.com</t>
  </si>
  <si>
    <t>Daljit Singh</t>
  </si>
  <si>
    <t>SPN -11</t>
  </si>
  <si>
    <t xml:space="preserve">VPO Uppal </t>
  </si>
  <si>
    <t>Harkesh Singh</t>
  </si>
  <si>
    <t>SPD-03</t>
  </si>
  <si>
    <t>VPO Lochma 
 Tehsil Rajpura</t>
  </si>
  <si>
    <t>surjeetlocham@gmail.com</t>
  </si>
  <si>
    <t>SPD-05</t>
  </si>
  <si>
    <t>Jassrian city Sirhind</t>
  </si>
  <si>
    <t>SPD-02</t>
  </si>
  <si>
    <t>SPD-07</t>
  </si>
  <si>
    <t>VPO Bhadal thuha</t>
  </si>
  <si>
    <t>SPD-08</t>
  </si>
  <si>
    <t>VPO Amloh</t>
  </si>
  <si>
    <t>kn697095@gmail.com</t>
  </si>
  <si>
    <t>Lal Singh</t>
  </si>
  <si>
    <t>SPD-09</t>
  </si>
  <si>
    <t>VPO Nurpura 
 teh Amloh</t>
  </si>
  <si>
    <t>Kapur Singh</t>
  </si>
  <si>
    <t>SPD-10</t>
  </si>
  <si>
    <t>VPO majri 
 teh Payal</t>
  </si>
  <si>
    <t>SPD-11</t>
  </si>
  <si>
    <t>VPO Gangu rai</t>
  </si>
  <si>
    <t>gs4097851@gmail.com</t>
  </si>
  <si>
    <t xml:space="preserve">Ishar Singh </t>
  </si>
  <si>
    <t>SPD-04</t>
  </si>
  <si>
    <t>VPO Badhouchhi kalan</t>
  </si>
  <si>
    <t xml:space="preserve">Bhupinder Singh </t>
  </si>
  <si>
    <t xml:space="preserve">Bikkar Singh </t>
  </si>
  <si>
    <t xml:space="preserve">RG </t>
  </si>
  <si>
    <t xml:space="preserve">Near Gurdwara Sahib Ramgarh </t>
  </si>
  <si>
    <t>Balwinder Singh</t>
  </si>
  <si>
    <t xml:space="preserve"> Gurdas Singh</t>
  </si>
  <si>
    <t>LC-167</t>
  </si>
  <si>
    <t xml:space="preserve">Gate man </t>
  </si>
  <si>
    <t xml:space="preserve">VPO lalouri , PO kalan </t>
  </si>
  <si>
    <t xml:space="preserve"> Dalbara Singh </t>
  </si>
  <si>
    <t>VPO Silhala , PO Silhala</t>
  </si>
  <si>
    <t>Jagjit Singh</t>
  </si>
  <si>
    <t xml:space="preserve">Dia Singh </t>
  </si>
  <si>
    <t>VPO Sangatpura , Malmajra 
Teh Samrala</t>
  </si>
  <si>
    <t>Joga  Singh</t>
  </si>
  <si>
    <t xml:space="preserve">VPO galwadhi </t>
  </si>
  <si>
    <t>RG  LC-151 &amp; 159</t>
  </si>
  <si>
    <t xml:space="preserve">VPO Sihaura </t>
  </si>
  <si>
    <t>Santokh1588503@gmail.com</t>
  </si>
  <si>
    <t>Pal Singh</t>
  </si>
  <si>
    <t xml:space="preserve">Hans Singh </t>
  </si>
  <si>
    <t>LC-159</t>
  </si>
  <si>
    <t>VPO Dandrala , Kharaur</t>
  </si>
  <si>
    <t>Gurtej Singh</t>
  </si>
  <si>
    <t>Dalip Singh</t>
  </si>
  <si>
    <t xml:space="preserve">Jandali , Nizampur </t>
  </si>
  <si>
    <t>Gurtej195@gmail.com</t>
  </si>
  <si>
    <t>Sarabjit Singh</t>
  </si>
  <si>
    <t>Parkash Singh</t>
  </si>
  <si>
    <t xml:space="preserve">VPO  Dhamot </t>
  </si>
  <si>
    <t>LC-164</t>
  </si>
  <si>
    <t xml:space="preserve">House No 153, Ward No. 8 
tiwana bee farm back side 
Doraha </t>
  </si>
  <si>
    <t>www.151976gurpreert@.com</t>
  </si>
  <si>
    <t xml:space="preserve">Kesar Singh  </t>
  </si>
  <si>
    <t xml:space="preserve">VPO Cheema , Ludhiana </t>
  </si>
  <si>
    <t>Jagtar Nath</t>
  </si>
  <si>
    <t>Gian Nath</t>
  </si>
  <si>
    <t xml:space="preserve">VPO Mehdudan </t>
  </si>
  <si>
    <t>Beant Singh</t>
  </si>
  <si>
    <t>RG  LC-163 &amp; 164</t>
  </si>
  <si>
    <t xml:space="preserve">VPO Bagli  Kalan </t>
  </si>
  <si>
    <t>Satish Kumar</t>
  </si>
  <si>
    <t>Raghvir Singh</t>
  </si>
  <si>
    <t>LC-163</t>
  </si>
  <si>
    <t>836 048 0543</t>
  </si>
  <si>
    <t xml:space="preserve"> House No. 139 , Lalhern Road,Ward No. 4 
Azad Nagar Khanna </t>
  </si>
  <si>
    <t>97807 66521</t>
  </si>
  <si>
    <t>skshara213955@gmail.com</t>
  </si>
  <si>
    <t>Lakhmir Singh</t>
  </si>
  <si>
    <t>Sant Singh</t>
  </si>
  <si>
    <t xml:space="preserve">VPO  Smrala 
Kakrala kalan </t>
  </si>
  <si>
    <t>jasvirsingh.singh81@gmail.com</t>
  </si>
  <si>
    <t>Mahindra Singh</t>
  </si>
  <si>
    <t>LC-151</t>
  </si>
  <si>
    <t>Rakha Singh</t>
  </si>
  <si>
    <t>Buta Singh</t>
  </si>
  <si>
    <t xml:space="preserve">VPO Jalajan </t>
  </si>
  <si>
    <t>Bhupinder Singh</t>
  </si>
  <si>
    <t xml:space="preserve">Bhagwant Singh </t>
  </si>
  <si>
    <t xml:space="preserve">VPO Bhamaddi 
Teh Khanna </t>
  </si>
  <si>
    <t>Name:</t>
  </si>
  <si>
    <t>Designation:</t>
  </si>
  <si>
    <t xml:space="preserve">Address: </t>
  </si>
  <si>
    <t>Vivek Kumar Azad</t>
  </si>
  <si>
    <t>Lt. Raj Kumar</t>
  </si>
  <si>
    <t>Beat Details</t>
  </si>
  <si>
    <t xml:space="preserve"> ID:</t>
  </si>
  <si>
    <r>
      <rPr>
        <sz val="36"/>
        <color rgb="FF0070C0"/>
        <rFont val="Kruti Dev 010"/>
        <charset val="134"/>
      </rPr>
      <t>MsMhdsVsM ÝsV dkWjhMksj dkWiksZjs'ku vkWQ bf.M;k fy-</t>
    </r>
    <r>
      <rPr>
        <b/>
        <sz val="22"/>
        <color rgb="FF0070C0"/>
        <rFont val="Times New Roman"/>
        <charset val="134"/>
      </rPr>
      <t xml:space="preserve">
</t>
    </r>
    <r>
      <rPr>
        <b/>
        <sz val="24"/>
        <color rgb="FF0070C0"/>
        <rFont val="Times New Roman"/>
        <charset val="134"/>
      </rPr>
      <t xml:space="preserve"> Dedicated Freight Corridor Corporation of India Ltd.</t>
    </r>
    <r>
      <rPr>
        <b/>
        <sz val="22"/>
        <color rgb="FF0070C0"/>
        <rFont val="Times New Roman"/>
        <charset val="134"/>
      </rPr>
      <t xml:space="preserve">
</t>
    </r>
    <r>
      <rPr>
        <sz val="26"/>
        <color rgb="FF0070C0"/>
        <rFont val="Kruti Dev 010"/>
        <charset val="134"/>
      </rPr>
      <t>Hkkjr ljdkj ¼jsy ea=ky;½ dk miØe</t>
    </r>
    <r>
      <rPr>
        <b/>
        <sz val="22"/>
        <color rgb="FF0070C0"/>
        <rFont val="Times New Roman"/>
        <charset val="134"/>
      </rPr>
      <t xml:space="preserve">
</t>
    </r>
    <r>
      <rPr>
        <b/>
        <sz val="20"/>
        <color rgb="FF0070C0"/>
        <rFont val="Times New Roman"/>
        <charset val="134"/>
      </rPr>
      <t>A Govt. of India (Ministry of Railways) Enterprise</t>
    </r>
  </si>
  <si>
    <t>CONTACT DETAILS OF STAFF UNDER IMSD-SMUN SECTION</t>
  </si>
  <si>
    <t>S.N.</t>
  </si>
  <si>
    <t>Name of Employee</t>
  </si>
  <si>
    <t>Emp-Id</t>
  </si>
  <si>
    <t>Place of posting</t>
  </si>
  <si>
    <t>Mobile No.</t>
  </si>
  <si>
    <t>E-mail-id</t>
  </si>
  <si>
    <t xml:space="preserve">क्र. स. </t>
  </si>
  <si>
    <t xml:space="preserve">कर्मचारी का नाम </t>
  </si>
  <si>
    <t xml:space="preserve">पदनाम </t>
  </si>
  <si>
    <t xml:space="preserve">कर्मचारी कोड </t>
  </si>
  <si>
    <t xml:space="preserve">पदस्थान </t>
  </si>
  <si>
    <t xml:space="preserve">मोबाइल न </t>
  </si>
  <si>
    <t xml:space="preserve">ई- मेल आईडी </t>
  </si>
  <si>
    <t>Shri Vivek Kumar Azad</t>
  </si>
  <si>
    <t>NEW SHAMBHU</t>
  </si>
  <si>
    <t>vkazad@dfcc.co.in</t>
  </si>
  <si>
    <t>Shri Tej Pal</t>
  </si>
  <si>
    <t>JUNIOR EXECUTIVE/CIVIL</t>
  </si>
  <si>
    <t>NEW SIR-HIND</t>
  </si>
  <si>
    <t>tejpal@dfcc.co.in</t>
  </si>
  <si>
    <t>Shri Ved Prakash</t>
  </si>
  <si>
    <t>NEW CHAWA PAIL</t>
  </si>
  <si>
    <t>vprathore@dfcc.co.in</t>
  </si>
  <si>
    <t>Shri Sanni Kumar Sharma</t>
  </si>
  <si>
    <t>MTS/CIVIL</t>
  </si>
  <si>
    <t>Shri Ranjeet Kumar</t>
  </si>
  <si>
    <t>Shri Gautam Kumar</t>
  </si>
  <si>
    <t>Shri Lal Chand</t>
  </si>
  <si>
    <t>Shri Sudhir Kumar</t>
  </si>
  <si>
    <t>NEW KHANNA</t>
  </si>
  <si>
    <t>Shri Suraj Verma</t>
  </si>
  <si>
    <t>Shri Amar Molana</t>
  </si>
  <si>
    <t>Shri Harpal Singh</t>
  </si>
  <si>
    <t>SENIOR EXECUTIVE/CIVIL (Re-employed)</t>
  </si>
  <si>
    <t>Shri Surendera Kumar</t>
  </si>
  <si>
    <t>ASSISTANT PROJECT MANAGER/CIVIL</t>
  </si>
  <si>
    <t>Shri Arjun kumar</t>
  </si>
  <si>
    <t>EXECUTIVE/CIVIL</t>
  </si>
  <si>
    <t>Shri Gaya Prashad</t>
  </si>
  <si>
    <t>Email- ID</t>
  </si>
  <si>
    <t>AWPO ID</t>
  </si>
  <si>
    <t>Name</t>
  </si>
  <si>
    <t>Wear at Nose</t>
  </si>
  <si>
    <t>Wear at 269 mm</t>
  </si>
  <si>
    <t>Nose</t>
  </si>
  <si>
    <t>Vecant Beat</t>
  </si>
  <si>
    <t>RG
Bhupinder Singh
S/O
Bikar Singh
7589001321</t>
  </si>
  <si>
    <t>Shift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</si>
</sst>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0.0"/>
    <numFmt numFmtId="166" formatCode="yyyy/m"/>
  </numFmts>
  <fonts count="166">
    <font>
      <sz val="11"/>
      <color theme="1"/>
      <name val="Aptos Narrow"/>
      <scheme val="minor"/>
    </font>
    <font>
      <sz val="11"/>
      <color theme="1"/>
      <name val="Aptos Narrow"/>
      <family val="2"/>
      <scheme val="minor"/>
    </font>
    <font>
      <b/>
      <sz val="14"/>
      <color theme="1"/>
      <name val="Aptos Narrow"/>
      <family val="2"/>
    </font>
    <font>
      <sz val="11"/>
      <name val="Aptos Narrow"/>
      <family val="2"/>
    </font>
    <font>
      <sz val="11"/>
      <color theme="1"/>
      <name val="Aptos Narrow"/>
      <family val="2"/>
    </font>
    <font>
      <sz val="14"/>
      <color theme="1"/>
      <name val="Aptos Narrow"/>
      <family val="2"/>
    </font>
    <font>
      <sz val="14"/>
      <color theme="1"/>
      <name val="Arial"/>
      <family val="2"/>
    </font>
    <font>
      <sz val="14"/>
      <color rgb="FFFF0000"/>
      <name val="Arial"/>
      <family val="2"/>
    </font>
    <font>
      <sz val="10"/>
      <color theme="1"/>
      <name val="Arial"/>
      <family val="2"/>
    </font>
    <font>
      <sz val="14"/>
      <color rgb="FFFF0000"/>
      <name val="Aptos Narrow"/>
      <family val="2"/>
    </font>
    <font>
      <b/>
      <sz val="14"/>
      <color rgb="FFFF0000"/>
      <name val="Aptos Narrow"/>
      <family val="2"/>
    </font>
    <font>
      <b/>
      <sz val="11"/>
      <color theme="1"/>
      <name val="Aptos Narrow"/>
      <family val="2"/>
    </font>
    <font>
      <sz val="11"/>
      <color rgb="FFFF0000"/>
      <name val="Aptos Narrow"/>
      <family val="2"/>
    </font>
    <font>
      <b/>
      <sz val="12"/>
      <color theme="1"/>
      <name val="Aptos Narrow"/>
      <family val="2"/>
    </font>
    <font>
      <b/>
      <sz val="20"/>
      <color theme="1"/>
      <name val="Aptos Narrow"/>
      <family val="2"/>
    </font>
    <font>
      <b/>
      <sz val="16"/>
      <color theme="1"/>
      <name val="Aptos Narrow"/>
      <family val="2"/>
    </font>
    <font>
      <b/>
      <sz val="18"/>
      <color theme="1"/>
      <name val="Aptos Narrow"/>
      <family val="2"/>
    </font>
    <font>
      <b/>
      <sz val="18"/>
      <color theme="1"/>
      <name val="Arial"/>
      <family val="2"/>
    </font>
    <font>
      <b/>
      <sz val="18"/>
      <color rgb="FFFF0000"/>
      <name val="Arial"/>
      <family val="2"/>
    </font>
    <font>
      <b/>
      <sz val="16"/>
      <color theme="1"/>
      <name val="Arial"/>
      <family val="2"/>
    </font>
    <font>
      <b/>
      <sz val="11"/>
      <color rgb="FFFF0000"/>
      <name val="Arial"/>
      <family val="2"/>
    </font>
    <font>
      <b/>
      <sz val="10"/>
      <color rgb="FFFF0000"/>
      <name val="Arial"/>
      <family val="2"/>
    </font>
    <font>
      <b/>
      <sz val="12"/>
      <color theme="1"/>
      <name val="Arial"/>
      <family val="2"/>
    </font>
    <font>
      <b/>
      <sz val="14"/>
      <color theme="1"/>
      <name val="Arial"/>
      <family val="2"/>
    </font>
    <font>
      <b/>
      <sz val="11"/>
      <color theme="1"/>
      <name val="Arial"/>
      <family val="2"/>
    </font>
    <font>
      <sz val="11"/>
      <color theme="1"/>
      <name val="Arial"/>
      <family val="2"/>
    </font>
    <font>
      <sz val="15"/>
      <color theme="1"/>
      <name val="Arial"/>
      <family val="2"/>
    </font>
    <font>
      <sz val="11"/>
      <color theme="1"/>
      <name val="Arial"/>
      <family val="2"/>
    </font>
    <font>
      <b/>
      <sz val="11"/>
      <color theme="1"/>
      <name val="Calibri"/>
      <family val="2"/>
    </font>
    <font>
      <sz val="12"/>
      <color rgb="FFFF0000"/>
      <name val="Calibri"/>
      <family val="2"/>
    </font>
    <font>
      <sz val="11"/>
      <color theme="1"/>
      <name val="Calibri"/>
      <family val="2"/>
    </font>
    <font>
      <sz val="14"/>
      <color theme="1"/>
      <name val="Calibri"/>
      <family val="2"/>
    </font>
    <font>
      <sz val="12"/>
      <color theme="1"/>
      <name val="Calibri"/>
      <family val="2"/>
    </font>
    <font>
      <sz val="12"/>
      <color theme="1"/>
      <name val="Arial"/>
      <family val="2"/>
    </font>
    <font>
      <sz val="12"/>
      <color theme="1"/>
      <name val="Arial Narrow"/>
      <family val="2"/>
    </font>
    <font>
      <b/>
      <sz val="18"/>
      <color theme="1"/>
      <name val="Calibri"/>
      <family val="2"/>
    </font>
    <font>
      <b/>
      <sz val="14"/>
      <color theme="1"/>
      <name val="Calibri"/>
      <family val="2"/>
    </font>
    <font>
      <b/>
      <sz val="16"/>
      <color theme="1"/>
      <name val="Calibri"/>
      <family val="2"/>
    </font>
    <font>
      <sz val="16"/>
      <color theme="1"/>
      <name val="Calibri"/>
      <family val="2"/>
    </font>
    <font>
      <sz val="16"/>
      <color theme="1"/>
      <name val="Times New Roman"/>
      <family val="1"/>
    </font>
    <font>
      <sz val="16"/>
      <color theme="1"/>
      <name val="Arial"/>
      <family val="2"/>
    </font>
    <font>
      <b/>
      <sz val="13"/>
      <color theme="1"/>
      <name val="Calibri"/>
      <family val="2"/>
    </font>
    <font>
      <b/>
      <sz val="15"/>
      <color theme="1"/>
      <name val="Calibri"/>
      <family val="2"/>
    </font>
    <font>
      <b/>
      <u/>
      <sz val="11"/>
      <color rgb="FFFF0000"/>
      <name val="Arial"/>
      <family val="2"/>
    </font>
    <font>
      <b/>
      <sz val="15"/>
      <color theme="1"/>
      <name val="Arial Narrow"/>
      <family val="2"/>
    </font>
    <font>
      <b/>
      <sz val="19"/>
      <color theme="1"/>
      <name val="Arial Narrow"/>
      <family val="2"/>
    </font>
    <font>
      <b/>
      <sz val="17"/>
      <color theme="1"/>
      <name val="Arial"/>
      <family val="2"/>
    </font>
    <font>
      <b/>
      <sz val="16"/>
      <color theme="1"/>
      <name val="Arial Narrow"/>
      <family val="2"/>
    </font>
    <font>
      <b/>
      <u/>
      <sz val="11"/>
      <color rgb="FFFF0000"/>
      <name val="Arial"/>
      <family val="2"/>
    </font>
    <font>
      <b/>
      <sz val="22"/>
      <color rgb="FFFF0000"/>
      <name val="Kokila"/>
      <family val="2"/>
    </font>
    <font>
      <b/>
      <sz val="25"/>
      <color theme="1"/>
      <name val="Kokila"/>
      <family val="2"/>
    </font>
    <font>
      <b/>
      <sz val="17"/>
      <color rgb="FFFF0000"/>
      <name val="Calibri"/>
      <family val="2"/>
    </font>
    <font>
      <b/>
      <sz val="12"/>
      <color theme="1"/>
      <name val="Bahnschrift SemiBold SemiConden"/>
      <family val="2"/>
    </font>
    <font>
      <b/>
      <sz val="14"/>
      <color rgb="FFFF0000"/>
      <name val="Calibri"/>
      <family val="2"/>
    </font>
    <font>
      <b/>
      <sz val="24"/>
      <color rgb="FFFF0000"/>
      <name val="Kokila"/>
      <family val="2"/>
    </font>
    <font>
      <sz val="11"/>
      <color rgb="FF000000"/>
      <name val="Calibri"/>
      <family val="2"/>
    </font>
    <font>
      <b/>
      <sz val="14"/>
      <color theme="1"/>
      <name val="Bahnschrift SemiBold SemiConden"/>
      <family val="2"/>
    </font>
    <font>
      <sz val="12"/>
      <color rgb="FF000000"/>
      <name val="Calibri"/>
      <family val="2"/>
    </font>
    <font>
      <b/>
      <sz val="12"/>
      <color rgb="FF000000"/>
      <name val="Calibri"/>
      <family val="2"/>
    </font>
    <font>
      <sz val="16"/>
      <color rgb="FF000000"/>
      <name val="Calibri"/>
      <family val="2"/>
    </font>
    <font>
      <sz val="20"/>
      <color theme="1"/>
      <name val="Kokila"/>
      <family val="2"/>
    </font>
    <font>
      <b/>
      <sz val="20"/>
      <color theme="1"/>
      <name val="Kokila"/>
      <family val="2"/>
    </font>
    <font>
      <sz val="16"/>
      <color theme="1"/>
      <name val="Bahnschrift SemiBold SemiConden"/>
      <family val="2"/>
    </font>
    <font>
      <b/>
      <sz val="16"/>
      <color theme="1"/>
      <name val="Bahnschrift SemiBold SemiConden"/>
      <family val="2"/>
    </font>
    <font>
      <b/>
      <sz val="12"/>
      <color rgb="FFFF0000"/>
      <name val="Calibri"/>
      <family val="2"/>
    </font>
    <font>
      <sz val="14"/>
      <color rgb="FF000000"/>
      <name val="Calibri"/>
      <family val="2"/>
    </font>
    <font>
      <sz val="14"/>
      <color rgb="FFFF0000"/>
      <name val="Calibri"/>
      <family val="2"/>
    </font>
    <font>
      <b/>
      <sz val="10"/>
      <color theme="1"/>
      <name val="Arial"/>
      <family val="2"/>
    </font>
    <font>
      <sz val="10"/>
      <color theme="1"/>
      <name val="&quot;Arial Narrow&quot;"/>
    </font>
    <font>
      <b/>
      <sz val="10"/>
      <color rgb="FFFF0000"/>
      <name val="&quot;Arial Narrow&quot;"/>
    </font>
    <font>
      <sz val="10"/>
      <color rgb="FF000000"/>
      <name val="&quot;Arial Narrow&quot;"/>
    </font>
    <font>
      <b/>
      <sz val="10"/>
      <color theme="1"/>
      <name val="&quot;Arial Narrow&quot;"/>
    </font>
    <font>
      <sz val="10"/>
      <color rgb="FF000000"/>
      <name val="&quot;Aptos Narrow&quot;"/>
    </font>
    <font>
      <sz val="10"/>
      <color rgb="FF000000"/>
      <name val="Arial"/>
      <family val="2"/>
    </font>
    <font>
      <b/>
      <sz val="9"/>
      <color theme="1"/>
      <name val="Arial"/>
      <family val="2"/>
    </font>
    <font>
      <b/>
      <u/>
      <sz val="11"/>
      <color rgb="FF1155CC"/>
      <name val="Arial"/>
      <family val="2"/>
    </font>
    <font>
      <b/>
      <sz val="25"/>
      <color rgb="FFFF0000"/>
      <name val="Kokila"/>
      <family val="2"/>
    </font>
    <font>
      <b/>
      <sz val="14"/>
      <color rgb="FFFF0000"/>
      <name val="Kokila"/>
      <family val="2"/>
    </font>
    <font>
      <b/>
      <sz val="14"/>
      <color rgb="FFFF0000"/>
      <name val="Bahnschrift SemiBold SemiConden"/>
      <family val="2"/>
    </font>
    <font>
      <b/>
      <sz val="24"/>
      <color theme="1"/>
      <name val="Kokila"/>
      <family val="2"/>
    </font>
    <font>
      <b/>
      <sz val="16"/>
      <color rgb="FFFF0000"/>
      <name val="Aptos Narrow"/>
      <family val="2"/>
    </font>
    <font>
      <sz val="11"/>
      <color theme="1"/>
      <name val="Aptos Narrow"/>
      <family val="2"/>
    </font>
    <font>
      <sz val="14"/>
      <color theme="1"/>
      <name val="Aptos Narrow"/>
      <family val="2"/>
    </font>
    <font>
      <sz val="16"/>
      <color theme="1"/>
      <name val="Aptos Narrow"/>
      <family val="2"/>
      <scheme val="minor"/>
    </font>
    <font>
      <sz val="20"/>
      <color theme="1"/>
      <name val="Wide Latin"/>
      <family val="1"/>
    </font>
    <font>
      <sz val="20"/>
      <color theme="1"/>
      <name val="Aptos Narrow"/>
      <family val="2"/>
      <scheme val="minor"/>
    </font>
    <font>
      <b/>
      <sz val="20"/>
      <color theme="1"/>
      <name val="Aptos Narrow"/>
      <family val="2"/>
      <scheme val="minor"/>
    </font>
    <font>
      <u/>
      <sz val="11"/>
      <color theme="10"/>
      <name val="Aptos Narrow"/>
      <family val="2"/>
      <scheme val="minor"/>
    </font>
    <font>
      <b/>
      <sz val="11"/>
      <color theme="1"/>
      <name val="Aptos Narrow"/>
      <family val="2"/>
      <scheme val="minor"/>
    </font>
    <font>
      <sz val="24"/>
      <color theme="1"/>
      <name val="Aptos Narrow"/>
      <family val="2"/>
      <scheme val="minor"/>
    </font>
    <font>
      <sz val="14"/>
      <color theme="1"/>
      <name val="Aptos Narrow"/>
      <family val="2"/>
      <scheme val="minor"/>
    </font>
    <font>
      <b/>
      <sz val="10"/>
      <color rgb="FFFF0000"/>
      <name val="Arial"/>
      <family val="2"/>
    </font>
    <font>
      <sz val="11"/>
      <color rgb="FFFF0000"/>
      <name val="Aptos Narrow"/>
      <family val="2"/>
    </font>
    <font>
      <sz val="18"/>
      <color theme="1"/>
      <name val="Aptos Narrow"/>
      <family val="2"/>
      <scheme val="minor"/>
    </font>
    <font>
      <sz val="26"/>
      <color theme="1"/>
      <name val="Aptos Narrow"/>
      <family val="2"/>
      <scheme val="minor"/>
    </font>
    <font>
      <b/>
      <sz val="22"/>
      <color theme="1"/>
      <name val="Aptos Narrow"/>
      <family val="2"/>
      <scheme val="minor"/>
    </font>
    <font>
      <sz val="8"/>
      <name val="Aptos Narrow"/>
      <family val="2"/>
      <scheme val="minor"/>
    </font>
    <font>
      <b/>
      <sz val="18"/>
      <color theme="1"/>
      <name val="Aptos Narrow"/>
      <family val="2"/>
      <scheme val="minor"/>
    </font>
    <font>
      <b/>
      <sz val="14"/>
      <color rgb="FFFF0000"/>
      <name val="Calibri"/>
      <family val="2"/>
    </font>
    <font>
      <b/>
      <sz val="11"/>
      <color theme="1"/>
      <name val="&quot;Arial Narrow&quot;"/>
    </font>
    <font>
      <b/>
      <sz val="12"/>
      <color rgb="FF000000"/>
      <name val="Calibri"/>
      <family val="2"/>
    </font>
    <font>
      <b/>
      <sz val="12"/>
      <color theme="1"/>
      <name val="&quot;Arial Narrow&quot;"/>
    </font>
    <font>
      <b/>
      <sz val="13"/>
      <color rgb="FF000000"/>
      <name val="Calibri"/>
      <family val="2"/>
    </font>
    <font>
      <b/>
      <sz val="12"/>
      <color theme="3" tint="4.9989318521683403E-2"/>
      <name val="&quot;Arial Narrow&quot;"/>
    </font>
    <font>
      <b/>
      <sz val="10"/>
      <color theme="3" tint="4.9989318521683403E-2"/>
      <name val="&quot;Times New Roman&quot;"/>
    </font>
    <font>
      <sz val="10"/>
      <color theme="3" tint="4.9989318521683403E-2"/>
      <name val="&quot;Times New Roman&quot;"/>
    </font>
    <font>
      <sz val="14"/>
      <color rgb="FF000000"/>
      <name val="Calibri"/>
      <family val="2"/>
    </font>
    <font>
      <sz val="12"/>
      <color rgb="FF000000"/>
      <name val="Calibri"/>
      <family val="2"/>
    </font>
    <font>
      <b/>
      <sz val="12"/>
      <color rgb="FF000000"/>
      <name val="&quot;Arial Narrow&quot;"/>
    </font>
    <font>
      <b/>
      <sz val="13"/>
      <color rgb="FF000000"/>
      <name val="Arial Narrow"/>
      <family val="2"/>
    </font>
    <font>
      <b/>
      <sz val="10"/>
      <color rgb="FF000000"/>
      <name val="&quot;Times New Roman&quot;"/>
    </font>
    <font>
      <sz val="10"/>
      <color rgb="FF000000"/>
      <name val="&quot;Times New Roman&quot;"/>
    </font>
    <font>
      <b/>
      <sz val="10"/>
      <color rgb="FF000000"/>
      <name val="Times New Roman"/>
      <family val="1"/>
    </font>
    <font>
      <b/>
      <sz val="12"/>
      <color rgb="FF000000"/>
      <name val="&quot;Times New Roman&quot;"/>
    </font>
    <font>
      <b/>
      <sz val="10"/>
      <color rgb="FF000000"/>
      <name val="&quot;Arial Narrow&quot;"/>
    </font>
    <font>
      <b/>
      <sz val="11"/>
      <color rgb="FF000000"/>
      <name val="&quot;Times New Roman&quot;"/>
    </font>
    <font>
      <b/>
      <sz val="11"/>
      <color rgb="FF000000"/>
      <name val="&quot;Arial Narrow&quot;"/>
    </font>
    <font>
      <b/>
      <sz val="11"/>
      <color rgb="FF000000"/>
      <name val="Times New Roman"/>
      <family val="1"/>
    </font>
    <font>
      <sz val="10"/>
      <color rgb="FF000000"/>
      <name val="Times New Roman"/>
      <family val="1"/>
    </font>
    <font>
      <b/>
      <sz val="11"/>
      <color rgb="FF000000"/>
      <name val="Arial"/>
      <family val="2"/>
    </font>
    <font>
      <b/>
      <sz val="10"/>
      <color rgb="FF000000"/>
      <name val="Arial"/>
      <family val="2"/>
    </font>
    <font>
      <b/>
      <sz val="10"/>
      <color rgb="FF000000"/>
      <name val="Arial Narrow"/>
      <family val="2"/>
    </font>
    <font>
      <sz val="11"/>
      <color rgb="FF000000"/>
      <name val="&quot;Arial Narrow&quot;"/>
    </font>
    <font>
      <sz val="10"/>
      <color theme="1"/>
      <name val="Aptos Narrow"/>
      <family val="2"/>
      <scheme val="minor"/>
    </font>
    <font>
      <b/>
      <sz val="10"/>
      <color theme="1"/>
      <name val="Arial"/>
      <family val="2"/>
    </font>
    <font>
      <b/>
      <u/>
      <sz val="16"/>
      <color theme="1"/>
      <name val="Arial"/>
      <family val="2"/>
    </font>
    <font>
      <sz val="10"/>
      <color theme="1"/>
      <name val="Arial"/>
      <family val="2"/>
    </font>
    <font>
      <b/>
      <sz val="12"/>
      <color rgb="FF1F1F1F"/>
      <name val="Arial"/>
      <family val="2"/>
    </font>
    <font>
      <b/>
      <u/>
      <sz val="12"/>
      <color rgb="FF1F1F1F"/>
      <name val="Arial"/>
      <family val="2"/>
    </font>
    <font>
      <b/>
      <sz val="10"/>
      <color rgb="FF1F1F1F"/>
      <name val="Arial"/>
      <family val="2"/>
    </font>
    <font>
      <b/>
      <sz val="14"/>
      <color rgb="FF1F1F1F"/>
      <name val="Arial"/>
      <family val="2"/>
    </font>
    <font>
      <sz val="12"/>
      <color theme="1"/>
      <name val="Arial"/>
      <family val="2"/>
    </font>
    <font>
      <b/>
      <sz val="14"/>
      <color rgb="FFFF0000"/>
      <name val="Arial"/>
      <family val="2"/>
    </font>
    <font>
      <b/>
      <sz val="14"/>
      <name val="Arial"/>
      <family val="2"/>
    </font>
    <font>
      <sz val="10"/>
      <name val="Arial"/>
      <family val="2"/>
    </font>
    <font>
      <sz val="11"/>
      <name val="Aptos Narrow"/>
      <family val="2"/>
      <scheme val="minor"/>
    </font>
    <font>
      <b/>
      <sz val="10"/>
      <name val="Arial"/>
      <family val="2"/>
    </font>
    <font>
      <b/>
      <sz val="12"/>
      <name val="Arial"/>
      <family val="2"/>
    </font>
    <font>
      <b/>
      <sz val="12"/>
      <color rgb="FFFF0000"/>
      <name val="Arial"/>
      <family val="2"/>
    </font>
    <font>
      <b/>
      <sz val="16"/>
      <color rgb="FF1F1F1F"/>
      <name val="Arial"/>
      <family val="2"/>
    </font>
    <font>
      <b/>
      <sz val="12"/>
      <color theme="1"/>
      <name val="Arial"/>
      <family val="2"/>
    </font>
    <font>
      <b/>
      <sz val="12"/>
      <color theme="1"/>
      <name val="Aptos Narrow"/>
      <family val="2"/>
    </font>
    <font>
      <sz val="11"/>
      <name val="Aptos Narrow"/>
      <family val="2"/>
    </font>
    <font>
      <b/>
      <sz val="14"/>
      <color theme="1"/>
      <name val="Aptos Narrow"/>
      <family val="2"/>
      <scheme val="minor"/>
    </font>
    <font>
      <b/>
      <sz val="16"/>
      <color theme="1"/>
      <name val="Aptos Narrow"/>
      <family val="2"/>
      <scheme val="minor"/>
    </font>
    <font>
      <b/>
      <sz val="12"/>
      <color theme="1"/>
      <name val="Aptos Narrow"/>
      <family val="2"/>
      <scheme val="minor"/>
    </font>
    <font>
      <b/>
      <sz val="22"/>
      <color rgb="FF0070C0"/>
      <name val="Times New Roman"/>
      <charset val="134"/>
    </font>
    <font>
      <sz val="36"/>
      <color rgb="FF0070C0"/>
      <name val="Kruti Dev 010"/>
      <charset val="134"/>
    </font>
    <font>
      <b/>
      <sz val="24"/>
      <color rgb="FF0070C0"/>
      <name val="Times New Roman"/>
      <charset val="134"/>
    </font>
    <font>
      <sz val="26"/>
      <color rgb="FF0070C0"/>
      <name val="Kruti Dev 010"/>
      <charset val="134"/>
    </font>
    <font>
      <b/>
      <sz val="20"/>
      <color rgb="FF0070C0"/>
      <name val="Times New Roman"/>
      <charset val="134"/>
    </font>
    <font>
      <b/>
      <sz val="18"/>
      <name val="Times New Roman"/>
      <family val="1"/>
    </font>
    <font>
      <b/>
      <sz val="18"/>
      <name val="Times New Roman"/>
      <charset val="134"/>
    </font>
    <font>
      <b/>
      <sz val="18"/>
      <color theme="1"/>
      <name val="Times New Roman"/>
      <charset val="134"/>
    </font>
    <font>
      <b/>
      <sz val="18"/>
      <color theme="1"/>
      <name val="Aptos Narrow"/>
      <charset val="134"/>
      <scheme val="minor"/>
    </font>
    <font>
      <b/>
      <sz val="24"/>
      <color theme="1"/>
      <name val="Kokila"/>
      <charset val="134"/>
    </font>
    <font>
      <sz val="14"/>
      <color theme="1"/>
      <name val="Times New Roman"/>
      <family val="1"/>
    </font>
    <font>
      <sz val="18"/>
      <color theme="1"/>
      <name val="Times New Roman"/>
      <charset val="134"/>
    </font>
    <font>
      <sz val="14"/>
      <color theme="1"/>
      <name val="Times New Roman"/>
      <charset val="134"/>
    </font>
    <font>
      <u/>
      <sz val="18"/>
      <color rgb="FF0000FF"/>
      <name val="Aptos Narrow"/>
      <family val="2"/>
      <scheme val="minor"/>
    </font>
    <font>
      <sz val="20"/>
      <color theme="1"/>
      <name val="Kokila"/>
      <charset val="134"/>
    </font>
    <font>
      <sz val="18"/>
      <color theme="1"/>
      <name val="Times New Roman"/>
      <family val="1"/>
    </font>
    <font>
      <sz val="16"/>
      <color theme="1"/>
      <name val="Times New Roman"/>
      <charset val="134"/>
    </font>
    <font>
      <sz val="16"/>
      <color theme="1"/>
      <name val="Aptos Narrow"/>
      <charset val="134"/>
      <scheme val="minor"/>
    </font>
    <font>
      <sz val="24"/>
      <color rgb="FFFF0000"/>
      <name val="Aptos Narrow"/>
      <family val="2"/>
      <scheme val="minor"/>
    </font>
    <font>
      <sz val="11"/>
      <color theme="1"/>
      <name val="Aptos Narrow"/>
    </font>
  </fonts>
  <fills count="52">
    <fill>
      <patternFill patternType="none"/>
    </fill>
    <fill>
      <patternFill patternType="gray125"/>
    </fill>
    <fill>
      <patternFill patternType="solid">
        <fgColor rgb="FFD9F2D0"/>
        <bgColor rgb="FFD9F2D0"/>
      </patternFill>
    </fill>
    <fill>
      <patternFill patternType="solid">
        <fgColor rgb="FFDBE9F7"/>
        <bgColor rgb="FFDBE9F7"/>
      </patternFill>
    </fill>
    <fill>
      <patternFill patternType="solid">
        <fgColor rgb="FFF1A983"/>
        <bgColor rgb="FFF1A983"/>
      </patternFill>
    </fill>
    <fill>
      <patternFill patternType="solid">
        <fgColor rgb="FF95DCF7"/>
        <bgColor rgb="FF95DCF7"/>
      </patternFill>
    </fill>
    <fill>
      <patternFill patternType="solid">
        <fgColor rgb="FFE49EDD"/>
        <bgColor rgb="FFE49EDD"/>
      </patternFill>
    </fill>
    <fill>
      <patternFill patternType="solid">
        <fgColor rgb="FFA6C9EB"/>
        <bgColor rgb="FFA6C9EB"/>
      </patternFill>
    </fill>
    <fill>
      <patternFill patternType="solid">
        <fgColor rgb="FF84E291"/>
        <bgColor rgb="FF84E291"/>
      </patternFill>
    </fill>
    <fill>
      <patternFill patternType="solid">
        <fgColor rgb="FFF6C6AC"/>
        <bgColor rgb="FFF6C6AC"/>
      </patternFill>
    </fill>
    <fill>
      <patternFill patternType="solid">
        <fgColor rgb="FFB3E5A1"/>
        <bgColor rgb="FFB3E5A1"/>
      </patternFill>
    </fill>
    <fill>
      <patternFill patternType="solid">
        <fgColor rgb="FFFAE2D5"/>
        <bgColor rgb="FFFAE2D5"/>
      </patternFill>
    </fill>
    <fill>
      <patternFill patternType="solid">
        <fgColor rgb="FFFFFF00"/>
        <bgColor rgb="FFFFFF00"/>
      </patternFill>
    </fill>
    <fill>
      <patternFill patternType="solid">
        <fgColor rgb="FF60CBF3"/>
        <bgColor rgb="FF60CBF3"/>
      </patternFill>
    </fill>
    <fill>
      <patternFill patternType="solid">
        <fgColor rgb="FFC1F0C8"/>
        <bgColor rgb="FFC1F0C8"/>
      </patternFill>
    </fill>
    <fill>
      <patternFill patternType="solid">
        <fgColor rgb="FFFFC000"/>
        <bgColor rgb="FFFFC000"/>
      </patternFill>
    </fill>
    <fill>
      <patternFill patternType="solid">
        <fgColor rgb="FFCAEDFB"/>
        <bgColor rgb="FFCAEDFB"/>
      </patternFill>
    </fill>
    <fill>
      <patternFill patternType="solid">
        <fgColor rgb="FFF2F2F2"/>
        <bgColor rgb="FFF2F2F2"/>
      </patternFill>
    </fill>
    <fill>
      <patternFill patternType="solid">
        <fgColor rgb="FF47D45A"/>
        <bgColor rgb="FF47D45A"/>
      </patternFill>
    </fill>
    <fill>
      <patternFill patternType="solid">
        <fgColor rgb="FFF1CEEE"/>
        <bgColor rgb="FFF1CEEE"/>
      </patternFill>
    </fill>
    <fill>
      <patternFill patternType="solid">
        <fgColor rgb="FF92D050"/>
        <bgColor rgb="FF92D050"/>
      </patternFill>
    </fill>
    <fill>
      <patternFill patternType="solid">
        <fgColor rgb="FFFF0000"/>
        <bgColor rgb="FFFF0000"/>
      </patternFill>
    </fill>
    <fill>
      <patternFill patternType="solid">
        <fgColor rgb="FFB8D4EF"/>
        <bgColor rgb="FFB8D4EF"/>
      </patternFill>
    </fill>
    <fill>
      <patternFill patternType="solid">
        <fgColor rgb="FFC1E4F5"/>
        <bgColor rgb="FFC1E4F5"/>
      </patternFill>
    </fill>
    <fill>
      <patternFill patternType="solid">
        <fgColor rgb="FF00FFFF"/>
        <bgColor rgb="FF00FFFF"/>
      </patternFill>
    </fill>
    <fill>
      <patternFill patternType="solid">
        <fgColor rgb="FFCCCCFF"/>
        <bgColor rgb="FFCCCCFF"/>
      </patternFill>
    </fill>
    <fill>
      <patternFill patternType="solid">
        <fgColor rgb="FFB4A7D6"/>
        <bgColor rgb="FFB4A7D6"/>
      </patternFill>
    </fill>
    <fill>
      <patternFill patternType="solid">
        <fgColor rgb="FF83CAEB"/>
        <bgColor rgb="FF83CAEB"/>
      </patternFill>
    </fill>
    <fill>
      <patternFill patternType="solid">
        <fgColor rgb="FFFCE5CD"/>
        <bgColor rgb="FFFCE5CD"/>
      </patternFill>
    </fill>
    <fill>
      <patternFill patternType="solid">
        <fgColor rgb="FFF4FFEF"/>
        <bgColor rgb="FFF4FFEF"/>
      </patternFill>
    </fill>
    <fill>
      <patternFill patternType="solid">
        <fgColor rgb="FFB8D3EF"/>
        <bgColor rgb="FFB8D3EF"/>
      </patternFill>
    </fill>
    <fill>
      <patternFill patternType="solid">
        <fgColor rgb="FFA6C9EC"/>
        <bgColor rgb="FFA6C9EC"/>
      </patternFill>
    </fill>
    <fill>
      <patternFill patternType="solid">
        <fgColor rgb="FFB5E6A2"/>
        <bgColor rgb="FFB5E6A2"/>
      </patternFill>
    </fill>
    <fill>
      <patternFill patternType="solid">
        <fgColor rgb="FF70A8E0"/>
        <bgColor rgb="FF70A8E0"/>
      </patternFill>
    </fill>
    <fill>
      <patternFill patternType="solid">
        <fgColor rgb="FFDAE9F8"/>
        <bgColor rgb="FFDAE9F8"/>
      </patternFill>
    </fill>
    <fill>
      <patternFill patternType="solid">
        <fgColor rgb="FFC9DAF8"/>
        <bgColor rgb="FFC9DAF8"/>
      </patternFill>
    </fill>
    <fill>
      <patternFill patternType="solid">
        <fgColor theme="2" tint="-4.9989318521683403E-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4BACC6"/>
        <bgColor rgb="FF4BACC6"/>
      </patternFill>
    </fill>
    <fill>
      <patternFill patternType="solid">
        <fgColor theme="7" tint="0.59999389629810485"/>
        <bgColor rgb="FF4BACC6"/>
      </patternFill>
    </fill>
    <fill>
      <patternFill patternType="solid">
        <fgColor theme="4" tint="0.79998168889431442"/>
        <bgColor indexed="64"/>
      </patternFill>
    </fill>
    <fill>
      <patternFill patternType="solid">
        <fgColor rgb="FFF2DCDB"/>
        <bgColor rgb="FFF2DCDB"/>
      </patternFill>
    </fill>
    <fill>
      <patternFill patternType="solid">
        <fgColor rgb="FFEBF1DE"/>
        <bgColor rgb="FFEBF1DE"/>
      </patternFill>
    </fill>
    <fill>
      <patternFill patternType="solid">
        <fgColor rgb="FFEBF1DE"/>
        <bgColor rgb="FF000000"/>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79998168889431442"/>
        <bgColor rgb="FFF3F3F3"/>
      </patternFill>
    </fill>
    <fill>
      <patternFill patternType="solid">
        <fgColor theme="6" tint="0.79998168889431442"/>
        <bgColor rgb="FFCAEDFB"/>
      </patternFill>
    </fill>
    <fill>
      <patternFill patternType="solid">
        <fgColor theme="7" tint="0.79995117038483843"/>
        <bgColor indexed="64"/>
      </patternFill>
    </fill>
    <fill>
      <patternFill patternType="solid">
        <fgColor theme="0"/>
        <bgColor indexed="64"/>
      </patternFill>
    </fill>
  </fills>
  <borders count="1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rgb="FF000000"/>
      </right>
      <top/>
      <bottom/>
      <diagonal/>
    </border>
  </borders>
  <cellStyleXfs count="2">
    <xf numFmtId="0" fontId="0" fillId="0" borderId="0"/>
    <xf numFmtId="0" fontId="87" fillId="0" borderId="0" applyNumberFormat="0" applyFill="0" applyBorder="0" applyAlignment="0" applyProtection="0"/>
  </cellStyleXfs>
  <cellXfs count="767">
    <xf numFmtId="0" fontId="0" fillId="0" borderId="0" xfId="0"/>
    <xf numFmtId="0" fontId="4" fillId="0" borderId="0" xfId="0" applyFont="1" applyAlignment="1">
      <alignment horizontal="center" vertical="center"/>
    </xf>
    <xf numFmtId="0" fontId="5" fillId="2" borderId="6" xfId="0" applyFont="1" applyFill="1" applyBorder="1" applyAlignment="1">
      <alignment horizontal="center" vertical="center"/>
    </xf>
    <xf numFmtId="0" fontId="8" fillId="0" borderId="0" xfId="0" applyFont="1" applyAlignment="1">
      <alignment horizontal="center" vertical="center"/>
    </xf>
    <xf numFmtId="164" fontId="5" fillId="2" borderId="6" xfId="0" applyNumberFormat="1" applyFont="1" applyFill="1" applyBorder="1" applyAlignment="1">
      <alignment horizontal="center" vertical="center"/>
    </xf>
    <xf numFmtId="0" fontId="9" fillId="2" borderId="6" xfId="0" applyFont="1" applyFill="1" applyBorder="1" applyAlignment="1">
      <alignment horizontal="center" vertical="center"/>
    </xf>
    <xf numFmtId="0" fontId="5" fillId="3" borderId="6" xfId="0" applyFont="1" applyFill="1" applyBorder="1" applyAlignment="1">
      <alignment horizontal="center" vertical="center"/>
    </xf>
    <xf numFmtId="164" fontId="5" fillId="3" borderId="6"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2" fillId="4" borderId="6" xfId="0" applyFont="1" applyFill="1" applyBorder="1" applyAlignment="1">
      <alignment horizontal="center" vertical="center"/>
    </xf>
    <xf numFmtId="0" fontId="10" fillId="4" borderId="6" xfId="0" applyFont="1" applyFill="1" applyBorder="1" applyAlignment="1">
      <alignment horizontal="center" vertical="center"/>
    </xf>
    <xf numFmtId="0" fontId="6" fillId="2" borderId="6" xfId="0" applyFont="1" applyFill="1" applyBorder="1" applyAlignment="1">
      <alignment horizontal="center" vertical="center"/>
    </xf>
    <xf numFmtId="0" fontId="7" fillId="2" borderId="6" xfId="0" applyFont="1" applyFill="1" applyBorder="1" applyAlignment="1">
      <alignment horizontal="center" vertical="center"/>
    </xf>
    <xf numFmtId="0" fontId="2" fillId="8" borderId="6" xfId="0" applyFont="1" applyFill="1" applyBorder="1" applyAlignment="1">
      <alignment horizontal="center" vertical="center"/>
    </xf>
    <xf numFmtId="0" fontId="2" fillId="9" borderId="6" xfId="0" applyFont="1" applyFill="1" applyBorder="1" applyAlignment="1">
      <alignment horizontal="center" vertical="center"/>
    </xf>
    <xf numFmtId="0" fontId="2" fillId="10" borderId="6" xfId="0" applyFont="1" applyFill="1" applyBorder="1" applyAlignment="1">
      <alignment horizontal="center" vertical="center"/>
    </xf>
    <xf numFmtId="0" fontId="5" fillId="11" borderId="6" xfId="0" applyFont="1" applyFill="1" applyBorder="1" applyAlignment="1">
      <alignment horizontal="center" vertical="center"/>
    </xf>
    <xf numFmtId="49" fontId="5" fillId="11" borderId="6" xfId="0" applyNumberFormat="1" applyFont="1" applyFill="1" applyBorder="1" applyAlignment="1">
      <alignment horizontal="center" vertical="center"/>
    </xf>
    <xf numFmtId="0" fontId="5" fillId="12" borderId="6" xfId="0" applyFont="1" applyFill="1" applyBorder="1" applyAlignment="1">
      <alignment horizontal="center" vertical="center"/>
    </xf>
    <xf numFmtId="0" fontId="10" fillId="13" borderId="6" xfId="0" applyFont="1" applyFill="1" applyBorder="1" applyAlignment="1">
      <alignment horizontal="center" vertical="center"/>
    </xf>
    <xf numFmtId="49" fontId="5" fillId="14" borderId="6" xfId="0" applyNumberFormat="1" applyFont="1" applyFill="1" applyBorder="1" applyAlignment="1">
      <alignment horizontal="center" vertical="center"/>
    </xf>
    <xf numFmtId="0" fontId="5" fillId="14" borderId="6" xfId="0" applyFont="1" applyFill="1" applyBorder="1" applyAlignment="1">
      <alignment horizontal="center" vertical="center"/>
    </xf>
    <xf numFmtId="49" fontId="9" fillId="15" borderId="6" xfId="0" applyNumberFormat="1" applyFont="1" applyFill="1" applyBorder="1" applyAlignment="1">
      <alignment horizontal="center" vertical="center"/>
    </xf>
    <xf numFmtId="0" fontId="5" fillId="15" borderId="6" xfId="0" applyFont="1" applyFill="1" applyBorder="1" applyAlignment="1">
      <alignment horizontal="center" vertical="center"/>
    </xf>
    <xf numFmtId="0" fontId="2" fillId="6" borderId="6" xfId="0" applyFont="1" applyFill="1" applyBorder="1" applyAlignment="1">
      <alignment horizontal="center"/>
    </xf>
    <xf numFmtId="0" fontId="4" fillId="11" borderId="6" xfId="0" applyFont="1" applyFill="1" applyBorder="1" applyAlignment="1">
      <alignment horizontal="center" vertical="center"/>
    </xf>
    <xf numFmtId="0" fontId="4" fillId="11" borderId="6"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10"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15" borderId="6" xfId="0" applyFont="1" applyFill="1" applyBorder="1" applyAlignment="1">
      <alignment horizontal="center" vertical="center" wrapText="1"/>
    </xf>
    <xf numFmtId="0" fontId="4" fillId="17" borderId="6"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2" fillId="2" borderId="15" xfId="0" applyFont="1" applyFill="1" applyBorder="1" applyAlignment="1">
      <alignment horizontal="center" vertical="center"/>
    </xf>
    <xf numFmtId="0" fontId="5" fillId="16" borderId="6" xfId="0" applyFont="1" applyFill="1" applyBorder="1" applyAlignment="1">
      <alignment horizontal="center" vertical="center"/>
    </xf>
    <xf numFmtId="164" fontId="5" fillId="16" borderId="6" xfId="0" applyNumberFormat="1" applyFont="1" applyFill="1" applyBorder="1" applyAlignment="1">
      <alignment horizontal="center" vertical="center"/>
    </xf>
    <xf numFmtId="1" fontId="5" fillId="16" borderId="6" xfId="0" applyNumberFormat="1" applyFont="1" applyFill="1" applyBorder="1" applyAlignment="1">
      <alignment horizontal="center" vertical="center"/>
    </xf>
    <xf numFmtId="164" fontId="9" fillId="2" borderId="6" xfId="0" applyNumberFormat="1" applyFont="1" applyFill="1" applyBorder="1" applyAlignment="1">
      <alignment horizontal="center" vertical="center"/>
    </xf>
    <xf numFmtId="1" fontId="5" fillId="2" borderId="6" xfId="0" applyNumberFormat="1" applyFont="1" applyFill="1" applyBorder="1" applyAlignment="1">
      <alignment horizontal="center" vertical="center"/>
    </xf>
    <xf numFmtId="0" fontId="5" fillId="8" borderId="6" xfId="0" applyFont="1" applyFill="1" applyBorder="1" applyAlignment="1">
      <alignment horizontal="center" vertical="center"/>
    </xf>
    <xf numFmtId="164" fontId="5" fillId="8" borderId="6" xfId="0" applyNumberFormat="1" applyFont="1" applyFill="1" applyBorder="1" applyAlignment="1">
      <alignment horizontal="center" vertical="center"/>
    </xf>
    <xf numFmtId="1" fontId="5" fillId="8" borderId="6" xfId="0" applyNumberFormat="1" applyFont="1" applyFill="1" applyBorder="1" applyAlignment="1">
      <alignment horizontal="center" vertical="center"/>
    </xf>
    <xf numFmtId="0" fontId="5" fillId="4" borderId="6" xfId="0" applyFont="1" applyFill="1" applyBorder="1" applyAlignment="1">
      <alignment horizontal="center" vertical="center"/>
    </xf>
    <xf numFmtId="164" fontId="5" fillId="4" borderId="6" xfId="0" applyNumberFormat="1" applyFont="1" applyFill="1" applyBorder="1" applyAlignment="1">
      <alignment horizontal="center" vertical="center"/>
    </xf>
    <xf numFmtId="1" fontId="5" fillId="4" borderId="6" xfId="0" applyNumberFormat="1" applyFont="1" applyFill="1" applyBorder="1" applyAlignment="1">
      <alignment horizontal="center" vertical="center"/>
    </xf>
    <xf numFmtId="0" fontId="5" fillId="19" borderId="6" xfId="0" applyFont="1" applyFill="1" applyBorder="1" applyAlignment="1">
      <alignment horizontal="center" vertical="center"/>
    </xf>
    <xf numFmtId="164" fontId="5" fillId="19" borderId="6" xfId="0" applyNumberFormat="1" applyFont="1" applyFill="1" applyBorder="1" applyAlignment="1">
      <alignment horizontal="center" vertical="center"/>
    </xf>
    <xf numFmtId="1" fontId="5" fillId="19" borderId="6" xfId="0" applyNumberFormat="1" applyFont="1" applyFill="1" applyBorder="1" applyAlignment="1">
      <alignment horizontal="center" vertical="center"/>
    </xf>
    <xf numFmtId="0" fontId="5" fillId="7" borderId="6" xfId="0" applyFont="1" applyFill="1" applyBorder="1" applyAlignment="1">
      <alignment horizontal="center" vertical="center"/>
    </xf>
    <xf numFmtId="164" fontId="5" fillId="7" borderId="6" xfId="0" applyNumberFormat="1" applyFont="1" applyFill="1" applyBorder="1" applyAlignment="1">
      <alignment horizontal="center" vertical="center"/>
    </xf>
    <xf numFmtId="1" fontId="5" fillId="7" borderId="6" xfId="0" applyNumberFormat="1" applyFont="1" applyFill="1" applyBorder="1" applyAlignment="1">
      <alignment horizontal="center" vertical="center"/>
    </xf>
    <xf numFmtId="1" fontId="6" fillId="7" borderId="6" xfId="0" applyNumberFormat="1" applyFont="1" applyFill="1" applyBorder="1" applyAlignment="1">
      <alignment horizontal="center" vertical="center"/>
    </xf>
    <xf numFmtId="2" fontId="5" fillId="2" borderId="6" xfId="0" applyNumberFormat="1" applyFont="1" applyFill="1" applyBorder="1" applyAlignment="1">
      <alignment horizontal="center" vertical="center"/>
    </xf>
    <xf numFmtId="0" fontId="5" fillId="2" borderId="20" xfId="0" applyFont="1" applyFill="1" applyBorder="1" applyAlignment="1">
      <alignment horizontal="center" vertical="center"/>
    </xf>
    <xf numFmtId="1" fontId="5" fillId="3" borderId="6" xfId="0" applyNumberFormat="1" applyFont="1" applyFill="1" applyBorder="1" applyAlignment="1">
      <alignment horizontal="center" vertical="center"/>
    </xf>
    <xf numFmtId="2" fontId="5" fillId="3" borderId="6" xfId="0" applyNumberFormat="1" applyFont="1" applyFill="1" applyBorder="1" applyAlignment="1">
      <alignment horizontal="center" vertical="center"/>
    </xf>
    <xf numFmtId="0" fontId="5" fillId="3" borderId="20" xfId="0" applyFont="1" applyFill="1" applyBorder="1" applyAlignment="1">
      <alignment horizontal="center" vertical="center"/>
    </xf>
    <xf numFmtId="2" fontId="5" fillId="4" borderId="6" xfId="0" applyNumberFormat="1" applyFont="1" applyFill="1" applyBorder="1" applyAlignment="1">
      <alignment horizontal="center" vertical="center"/>
    </xf>
    <xf numFmtId="0" fontId="9" fillId="4" borderId="6" xfId="0" applyFont="1" applyFill="1" applyBorder="1" applyAlignment="1">
      <alignment horizontal="center" vertical="center"/>
    </xf>
    <xf numFmtId="0" fontId="5" fillId="4" borderId="20" xfId="0" applyFont="1" applyFill="1" applyBorder="1" applyAlignment="1">
      <alignment horizontal="center" vertical="center"/>
    </xf>
    <xf numFmtId="0" fontId="5" fillId="20" borderId="6" xfId="0" applyFont="1" applyFill="1" applyBorder="1" applyAlignment="1">
      <alignment horizontal="center" vertical="center"/>
    </xf>
    <xf numFmtId="0" fontId="9" fillId="2" borderId="20" xfId="0" applyFont="1" applyFill="1" applyBorder="1" applyAlignment="1">
      <alignment horizontal="center" vertical="center"/>
    </xf>
    <xf numFmtId="0" fontId="4" fillId="0" borderId="6" xfId="0" applyFont="1" applyBorder="1" applyAlignment="1">
      <alignment horizontal="center" vertical="center" wrapText="1"/>
    </xf>
    <xf numFmtId="0" fontId="9" fillId="3" borderId="20" xfId="0" applyFont="1" applyFill="1" applyBorder="1" applyAlignment="1">
      <alignment horizontal="center" vertical="center"/>
    </xf>
    <xf numFmtId="0" fontId="12" fillId="0" borderId="0" xfId="0" applyFont="1"/>
    <xf numFmtId="0" fontId="4" fillId="0" borderId="0" xfId="0" applyFont="1" applyAlignment="1">
      <alignment horizontal="center" vertical="center" wrapText="1"/>
    </xf>
    <xf numFmtId="1" fontId="6" fillId="2" borderId="6" xfId="0" applyNumberFormat="1" applyFont="1" applyFill="1" applyBorder="1" applyAlignment="1">
      <alignment horizontal="center" vertical="center"/>
    </xf>
    <xf numFmtId="1" fontId="5" fillId="11" borderId="6" xfId="0" applyNumberFormat="1" applyFont="1" applyFill="1" applyBorder="1" applyAlignment="1">
      <alignment horizontal="center" vertical="center"/>
    </xf>
    <xf numFmtId="164" fontId="5" fillId="11" borderId="6" xfId="0" applyNumberFormat="1" applyFont="1" applyFill="1" applyBorder="1" applyAlignment="1">
      <alignment horizontal="center" vertical="center"/>
    </xf>
    <xf numFmtId="1" fontId="6" fillId="11" borderId="6" xfId="0" applyNumberFormat="1" applyFont="1" applyFill="1" applyBorder="1" applyAlignment="1">
      <alignment horizontal="center" vertical="center"/>
    </xf>
    <xf numFmtId="1" fontId="5" fillId="21" borderId="6" xfId="0" applyNumberFormat="1" applyFont="1" applyFill="1" applyBorder="1" applyAlignment="1">
      <alignment horizontal="center" vertical="center"/>
    </xf>
    <xf numFmtId="0" fontId="5" fillId="17" borderId="6" xfId="0" applyFont="1" applyFill="1" applyBorder="1" applyAlignment="1">
      <alignment horizontal="center" vertical="center"/>
    </xf>
    <xf numFmtId="14" fontId="5" fillId="17" borderId="6" xfId="0" applyNumberFormat="1" applyFont="1" applyFill="1" applyBorder="1" applyAlignment="1">
      <alignment horizontal="center" vertical="center"/>
    </xf>
    <xf numFmtId="1" fontId="5" fillId="17" borderId="6" xfId="0" applyNumberFormat="1" applyFont="1" applyFill="1" applyBorder="1" applyAlignment="1">
      <alignment horizontal="center" vertical="center"/>
    </xf>
    <xf numFmtId="164" fontId="5" fillId="17" borderId="6" xfId="0" applyNumberFormat="1" applyFont="1" applyFill="1" applyBorder="1" applyAlignment="1">
      <alignment horizontal="center" vertical="center"/>
    </xf>
    <xf numFmtId="1" fontId="9" fillId="12" borderId="6" xfId="0" applyNumberFormat="1" applyFont="1" applyFill="1" applyBorder="1" applyAlignment="1">
      <alignment horizontal="center" vertical="center"/>
    </xf>
    <xf numFmtId="1" fontId="6" fillId="21" borderId="6" xfId="0" applyNumberFormat="1" applyFont="1" applyFill="1" applyBorder="1" applyAlignment="1">
      <alignment horizontal="center" vertical="center"/>
    </xf>
    <xf numFmtId="0" fontId="4" fillId="0" borderId="0" xfId="0" applyFont="1" applyAlignment="1">
      <alignment horizontal="left" vertical="top"/>
    </xf>
    <xf numFmtId="0" fontId="24" fillId="2" borderId="6" xfId="0" applyFont="1" applyFill="1" applyBorder="1" applyAlignment="1">
      <alignment horizontal="left" vertical="top" wrapText="1"/>
    </xf>
    <xf numFmtId="0" fontId="24" fillId="2" borderId="6" xfId="0" applyFont="1" applyFill="1" applyBorder="1" applyAlignment="1">
      <alignment horizontal="center" vertical="top" wrapText="1"/>
    </xf>
    <xf numFmtId="1" fontId="24" fillId="2" borderId="6" xfId="0" applyNumberFormat="1" applyFont="1" applyFill="1" applyBorder="1" applyAlignment="1">
      <alignment horizontal="center" vertical="top" shrinkToFit="1"/>
    </xf>
    <xf numFmtId="1" fontId="25" fillId="22" borderId="6" xfId="0" applyNumberFormat="1" applyFont="1" applyFill="1" applyBorder="1" applyAlignment="1">
      <alignment horizontal="center" vertical="top" shrinkToFit="1"/>
    </xf>
    <xf numFmtId="1" fontId="25" fillId="22" borderId="6" xfId="0" applyNumberFormat="1" applyFont="1" applyFill="1" applyBorder="1" applyAlignment="1">
      <alignment horizontal="left" vertical="top" shrinkToFit="1"/>
    </xf>
    <xf numFmtId="165" fontId="25" fillId="22" borderId="6" xfId="0" applyNumberFormat="1" applyFont="1" applyFill="1" applyBorder="1" applyAlignment="1">
      <alignment horizontal="left" vertical="top" shrinkToFit="1"/>
    </xf>
    <xf numFmtId="0" fontId="25" fillId="22" borderId="6" xfId="0" applyFont="1" applyFill="1" applyBorder="1" applyAlignment="1">
      <alignment horizontal="left" vertical="top" wrapText="1"/>
    </xf>
    <xf numFmtId="1" fontId="25" fillId="9" borderId="6" xfId="0" applyNumberFormat="1" applyFont="1" applyFill="1" applyBorder="1" applyAlignment="1">
      <alignment horizontal="center" vertical="top" shrinkToFit="1"/>
    </xf>
    <xf numFmtId="1" fontId="25" fillId="9" borderId="6" xfId="0" applyNumberFormat="1" applyFont="1" applyFill="1" applyBorder="1" applyAlignment="1">
      <alignment horizontal="right" vertical="top" shrinkToFit="1"/>
    </xf>
    <xf numFmtId="0" fontId="25" fillId="9" borderId="6" xfId="0" applyFont="1" applyFill="1" applyBorder="1" applyAlignment="1">
      <alignment horizontal="left" vertical="top" wrapText="1"/>
    </xf>
    <xf numFmtId="2" fontId="25" fillId="9" borderId="6" xfId="0" applyNumberFormat="1" applyFont="1" applyFill="1" applyBorder="1" applyAlignment="1">
      <alignment horizontal="right" vertical="top" shrinkToFit="1"/>
    </xf>
    <xf numFmtId="165" fontId="25" fillId="9" borderId="6" xfId="0" applyNumberFormat="1" applyFont="1" applyFill="1" applyBorder="1" applyAlignment="1">
      <alignment horizontal="right" vertical="top" shrinkToFit="1"/>
    </xf>
    <xf numFmtId="0" fontId="25" fillId="9" borderId="6" xfId="0" applyFont="1" applyFill="1" applyBorder="1" applyAlignment="1">
      <alignment horizontal="center" vertical="top" wrapText="1"/>
    </xf>
    <xf numFmtId="1" fontId="25" fillId="8" borderId="6" xfId="0" applyNumberFormat="1" applyFont="1" applyFill="1" applyBorder="1" applyAlignment="1">
      <alignment horizontal="center" vertical="top" shrinkToFit="1"/>
    </xf>
    <xf numFmtId="1" fontId="25" fillId="8" borderId="6" xfId="0" applyNumberFormat="1" applyFont="1" applyFill="1" applyBorder="1" applyAlignment="1">
      <alignment horizontal="right" vertical="top" shrinkToFit="1"/>
    </xf>
    <xf numFmtId="165" fontId="25" fillId="8" borderId="6" xfId="0" applyNumberFormat="1" applyFont="1" applyFill="1" applyBorder="1" applyAlignment="1">
      <alignment horizontal="right" vertical="top" shrinkToFit="1"/>
    </xf>
    <xf numFmtId="0" fontId="25" fillId="8" borderId="6" xfId="0" applyFont="1" applyFill="1" applyBorder="1" applyAlignment="1">
      <alignment horizontal="left" vertical="top" wrapText="1"/>
    </xf>
    <xf numFmtId="0" fontId="25" fillId="8" borderId="6" xfId="0" applyFont="1" applyFill="1" applyBorder="1" applyAlignment="1">
      <alignment horizontal="center" vertical="top" wrapText="1"/>
    </xf>
    <xf numFmtId="1" fontId="25" fillId="5" borderId="6" xfId="0" applyNumberFormat="1" applyFont="1" applyFill="1" applyBorder="1" applyAlignment="1">
      <alignment horizontal="center" vertical="top" shrinkToFit="1"/>
    </xf>
    <xf numFmtId="1" fontId="25" fillId="5" borderId="6" xfId="0" applyNumberFormat="1" applyFont="1" applyFill="1" applyBorder="1" applyAlignment="1">
      <alignment horizontal="right" vertical="top" shrinkToFit="1"/>
    </xf>
    <xf numFmtId="0" fontId="25" fillId="5" borderId="6" xfId="0" applyFont="1" applyFill="1" applyBorder="1" applyAlignment="1">
      <alignment horizontal="left" vertical="top" wrapText="1"/>
    </xf>
    <xf numFmtId="1" fontId="25" fillId="10" borderId="6" xfId="0" applyNumberFormat="1" applyFont="1" applyFill="1" applyBorder="1" applyAlignment="1">
      <alignment horizontal="center" vertical="top" shrinkToFit="1"/>
    </xf>
    <xf numFmtId="1" fontId="25" fillId="10" borderId="6" xfId="0" applyNumberFormat="1" applyFont="1" applyFill="1" applyBorder="1" applyAlignment="1">
      <alignment horizontal="right" vertical="top" shrinkToFit="1"/>
    </xf>
    <xf numFmtId="0" fontId="25" fillId="10" borderId="6" xfId="0" applyFont="1" applyFill="1" applyBorder="1" applyAlignment="1">
      <alignment horizontal="left" vertical="top" wrapText="1"/>
    </xf>
    <xf numFmtId="0" fontId="25" fillId="10" borderId="6" xfId="0" applyFont="1" applyFill="1" applyBorder="1" applyAlignment="1">
      <alignment horizontal="center" vertical="top" wrapText="1"/>
    </xf>
    <xf numFmtId="165" fontId="25" fillId="10" borderId="6" xfId="0" applyNumberFormat="1" applyFont="1" applyFill="1" applyBorder="1" applyAlignment="1">
      <alignment horizontal="right" vertical="top" shrinkToFit="1"/>
    </xf>
    <xf numFmtId="2" fontId="25" fillId="10" borderId="6" xfId="0" applyNumberFormat="1" applyFont="1" applyFill="1" applyBorder="1" applyAlignment="1">
      <alignment horizontal="right" vertical="top" shrinkToFit="1"/>
    </xf>
    <xf numFmtId="0" fontId="2" fillId="9" borderId="20" xfId="0" applyFont="1" applyFill="1" applyBorder="1" applyAlignment="1">
      <alignment horizontal="center" vertical="center"/>
    </xf>
    <xf numFmtId="0" fontId="4" fillId="9" borderId="14" xfId="0" applyFont="1" applyFill="1" applyBorder="1" applyAlignment="1">
      <alignment horizontal="center" vertical="center"/>
    </xf>
    <xf numFmtId="0" fontId="5" fillId="23" borderId="6" xfId="0" applyFont="1" applyFill="1" applyBorder="1" applyAlignment="1">
      <alignment horizontal="center" vertical="center"/>
    </xf>
    <xf numFmtId="0" fontId="5" fillId="9" borderId="6" xfId="0" applyFont="1" applyFill="1" applyBorder="1" applyAlignment="1">
      <alignment horizontal="center" vertical="center"/>
    </xf>
    <xf numFmtId="0" fontId="4" fillId="23" borderId="6"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27" fillId="0" borderId="0" xfId="0" applyFont="1"/>
    <xf numFmtId="0" fontId="28" fillId="25" borderId="6" xfId="0" applyFont="1" applyFill="1" applyBorder="1" applyAlignment="1">
      <alignment horizontal="center"/>
    </xf>
    <xf numFmtId="0" fontId="29" fillId="12" borderId="6" xfId="0" applyFont="1" applyFill="1" applyBorder="1" applyAlignment="1">
      <alignment horizontal="center"/>
    </xf>
    <xf numFmtId="0" fontId="27" fillId="12" borderId="6" xfId="0" applyFont="1" applyFill="1" applyBorder="1"/>
    <xf numFmtId="0" fontId="30" fillId="0" borderId="6" xfId="0" applyFont="1" applyBorder="1" applyAlignment="1">
      <alignment horizontal="center"/>
    </xf>
    <xf numFmtId="0" fontId="31" fillId="0" borderId="6" xfId="0" applyFont="1" applyBorder="1" applyAlignment="1">
      <alignment horizontal="center"/>
    </xf>
    <xf numFmtId="0" fontId="27" fillId="0" borderId="6" xfId="0" applyFont="1" applyBorder="1" applyAlignment="1">
      <alignment horizontal="center"/>
    </xf>
    <xf numFmtId="0" fontId="36" fillId="27" borderId="6" xfId="0" applyFont="1" applyFill="1" applyBorder="1" applyAlignment="1">
      <alignment horizontal="center" vertical="center" wrapText="1"/>
    </xf>
    <xf numFmtId="1" fontId="37" fillId="11" borderId="6" xfId="0" applyNumberFormat="1" applyFont="1" applyFill="1" applyBorder="1" applyAlignment="1">
      <alignment horizontal="center" vertical="center" shrinkToFit="1"/>
    </xf>
    <xf numFmtId="0" fontId="37" fillId="11" borderId="6" xfId="0" applyFont="1" applyFill="1" applyBorder="1" applyAlignment="1">
      <alignment horizontal="left" vertical="center" wrapText="1"/>
    </xf>
    <xf numFmtId="0" fontId="38" fillId="11" borderId="6" xfId="0" applyFont="1" applyFill="1" applyBorder="1" applyAlignment="1">
      <alignment horizontal="center" vertical="center" wrapText="1"/>
    </xf>
    <xf numFmtId="1" fontId="38" fillId="11" borderId="6" xfId="0" applyNumberFormat="1" applyFont="1" applyFill="1" applyBorder="1" applyAlignment="1">
      <alignment horizontal="center" vertical="center" shrinkToFit="1"/>
    </xf>
    <xf numFmtId="1" fontId="37" fillId="19" borderId="6" xfId="0" applyNumberFormat="1" applyFont="1" applyFill="1" applyBorder="1" applyAlignment="1">
      <alignment horizontal="center" vertical="center" shrinkToFit="1"/>
    </xf>
    <xf numFmtId="0" fontId="37" fillId="19" borderId="6" xfId="0" applyFont="1" applyFill="1" applyBorder="1" applyAlignment="1">
      <alignment horizontal="left" vertical="center" wrapText="1"/>
    </xf>
    <xf numFmtId="0" fontId="38" fillId="19" borderId="6" xfId="0" applyFont="1" applyFill="1" applyBorder="1" applyAlignment="1">
      <alignment horizontal="center" vertical="center" wrapText="1"/>
    </xf>
    <xf numFmtId="1" fontId="38" fillId="19" borderId="6" xfId="0" applyNumberFormat="1" applyFont="1" applyFill="1" applyBorder="1" applyAlignment="1">
      <alignment horizontal="center" vertical="center" shrinkToFit="1"/>
    </xf>
    <xf numFmtId="0" fontId="36" fillId="25" borderId="6" xfId="0" applyFont="1" applyFill="1" applyBorder="1" applyAlignment="1">
      <alignment horizontal="center"/>
    </xf>
    <xf numFmtId="0" fontId="41" fillId="28" borderId="6" xfId="0" applyFont="1" applyFill="1" applyBorder="1" applyAlignment="1">
      <alignment horizontal="center"/>
    </xf>
    <xf numFmtId="0" fontId="42" fillId="28" borderId="6" xfId="0" applyFont="1" applyFill="1" applyBorder="1" applyAlignment="1">
      <alignment horizontal="center"/>
    </xf>
    <xf numFmtId="0" fontId="37" fillId="28" borderId="6" xfId="0" applyFont="1" applyFill="1" applyBorder="1" applyAlignment="1">
      <alignment horizontal="center"/>
    </xf>
    <xf numFmtId="0" fontId="19" fillId="28" borderId="6" xfId="0" applyFont="1" applyFill="1" applyBorder="1" applyAlignment="1">
      <alignment horizontal="center"/>
    </xf>
    <xf numFmtId="0" fontId="44" fillId="28" borderId="6" xfId="0" applyFont="1" applyFill="1" applyBorder="1" applyAlignment="1">
      <alignment horizontal="center"/>
    </xf>
    <xf numFmtId="0" fontId="45" fillId="28" borderId="6" xfId="0" applyFont="1" applyFill="1" applyBorder="1" applyAlignment="1">
      <alignment horizontal="center" vertical="top"/>
    </xf>
    <xf numFmtId="0" fontId="46" fillId="28" borderId="6" xfId="0" applyFont="1" applyFill="1" applyBorder="1" applyAlignment="1">
      <alignment horizontal="center"/>
    </xf>
    <xf numFmtId="0" fontId="47" fillId="28" borderId="6" xfId="0" applyFont="1" applyFill="1" applyBorder="1" applyAlignment="1">
      <alignment horizontal="center"/>
    </xf>
    <xf numFmtId="0" fontId="45" fillId="28" borderId="6" xfId="0" applyFont="1" applyFill="1" applyBorder="1" applyAlignment="1">
      <alignment horizontal="center"/>
    </xf>
    <xf numFmtId="0" fontId="27" fillId="28" borderId="6" xfId="0" applyFont="1" applyFill="1" applyBorder="1"/>
    <xf numFmtId="0" fontId="52" fillId="29" borderId="36" xfId="0" applyFont="1" applyFill="1" applyBorder="1" applyAlignment="1">
      <alignment horizontal="center" vertical="center"/>
    </xf>
    <xf numFmtId="0" fontId="22" fillId="29" borderId="6" xfId="0" applyFont="1" applyFill="1" applyBorder="1" applyAlignment="1">
      <alignment horizontal="center" vertical="center" wrapText="1"/>
    </xf>
    <xf numFmtId="0" fontId="40" fillId="29" borderId="1" xfId="0" applyFont="1" applyFill="1" applyBorder="1" applyAlignment="1">
      <alignment horizontal="center" vertical="center"/>
    </xf>
    <xf numFmtId="0" fontId="40" fillId="29" borderId="37" xfId="0" applyFont="1" applyFill="1" applyBorder="1" applyAlignment="1">
      <alignment horizontal="center" vertical="center"/>
    </xf>
    <xf numFmtId="0" fontId="54" fillId="16" borderId="0" xfId="0" applyFont="1" applyFill="1" applyAlignment="1">
      <alignment horizontal="center" vertical="center"/>
    </xf>
    <xf numFmtId="0" fontId="28" fillId="21" borderId="0" xfId="0" applyFont="1" applyFill="1" applyAlignment="1">
      <alignment horizontal="center"/>
    </xf>
    <xf numFmtId="0" fontId="42" fillId="12" borderId="0" xfId="0" applyFont="1" applyFill="1" applyAlignment="1">
      <alignment horizontal="center"/>
    </xf>
    <xf numFmtId="0" fontId="53" fillId="12" borderId="6" xfId="0" applyFont="1" applyFill="1" applyBorder="1" applyAlignment="1">
      <alignment horizontal="center"/>
    </xf>
    <xf numFmtId="0" fontId="55" fillId="12" borderId="6" xfId="0" applyFont="1" applyFill="1" applyBorder="1" applyAlignment="1">
      <alignment horizontal="center"/>
    </xf>
    <xf numFmtId="0" fontId="55" fillId="12" borderId="6" xfId="0" applyFont="1" applyFill="1" applyBorder="1"/>
    <xf numFmtId="0" fontId="55" fillId="0" borderId="6" xfId="0" applyFont="1" applyBorder="1" applyAlignment="1">
      <alignment horizontal="center"/>
    </xf>
    <xf numFmtId="0" fontId="57" fillId="0" borderId="6" xfId="0" applyFont="1" applyBorder="1" applyAlignment="1">
      <alignment horizontal="center"/>
    </xf>
    <xf numFmtId="0" fontId="59" fillId="0" borderId="6" xfId="0" applyFont="1" applyBorder="1" applyAlignment="1">
      <alignment horizontal="center"/>
    </xf>
    <xf numFmtId="0" fontId="15" fillId="16" borderId="52" xfId="0" applyFont="1" applyFill="1" applyBorder="1" applyAlignment="1">
      <alignment horizontal="center" vertical="center" wrapText="1"/>
    </xf>
    <xf numFmtId="0" fontId="15" fillId="29" borderId="54" xfId="0" applyFont="1" applyFill="1" applyBorder="1" applyAlignment="1">
      <alignment horizontal="center" vertical="center"/>
    </xf>
    <xf numFmtId="0" fontId="2" fillId="29" borderId="56" xfId="0" applyFont="1" applyFill="1" applyBorder="1" applyAlignment="1">
      <alignment horizontal="center" vertical="center" wrapText="1"/>
    </xf>
    <xf numFmtId="0" fontId="62" fillId="29" borderId="57" xfId="0" applyFont="1" applyFill="1" applyBorder="1" applyAlignment="1">
      <alignment horizontal="center" vertical="center"/>
    </xf>
    <xf numFmtId="0" fontId="63" fillId="29" borderId="58" xfId="0" applyFont="1" applyFill="1" applyBorder="1" applyAlignment="1">
      <alignment horizontal="center" vertical="center"/>
    </xf>
    <xf numFmtId="0" fontId="56" fillId="29" borderId="60" xfId="0" applyFont="1" applyFill="1" applyBorder="1" applyAlignment="1">
      <alignment horizontal="center" vertical="center" wrapText="1"/>
    </xf>
    <xf numFmtId="0" fontId="62" fillId="29" borderId="62" xfId="0" applyFont="1" applyFill="1" applyBorder="1" applyAlignment="1">
      <alignment horizontal="center" vertical="center"/>
    </xf>
    <xf numFmtId="0" fontId="23" fillId="29" borderId="56" xfId="0" applyFont="1" applyFill="1" applyBorder="1" applyAlignment="1">
      <alignment horizontal="center" vertical="center" wrapText="1"/>
    </xf>
    <xf numFmtId="0" fontId="63" fillId="29" borderId="64" xfId="0" applyFont="1" applyFill="1" applyBorder="1" applyAlignment="1">
      <alignment horizontal="center" vertical="center"/>
    </xf>
    <xf numFmtId="0" fontId="56" fillId="29" borderId="65" xfId="0" applyFont="1" applyFill="1" applyBorder="1" applyAlignment="1">
      <alignment horizontal="center" vertical="center" wrapText="1"/>
    </xf>
    <xf numFmtId="0" fontId="63" fillId="29" borderId="66" xfId="0" applyFont="1" applyFill="1" applyBorder="1" applyAlignment="1">
      <alignment horizontal="center" vertical="center" wrapText="1"/>
    </xf>
    <xf numFmtId="0" fontId="57" fillId="12" borderId="6" xfId="0" applyFont="1" applyFill="1" applyBorder="1" applyAlignment="1">
      <alignment horizontal="center"/>
    </xf>
    <xf numFmtId="0" fontId="59" fillId="12" borderId="6" xfId="0" applyFont="1" applyFill="1" applyBorder="1" applyAlignment="1">
      <alignment horizontal="center"/>
    </xf>
    <xf numFmtId="0" fontId="15" fillId="29" borderId="67" xfId="0" applyFont="1" applyFill="1" applyBorder="1" applyAlignment="1">
      <alignment horizontal="center" vertical="center"/>
    </xf>
    <xf numFmtId="0" fontId="56" fillId="29" borderId="15" xfId="0" applyFont="1" applyFill="1" applyBorder="1" applyAlignment="1">
      <alignment horizontal="center" vertical="center" wrapText="1"/>
    </xf>
    <xf numFmtId="0" fontId="62" fillId="29" borderId="69" xfId="0" applyFont="1" applyFill="1" applyBorder="1" applyAlignment="1">
      <alignment horizontal="center" vertical="center"/>
    </xf>
    <xf numFmtId="0" fontId="15" fillId="11" borderId="54" xfId="0" applyFont="1" applyFill="1" applyBorder="1" applyAlignment="1">
      <alignment horizontal="center" vertical="center"/>
    </xf>
    <xf numFmtId="0" fontId="56" fillId="11" borderId="56" xfId="0" applyFont="1" applyFill="1" applyBorder="1" applyAlignment="1">
      <alignment horizontal="center" vertical="center" wrapText="1"/>
    </xf>
    <xf numFmtId="0" fontId="62" fillId="11" borderId="70" xfId="0" applyFont="1" applyFill="1" applyBorder="1" applyAlignment="1">
      <alignment horizontal="center" vertical="center"/>
    </xf>
    <xf numFmtId="0" fontId="63" fillId="11" borderId="58" xfId="0" applyFont="1" applyFill="1" applyBorder="1" applyAlignment="1">
      <alignment horizontal="center" vertical="center"/>
    </xf>
    <xf numFmtId="0" fontId="56" fillId="11" borderId="60" xfId="0" applyFont="1" applyFill="1" applyBorder="1" applyAlignment="1">
      <alignment horizontal="center" vertical="center" wrapText="1"/>
    </xf>
    <xf numFmtId="0" fontId="62" fillId="11" borderId="71" xfId="0" applyFont="1" applyFill="1" applyBorder="1" applyAlignment="1">
      <alignment horizontal="center" vertical="center"/>
    </xf>
    <xf numFmtId="0" fontId="63" fillId="11" borderId="64" xfId="0" applyFont="1" applyFill="1" applyBorder="1" applyAlignment="1">
      <alignment horizontal="center" vertical="center"/>
    </xf>
    <xf numFmtId="0" fontId="56" fillId="11" borderId="65" xfId="0" applyFont="1" applyFill="1" applyBorder="1" applyAlignment="1">
      <alignment horizontal="center" vertical="center" wrapText="1"/>
    </xf>
    <xf numFmtId="0" fontId="62" fillId="11" borderId="72" xfId="0" applyFont="1" applyFill="1" applyBorder="1" applyAlignment="1">
      <alignment horizontal="center" vertical="center"/>
    </xf>
    <xf numFmtId="0" fontId="15" fillId="11" borderId="67" xfId="0" applyFont="1" applyFill="1" applyBorder="1" applyAlignment="1">
      <alignment horizontal="center" vertical="center"/>
    </xf>
    <xf numFmtId="0" fontId="56" fillId="11" borderId="15" xfId="0" applyFont="1" applyFill="1" applyBorder="1" applyAlignment="1">
      <alignment horizontal="center" vertical="center" wrapText="1"/>
    </xf>
    <xf numFmtId="0" fontId="62" fillId="11" borderId="73" xfId="0" applyFont="1" applyFill="1" applyBorder="1" applyAlignment="1">
      <alignment horizontal="center" vertical="center"/>
    </xf>
    <xf numFmtId="0" fontId="63" fillId="29" borderId="54" xfId="0" applyFont="1" applyFill="1" applyBorder="1" applyAlignment="1">
      <alignment horizontal="center" vertical="center"/>
    </xf>
    <xf numFmtId="0" fontId="56" fillId="29" borderId="56" xfId="0" applyFont="1" applyFill="1" applyBorder="1" applyAlignment="1">
      <alignment horizontal="center" vertical="center" wrapText="1"/>
    </xf>
    <xf numFmtId="0" fontId="62" fillId="29" borderId="70" xfId="0" applyFont="1" applyFill="1" applyBorder="1" applyAlignment="1">
      <alignment horizontal="center" vertical="center"/>
    </xf>
    <xf numFmtId="0" fontId="62" fillId="29" borderId="71" xfId="0" applyFont="1" applyFill="1" applyBorder="1" applyAlignment="1">
      <alignment horizontal="center" vertical="center"/>
    </xf>
    <xf numFmtId="0" fontId="62" fillId="29" borderId="66" xfId="0" applyFont="1" applyFill="1" applyBorder="1" applyAlignment="1">
      <alignment horizontal="center" vertical="center"/>
    </xf>
    <xf numFmtId="0" fontId="63" fillId="29" borderId="67" xfId="0" applyFont="1" applyFill="1" applyBorder="1" applyAlignment="1">
      <alignment horizontal="center" vertical="center"/>
    </xf>
    <xf numFmtId="0" fontId="62" fillId="29" borderId="73" xfId="0" applyFont="1" applyFill="1" applyBorder="1" applyAlignment="1">
      <alignment horizontal="center" vertical="center"/>
    </xf>
    <xf numFmtId="0" fontId="63" fillId="11" borderId="54" xfId="0" applyFont="1" applyFill="1" applyBorder="1" applyAlignment="1">
      <alignment horizontal="center" vertical="center"/>
    </xf>
    <xf numFmtId="0" fontId="15" fillId="11" borderId="58" xfId="0" applyFont="1" applyFill="1" applyBorder="1" applyAlignment="1">
      <alignment horizontal="center" vertical="center"/>
    </xf>
    <xf numFmtId="0" fontId="64" fillId="12" borderId="6" xfId="0" applyFont="1" applyFill="1" applyBorder="1" applyAlignment="1">
      <alignment horizontal="center"/>
    </xf>
    <xf numFmtId="0" fontId="65" fillId="0" borderId="6" xfId="0" applyFont="1" applyBorder="1" applyAlignment="1">
      <alignment horizontal="center"/>
    </xf>
    <xf numFmtId="0" fontId="58" fillId="0" borderId="6" xfId="0" applyFont="1" applyBorder="1" applyAlignment="1">
      <alignment horizontal="center"/>
    </xf>
    <xf numFmtId="0" fontId="15" fillId="11" borderId="64" xfId="0" applyFont="1" applyFill="1" applyBorder="1" applyAlignment="1">
      <alignment horizontal="center" vertical="center"/>
    </xf>
    <xf numFmtId="0" fontId="63" fillId="11" borderId="67" xfId="0" applyFont="1" applyFill="1" applyBorder="1" applyAlignment="1">
      <alignment horizontal="center" vertical="center"/>
    </xf>
    <xf numFmtId="0" fontId="66" fillId="12" borderId="6" xfId="0" applyFont="1" applyFill="1" applyBorder="1" applyAlignment="1">
      <alignment horizontal="center"/>
    </xf>
    <xf numFmtId="0" fontId="63" fillId="11" borderId="72" xfId="0" applyFont="1" applyFill="1" applyBorder="1" applyAlignment="1">
      <alignment horizontal="center" vertical="center" wrapText="1"/>
    </xf>
    <xf numFmtId="0" fontId="65" fillId="12" borderId="6" xfId="0" applyFont="1" applyFill="1" applyBorder="1" applyAlignment="1">
      <alignment horizontal="center"/>
    </xf>
    <xf numFmtId="0" fontId="69" fillId="32" borderId="38" xfId="0" applyFont="1" applyFill="1" applyBorder="1" applyAlignment="1">
      <alignment horizontal="left"/>
    </xf>
    <xf numFmtId="0" fontId="67" fillId="33" borderId="38" xfId="0" applyFont="1" applyFill="1" applyBorder="1" applyAlignment="1">
      <alignment horizontal="center"/>
    </xf>
    <xf numFmtId="0" fontId="8" fillId="12" borderId="3" xfId="0" applyFont="1" applyFill="1" applyBorder="1" applyAlignment="1">
      <alignment horizontal="center"/>
    </xf>
    <xf numFmtId="0" fontId="70" fillId="12" borderId="3" xfId="0" applyFont="1" applyFill="1" applyBorder="1" applyAlignment="1">
      <alignment horizontal="center"/>
    </xf>
    <xf numFmtId="0" fontId="68" fillId="12" borderId="6" xfId="0" applyFont="1" applyFill="1" applyBorder="1" applyAlignment="1">
      <alignment horizontal="center"/>
    </xf>
    <xf numFmtId="0" fontId="8" fillId="12" borderId="6" xfId="0" applyFont="1" applyFill="1" applyBorder="1" applyAlignment="1">
      <alignment horizontal="center"/>
    </xf>
    <xf numFmtId="0" fontId="70" fillId="12" borderId="11" xfId="0" applyFont="1" applyFill="1" applyBorder="1" applyAlignment="1">
      <alignment horizontal="center"/>
    </xf>
    <xf numFmtId="0" fontId="71" fillId="34" borderId="6" xfId="0" applyFont="1" applyFill="1" applyBorder="1" applyAlignment="1">
      <alignment horizontal="center"/>
    </xf>
    <xf numFmtId="0" fontId="68" fillId="34" borderId="6" xfId="0" applyFont="1" applyFill="1" applyBorder="1" applyAlignment="1">
      <alignment horizontal="center"/>
    </xf>
    <xf numFmtId="0" fontId="8" fillId="34" borderId="6" xfId="0" applyFont="1" applyFill="1" applyBorder="1" applyAlignment="1">
      <alignment horizontal="center"/>
    </xf>
    <xf numFmtId="0" fontId="70" fillId="34" borderId="11" xfId="0" applyFont="1" applyFill="1" applyBorder="1" applyAlignment="1">
      <alignment horizontal="center"/>
    </xf>
    <xf numFmtId="0" fontId="70" fillId="35" borderId="11" xfId="0" applyFont="1" applyFill="1" applyBorder="1" applyAlignment="1">
      <alignment horizontal="center"/>
    </xf>
    <xf numFmtId="0" fontId="67" fillId="16" borderId="38" xfId="0" applyFont="1" applyFill="1" applyBorder="1" applyAlignment="1">
      <alignment horizontal="center"/>
    </xf>
    <xf numFmtId="0" fontId="70" fillId="12" borderId="8" xfId="0" applyFont="1" applyFill="1" applyBorder="1" applyAlignment="1">
      <alignment horizontal="center"/>
    </xf>
    <xf numFmtId="0" fontId="8" fillId="12" borderId="8" xfId="0" applyFont="1" applyFill="1" applyBorder="1" applyAlignment="1">
      <alignment horizontal="center"/>
    </xf>
    <xf numFmtId="0" fontId="70" fillId="34" borderId="8" xfId="0" applyFont="1" applyFill="1" applyBorder="1" applyAlignment="1">
      <alignment horizontal="center"/>
    </xf>
    <xf numFmtId="0" fontId="8" fillId="34" borderId="8" xfId="0" applyFont="1" applyFill="1" applyBorder="1" applyAlignment="1">
      <alignment horizontal="center"/>
    </xf>
    <xf numFmtId="0" fontId="68" fillId="12" borderId="8" xfId="0" applyFont="1" applyFill="1" applyBorder="1" applyAlignment="1">
      <alignment horizontal="center"/>
    </xf>
    <xf numFmtId="0" fontId="68" fillId="34" borderId="8" xfId="0" applyFont="1" applyFill="1" applyBorder="1" applyAlignment="1">
      <alignment horizontal="center"/>
    </xf>
    <xf numFmtId="0" fontId="73" fillId="34" borderId="6" xfId="0" applyFont="1" applyFill="1" applyBorder="1" applyAlignment="1">
      <alignment horizontal="center"/>
    </xf>
    <xf numFmtId="0" fontId="70" fillId="34" borderId="6" xfId="0" applyFont="1" applyFill="1" applyBorder="1" applyAlignment="1">
      <alignment horizontal="center"/>
    </xf>
    <xf numFmtId="0" fontId="68" fillId="34" borderId="12" xfId="0" applyFont="1" applyFill="1" applyBorder="1" applyAlignment="1">
      <alignment horizontal="center"/>
    </xf>
    <xf numFmtId="0" fontId="8" fillId="34" borderId="9" xfId="0" applyFont="1" applyFill="1" applyBorder="1" applyAlignment="1">
      <alignment horizontal="center"/>
    </xf>
    <xf numFmtId="0" fontId="68" fillId="34" borderId="11" xfId="0" applyFont="1" applyFill="1" applyBorder="1" applyAlignment="1">
      <alignment horizontal="center"/>
    </xf>
    <xf numFmtId="0" fontId="68" fillId="34" borderId="38" xfId="0" applyFont="1" applyFill="1" applyBorder="1" applyAlignment="1">
      <alignment horizontal="center"/>
    </xf>
    <xf numFmtId="0" fontId="8" fillId="34" borderId="38" xfId="0" applyFont="1" applyFill="1" applyBorder="1" applyAlignment="1">
      <alignment horizontal="center"/>
    </xf>
    <xf numFmtId="0" fontId="68" fillId="34" borderId="3" xfId="0" applyFont="1" applyFill="1" applyBorder="1" applyAlignment="1">
      <alignment horizontal="center"/>
    </xf>
    <xf numFmtId="0" fontId="8" fillId="34" borderId="3" xfId="0" applyFont="1" applyFill="1" applyBorder="1" applyAlignment="1">
      <alignment horizontal="center"/>
    </xf>
    <xf numFmtId="0" fontId="15"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0" fontId="18" fillId="2" borderId="4" xfId="0" applyFont="1" applyFill="1" applyBorder="1" applyAlignment="1">
      <alignment horizontal="center" vertical="center"/>
    </xf>
    <xf numFmtId="0" fontId="17" fillId="2" borderId="4" xfId="0" applyFont="1" applyFill="1" applyBorder="1" applyAlignment="1">
      <alignment horizontal="center" vertical="center"/>
    </xf>
    <xf numFmtId="0" fontId="19" fillId="2" borderId="4" xfId="0" applyFont="1" applyFill="1" applyBorder="1" applyAlignment="1">
      <alignment horizontal="center" vertical="center"/>
    </xf>
    <xf numFmtId="0" fontId="17" fillId="2" borderId="4" xfId="0" applyFont="1" applyFill="1" applyBorder="1" applyAlignment="1">
      <alignment horizontal="center" vertical="center" wrapText="1"/>
    </xf>
    <xf numFmtId="0" fontId="17" fillId="2" borderId="19" xfId="0" applyFont="1" applyFill="1" applyBorder="1" applyAlignment="1">
      <alignment horizontal="center" vertical="center"/>
    </xf>
    <xf numFmtId="0" fontId="20" fillId="2" borderId="4" xfId="0" applyFont="1" applyFill="1" applyBorder="1" applyAlignment="1">
      <alignment horizontal="center" vertical="center"/>
    </xf>
    <xf numFmtId="0" fontId="23" fillId="2" borderId="4" xfId="0" applyFont="1" applyFill="1" applyBorder="1" applyAlignment="1">
      <alignment horizontal="center" vertical="center" wrapText="1"/>
    </xf>
    <xf numFmtId="0" fontId="21" fillId="2" borderId="4" xfId="0" applyFont="1" applyFill="1" applyBorder="1" applyAlignment="1">
      <alignment horizontal="center" vertical="center"/>
    </xf>
    <xf numFmtId="0" fontId="22" fillId="2" borderId="4" xfId="0" applyFont="1" applyFill="1" applyBorder="1" applyAlignment="1">
      <alignment horizontal="center" vertical="center"/>
    </xf>
    <xf numFmtId="0" fontId="82" fillId="2" borderId="6" xfId="0" applyFont="1" applyFill="1" applyBorder="1" applyAlignment="1">
      <alignment horizontal="center" vertical="center"/>
    </xf>
    <xf numFmtId="0" fontId="82" fillId="11" borderId="6" xfId="0" applyFont="1" applyFill="1" applyBorder="1" applyAlignment="1">
      <alignment horizontal="center" vertical="center"/>
    </xf>
    <xf numFmtId="0" fontId="82" fillId="17" borderId="6" xfId="0" applyFont="1" applyFill="1" applyBorder="1" applyAlignment="1">
      <alignment horizontal="center" vertical="center"/>
    </xf>
    <xf numFmtId="0" fontId="0" fillId="36" borderId="0" xfId="0" applyFill="1" applyAlignment="1">
      <alignment horizontal="center" vertical="center"/>
    </xf>
    <xf numFmtId="0" fontId="81" fillId="6" borderId="6" xfId="0" applyFont="1" applyFill="1" applyBorder="1" applyAlignment="1">
      <alignment horizontal="center" vertical="center" wrapText="1"/>
    </xf>
    <xf numFmtId="0" fontId="85" fillId="38" borderId="77" xfId="0" applyFont="1" applyFill="1" applyBorder="1" applyAlignment="1">
      <alignment horizontal="center" vertical="center"/>
    </xf>
    <xf numFmtId="1" fontId="82" fillId="2" borderId="6" xfId="0" applyNumberFormat="1" applyFont="1" applyFill="1" applyBorder="1" applyAlignment="1">
      <alignment horizontal="center" vertical="center"/>
    </xf>
    <xf numFmtId="0" fontId="0" fillId="36" borderId="82" xfId="0" applyFill="1" applyBorder="1" applyAlignment="1">
      <alignment horizontal="center" vertical="center"/>
    </xf>
    <xf numFmtId="0" fontId="0" fillId="36" borderId="83" xfId="0" applyFill="1" applyBorder="1" applyAlignment="1">
      <alignment horizontal="center" vertical="center"/>
    </xf>
    <xf numFmtId="0" fontId="0" fillId="36" borderId="84" xfId="0" applyFill="1" applyBorder="1" applyAlignment="1">
      <alignment horizontal="center" vertical="center"/>
    </xf>
    <xf numFmtId="0" fontId="0" fillId="36" borderId="85" xfId="0" applyFill="1" applyBorder="1" applyAlignment="1">
      <alignment horizontal="center" vertical="center"/>
    </xf>
    <xf numFmtId="0" fontId="0" fillId="36" borderId="24" xfId="0" applyFill="1" applyBorder="1" applyAlignment="1">
      <alignment horizontal="center" vertical="center"/>
    </xf>
    <xf numFmtId="0" fontId="0" fillId="36" borderId="81" xfId="0" applyFill="1" applyBorder="1" applyAlignment="1">
      <alignment horizontal="center" vertical="center"/>
    </xf>
    <xf numFmtId="0" fontId="1" fillId="36" borderId="24" xfId="0" applyFont="1" applyFill="1" applyBorder="1" applyAlignment="1">
      <alignment horizontal="center" vertical="center"/>
    </xf>
    <xf numFmtId="0" fontId="0" fillId="36" borderId="86" xfId="0" applyFill="1" applyBorder="1" applyAlignment="1">
      <alignment horizontal="center" vertical="center"/>
    </xf>
    <xf numFmtId="0" fontId="0" fillId="36" borderId="87" xfId="0" applyFill="1" applyBorder="1" applyAlignment="1">
      <alignment horizontal="center" vertical="center"/>
    </xf>
    <xf numFmtId="0" fontId="0" fillId="36" borderId="88" xfId="0" applyFill="1" applyBorder="1" applyAlignment="1">
      <alignment horizontal="center" vertical="center"/>
    </xf>
    <xf numFmtId="0" fontId="90" fillId="36" borderId="24" xfId="0" applyFont="1" applyFill="1" applyBorder="1" applyAlignment="1">
      <alignment horizontal="center" vertical="center"/>
    </xf>
    <xf numFmtId="0" fontId="2" fillId="2" borderId="71" xfId="0" applyFont="1" applyFill="1" applyBorder="1" applyAlignment="1">
      <alignment horizontal="center" vertical="center"/>
    </xf>
    <xf numFmtId="0" fontId="2" fillId="2" borderId="8" xfId="0" applyFont="1" applyFill="1" applyBorder="1" applyAlignment="1">
      <alignment horizontal="center" vertical="center"/>
    </xf>
    <xf numFmtId="2" fontId="85" fillId="38" borderId="77" xfId="0" applyNumberFormat="1" applyFont="1" applyFill="1" applyBorder="1" applyAlignment="1">
      <alignment horizontal="center" vertical="center"/>
    </xf>
    <xf numFmtId="0" fontId="91" fillId="16" borderId="6" xfId="0" applyFont="1" applyFill="1" applyBorder="1" applyAlignment="1">
      <alignment horizontal="center" vertical="center" wrapText="1"/>
    </xf>
    <xf numFmtId="0" fontId="92" fillId="16" borderId="14" xfId="0" applyFont="1" applyFill="1" applyBorder="1" applyAlignment="1">
      <alignment horizontal="center" vertical="center"/>
    </xf>
    <xf numFmtId="0" fontId="4" fillId="11" borderId="20" xfId="0" applyFont="1" applyFill="1" applyBorder="1" applyAlignment="1">
      <alignment horizontal="center" vertical="center" wrapText="1"/>
    </xf>
    <xf numFmtId="0" fontId="4" fillId="10" borderId="20" xfId="0" applyFont="1" applyFill="1" applyBorder="1" applyAlignment="1">
      <alignment horizontal="center" vertical="center" wrapText="1"/>
    </xf>
    <xf numFmtId="0" fontId="12" fillId="11" borderId="20"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91" fillId="16" borderId="60" xfId="0" applyFont="1" applyFill="1" applyBorder="1" applyAlignment="1">
      <alignment horizontal="center" vertical="center" wrapText="1"/>
    </xf>
    <xf numFmtId="0" fontId="4" fillId="11" borderId="89" xfId="0" applyFont="1" applyFill="1" applyBorder="1" applyAlignment="1">
      <alignment horizontal="center" vertical="center" wrapText="1"/>
    </xf>
    <xf numFmtId="0" fontId="4" fillId="10" borderId="89" xfId="0" applyFont="1" applyFill="1" applyBorder="1" applyAlignment="1">
      <alignment horizontal="center" vertical="center" wrapText="1"/>
    </xf>
    <xf numFmtId="0" fontId="12" fillId="11" borderId="89" xfId="0" applyFont="1" applyFill="1" applyBorder="1" applyAlignment="1">
      <alignment horizontal="center" vertical="center" wrapText="1"/>
    </xf>
    <xf numFmtId="0" fontId="4" fillId="3" borderId="89" xfId="0" applyFont="1" applyFill="1" applyBorder="1" applyAlignment="1">
      <alignment horizontal="center" vertical="center" wrapText="1"/>
    </xf>
    <xf numFmtId="0" fontId="86" fillId="0" borderId="0" xfId="1" applyFont="1" applyFill="1"/>
    <xf numFmtId="0" fontId="0" fillId="0" borderId="0" xfId="0" applyAlignment="1">
      <alignment horizontal="left" vertical="center"/>
    </xf>
    <xf numFmtId="0" fontId="97" fillId="0" borderId="6" xfId="1" applyFont="1" applyBorder="1" applyAlignment="1">
      <alignment horizontal="center"/>
    </xf>
    <xf numFmtId="0" fontId="98" fillId="0" borderId="0" xfId="0" applyFont="1"/>
    <xf numFmtId="0" fontId="99" fillId="39" borderId="11" xfId="0" applyFont="1" applyFill="1" applyBorder="1" applyAlignment="1">
      <alignment horizontal="center"/>
    </xf>
    <xf numFmtId="0" fontId="99" fillId="40" borderId="15" xfId="0" applyFont="1" applyFill="1" applyBorder="1" applyAlignment="1">
      <alignment horizontal="center"/>
    </xf>
    <xf numFmtId="0" fontId="99" fillId="39" borderId="15" xfId="0" applyFont="1" applyFill="1" applyBorder="1" applyAlignment="1">
      <alignment horizontal="center"/>
    </xf>
    <xf numFmtId="0" fontId="99" fillId="39" borderId="15" xfId="0" applyFont="1" applyFill="1" applyBorder="1" applyAlignment="1">
      <alignment horizontal="left" vertical="center"/>
    </xf>
    <xf numFmtId="0" fontId="99" fillId="39" borderId="73" xfId="0" applyFont="1" applyFill="1" applyBorder="1" applyAlignment="1">
      <alignment horizontal="center"/>
    </xf>
    <xf numFmtId="0" fontId="100" fillId="0" borderId="0" xfId="0" applyFont="1" applyAlignment="1">
      <alignment horizontal="center"/>
    </xf>
    <xf numFmtId="0" fontId="101" fillId="41" borderId="13" xfId="0" applyFont="1" applyFill="1" applyBorder="1" applyAlignment="1">
      <alignment horizontal="center"/>
    </xf>
    <xf numFmtId="0" fontId="101" fillId="41" borderId="6" xfId="0" applyFont="1" applyFill="1" applyBorder="1" applyAlignment="1">
      <alignment horizontal="center"/>
    </xf>
    <xf numFmtId="0" fontId="102" fillId="41" borderId="6" xfId="0" applyFont="1" applyFill="1" applyBorder="1" applyAlignment="1">
      <alignment horizontal="left" readingOrder="1"/>
    </xf>
    <xf numFmtId="0" fontId="102" fillId="41" borderId="90" xfId="0" applyFont="1" applyFill="1" applyBorder="1" applyAlignment="1">
      <alignment horizontal="left" readingOrder="1"/>
    </xf>
    <xf numFmtId="0" fontId="71" fillId="41" borderId="60" xfId="0" applyFont="1" applyFill="1" applyBorder="1" applyAlignment="1">
      <alignment horizontal="center"/>
    </xf>
    <xf numFmtId="0" fontId="102" fillId="41" borderId="6" xfId="0" applyFont="1" applyFill="1" applyBorder="1" applyAlignment="1">
      <alignment horizontal="center" readingOrder="1"/>
    </xf>
    <xf numFmtId="0" fontId="103" fillId="41" borderId="6" xfId="0" applyFont="1" applyFill="1" applyBorder="1" applyAlignment="1">
      <alignment horizontal="center"/>
    </xf>
    <xf numFmtId="0" fontId="104" fillId="41" borderId="6" xfId="0" applyFont="1" applyFill="1" applyBorder="1" applyAlignment="1">
      <alignment horizontal="center"/>
    </xf>
    <xf numFmtId="0" fontId="104" fillId="41" borderId="6" xfId="0" applyFont="1" applyFill="1" applyBorder="1" applyAlignment="1">
      <alignment horizontal="left" vertical="center"/>
    </xf>
    <xf numFmtId="0" fontId="104" fillId="41" borderId="20" xfId="0" applyFont="1" applyFill="1" applyBorder="1" applyAlignment="1">
      <alignment horizontal="center"/>
    </xf>
    <xf numFmtId="0" fontId="105" fillId="41" borderId="6" xfId="0" applyFont="1" applyFill="1" applyBorder="1" applyAlignment="1">
      <alignment horizontal="center"/>
    </xf>
    <xf numFmtId="0" fontId="106" fillId="0" borderId="0" xfId="0" applyFont="1" applyAlignment="1">
      <alignment horizontal="center" wrapText="1"/>
    </xf>
    <xf numFmtId="0" fontId="106" fillId="0" borderId="0" xfId="0" applyFont="1" applyAlignment="1">
      <alignment horizontal="center"/>
    </xf>
    <xf numFmtId="0" fontId="107" fillId="0" borderId="0" xfId="0" applyFont="1" applyAlignment="1">
      <alignment horizontal="center"/>
    </xf>
    <xf numFmtId="0" fontId="108" fillId="41" borderId="15" xfId="0" applyFont="1" applyFill="1" applyBorder="1" applyAlignment="1">
      <alignment horizontal="center"/>
    </xf>
    <xf numFmtId="0" fontId="102" fillId="41" borderId="91" xfId="0" applyFont="1" applyFill="1" applyBorder="1" applyAlignment="1">
      <alignment horizontal="left" readingOrder="1"/>
    </xf>
    <xf numFmtId="0" fontId="109" fillId="41" borderId="92" xfId="0" applyFont="1" applyFill="1" applyBorder="1" applyAlignment="1">
      <alignment horizontal="left" readingOrder="1"/>
    </xf>
    <xf numFmtId="0" fontId="71" fillId="41" borderId="89" xfId="0" applyFont="1" applyFill="1" applyBorder="1" applyAlignment="1">
      <alignment horizontal="center"/>
    </xf>
    <xf numFmtId="0" fontId="102" fillId="41" borderId="91" xfId="0" applyFont="1" applyFill="1" applyBorder="1" applyAlignment="1">
      <alignment horizontal="center" readingOrder="1"/>
    </xf>
    <xf numFmtId="0" fontId="108" fillId="41" borderId="6" xfId="0" applyFont="1" applyFill="1" applyBorder="1" applyAlignment="1">
      <alignment horizontal="center"/>
    </xf>
    <xf numFmtId="0" fontId="110" fillId="41" borderId="6" xfId="0" applyFont="1" applyFill="1" applyBorder="1" applyAlignment="1">
      <alignment horizontal="center"/>
    </xf>
    <xf numFmtId="0" fontId="110" fillId="41" borderId="6" xfId="0" applyFont="1" applyFill="1" applyBorder="1" applyAlignment="1">
      <alignment horizontal="left" vertical="center"/>
    </xf>
    <xf numFmtId="0" fontId="110" fillId="41" borderId="20" xfId="0" applyFont="1" applyFill="1" applyBorder="1" applyAlignment="1">
      <alignment horizontal="center"/>
    </xf>
    <xf numFmtId="0" fontId="111" fillId="41" borderId="6" xfId="0" applyFont="1" applyFill="1" applyBorder="1" applyAlignment="1">
      <alignment horizontal="center"/>
    </xf>
    <xf numFmtId="0" fontId="87" fillId="0" borderId="0" xfId="1" applyAlignment="1">
      <alignment horizontal="center"/>
    </xf>
    <xf numFmtId="0" fontId="101" fillId="41" borderId="15" xfId="0" applyFont="1" applyFill="1" applyBorder="1" applyAlignment="1">
      <alignment horizontal="center"/>
    </xf>
    <xf numFmtId="0" fontId="102" fillId="41" borderId="92" xfId="0" applyFont="1" applyFill="1" applyBorder="1" applyAlignment="1">
      <alignment horizontal="left" readingOrder="1"/>
    </xf>
    <xf numFmtId="0" fontId="110" fillId="41" borderId="6" xfId="0" applyFont="1" applyFill="1" applyBorder="1" applyAlignment="1">
      <alignment horizontal="left" vertical="center" wrapText="1"/>
    </xf>
    <xf numFmtId="0" fontId="110" fillId="41" borderId="20" xfId="0" applyFont="1" applyFill="1" applyBorder="1" applyAlignment="1">
      <alignment horizontal="center" wrapText="1"/>
    </xf>
    <xf numFmtId="0" fontId="109" fillId="41" borderId="91" xfId="0" applyFont="1" applyFill="1" applyBorder="1" applyAlignment="1">
      <alignment horizontal="left" readingOrder="1"/>
    </xf>
    <xf numFmtId="0" fontId="111" fillId="41" borderId="20" xfId="0" applyFont="1" applyFill="1" applyBorder="1" applyAlignment="1">
      <alignment horizontal="center"/>
    </xf>
    <xf numFmtId="0" fontId="0" fillId="0" borderId="0" xfId="0" applyAlignment="1">
      <alignment horizontal="center"/>
    </xf>
    <xf numFmtId="0" fontId="112" fillId="41" borderId="89" xfId="0" applyFont="1" applyFill="1" applyBorder="1" applyAlignment="1">
      <alignment horizontal="left" vertical="center"/>
    </xf>
    <xf numFmtId="0" fontId="112" fillId="41" borderId="89" xfId="0" applyFont="1" applyFill="1" applyBorder="1" applyAlignment="1">
      <alignment horizontal="center" vertical="top"/>
    </xf>
    <xf numFmtId="0" fontId="112" fillId="41" borderId="89" xfId="0" applyFont="1" applyFill="1" applyBorder="1" applyAlignment="1">
      <alignment horizontal="left" vertical="center" wrapText="1"/>
    </xf>
    <xf numFmtId="0" fontId="109" fillId="41" borderId="6" xfId="0" applyFont="1" applyFill="1" applyBorder="1" applyAlignment="1">
      <alignment horizontal="left" readingOrder="1"/>
    </xf>
    <xf numFmtId="0" fontId="102" fillId="41" borderId="93" xfId="0" applyFont="1" applyFill="1" applyBorder="1" applyAlignment="1">
      <alignment horizontal="center" readingOrder="1"/>
    </xf>
    <xf numFmtId="0" fontId="109" fillId="41" borderId="94" xfId="0" applyFont="1" applyFill="1" applyBorder="1" applyAlignment="1">
      <alignment horizontal="left" readingOrder="1"/>
    </xf>
    <xf numFmtId="0" fontId="112" fillId="41" borderId="89" xfId="0" applyFont="1" applyFill="1" applyBorder="1" applyAlignment="1">
      <alignment horizontal="left" vertical="top" wrapText="1"/>
    </xf>
    <xf numFmtId="0" fontId="108" fillId="41" borderId="6" xfId="0" applyFont="1" applyFill="1" applyBorder="1" applyAlignment="1">
      <alignment horizontal="left"/>
    </xf>
    <xf numFmtId="0" fontId="108" fillId="41" borderId="20" xfId="0" applyFont="1" applyFill="1" applyBorder="1" applyAlignment="1">
      <alignment horizontal="left"/>
    </xf>
    <xf numFmtId="0" fontId="101" fillId="41" borderId="89" xfId="0" applyFont="1" applyFill="1" applyBorder="1" applyAlignment="1">
      <alignment horizontal="center"/>
    </xf>
    <xf numFmtId="0" fontId="108" fillId="41" borderId="13" xfId="0" applyFont="1" applyFill="1" applyBorder="1" applyAlignment="1">
      <alignment horizontal="center"/>
    </xf>
    <xf numFmtId="0" fontId="113" fillId="41" borderId="6" xfId="0" applyFont="1" applyFill="1" applyBorder="1" applyAlignment="1">
      <alignment horizontal="center"/>
    </xf>
    <xf numFmtId="0" fontId="113" fillId="41" borderId="6" xfId="0" applyFont="1" applyFill="1" applyBorder="1" applyAlignment="1">
      <alignment horizontal="left" vertical="center" wrapText="1"/>
    </xf>
    <xf numFmtId="0" fontId="113" fillId="41" borderId="20" xfId="0" applyFont="1" applyFill="1" applyBorder="1" applyAlignment="1">
      <alignment horizontal="center"/>
    </xf>
    <xf numFmtId="0" fontId="113" fillId="41" borderId="6" xfId="0" applyFont="1" applyFill="1" applyBorder="1" applyAlignment="1">
      <alignment horizontal="left" vertical="center"/>
    </xf>
    <xf numFmtId="0" fontId="108" fillId="42" borderId="6" xfId="0" applyFont="1" applyFill="1" applyBorder="1" applyAlignment="1">
      <alignment horizontal="center"/>
    </xf>
    <xf numFmtId="0" fontId="114" fillId="42" borderId="6" xfId="0" applyFont="1" applyFill="1" applyBorder="1" applyAlignment="1">
      <alignment horizontal="left"/>
    </xf>
    <xf numFmtId="0" fontId="114" fillId="42" borderId="15" xfId="0" applyFont="1" applyFill="1" applyBorder="1" applyAlignment="1">
      <alignment horizontal="center"/>
    </xf>
    <xf numFmtId="0" fontId="114" fillId="42" borderId="6" xfId="0" applyFont="1" applyFill="1" applyBorder="1" applyAlignment="1">
      <alignment horizontal="center"/>
    </xf>
    <xf numFmtId="0" fontId="115" fillId="42" borderId="6" xfId="0" applyFont="1" applyFill="1" applyBorder="1" applyAlignment="1">
      <alignment horizontal="center"/>
    </xf>
    <xf numFmtId="0" fontId="115" fillId="42" borderId="6" xfId="0" applyFont="1" applyFill="1" applyBorder="1" applyAlignment="1">
      <alignment horizontal="left" vertical="center"/>
    </xf>
    <xf numFmtId="0" fontId="115" fillId="42" borderId="20" xfId="0" applyFont="1" applyFill="1" applyBorder="1" applyAlignment="1">
      <alignment horizontal="center"/>
    </xf>
    <xf numFmtId="0" fontId="111" fillId="42" borderId="6" xfId="0" applyFont="1" applyFill="1" applyBorder="1" applyAlignment="1">
      <alignment horizontal="center"/>
    </xf>
    <xf numFmtId="0" fontId="108" fillId="43" borderId="6" xfId="0" applyFont="1" applyFill="1" applyBorder="1" applyAlignment="1">
      <alignment horizontal="center"/>
    </xf>
    <xf numFmtId="0" fontId="114" fillId="43" borderId="6" xfId="0" applyFont="1" applyFill="1" applyBorder="1" applyAlignment="1">
      <alignment horizontal="left"/>
    </xf>
    <xf numFmtId="0" fontId="114" fillId="43" borderId="6" xfId="0" applyFont="1" applyFill="1" applyBorder="1" applyAlignment="1">
      <alignment horizontal="center"/>
    </xf>
    <xf numFmtId="0" fontId="116" fillId="43" borderId="6" xfId="0" applyFont="1" applyFill="1" applyBorder="1" applyAlignment="1">
      <alignment horizontal="center"/>
    </xf>
    <xf numFmtId="0" fontId="115" fillId="43" borderId="6" xfId="0" applyFont="1" applyFill="1" applyBorder="1" applyAlignment="1">
      <alignment horizontal="center"/>
    </xf>
    <xf numFmtId="0" fontId="115" fillId="43" borderId="6" xfId="0" applyFont="1" applyFill="1" applyBorder="1" applyAlignment="1">
      <alignment horizontal="left" vertical="center"/>
    </xf>
    <xf numFmtId="0" fontId="115" fillId="43" borderId="20" xfId="0" applyFont="1" applyFill="1" applyBorder="1" applyAlignment="1">
      <alignment horizontal="center"/>
    </xf>
    <xf numFmtId="0" fontId="111" fillId="43" borderId="6" xfId="0" applyFont="1" applyFill="1" applyBorder="1" applyAlignment="1">
      <alignment horizontal="center"/>
    </xf>
    <xf numFmtId="0" fontId="117" fillId="44" borderId="89" xfId="0" applyFont="1" applyFill="1" applyBorder="1" applyAlignment="1">
      <alignment horizontal="left" vertical="center"/>
    </xf>
    <xf numFmtId="0" fontId="117" fillId="44" borderId="95" xfId="0" applyFont="1" applyFill="1" applyBorder="1" applyAlignment="1">
      <alignment horizontal="center"/>
    </xf>
    <xf numFmtId="0" fontId="117" fillId="44" borderId="96" xfId="0" applyFont="1" applyFill="1" applyBorder="1" applyAlignment="1">
      <alignment horizontal="center"/>
    </xf>
    <xf numFmtId="0" fontId="118" fillId="44" borderId="6" xfId="0" applyFont="1" applyFill="1" applyBorder="1" applyAlignment="1">
      <alignment horizontal="center"/>
    </xf>
    <xf numFmtId="0" fontId="119" fillId="43" borderId="6" xfId="0" applyFont="1" applyFill="1" applyBorder="1" applyAlignment="1">
      <alignment horizontal="center"/>
    </xf>
    <xf numFmtId="0" fontId="108" fillId="38" borderId="6" xfId="0" applyFont="1" applyFill="1" applyBorder="1" applyAlignment="1">
      <alignment horizontal="center"/>
    </xf>
    <xf numFmtId="0" fontId="114" fillId="38" borderId="6" xfId="0" applyFont="1" applyFill="1" applyBorder="1" applyAlignment="1">
      <alignment horizontal="left"/>
    </xf>
    <xf numFmtId="0" fontId="114" fillId="38" borderId="6" xfId="0" applyFont="1" applyFill="1" applyBorder="1" applyAlignment="1">
      <alignment horizontal="center"/>
    </xf>
    <xf numFmtId="0" fontId="119" fillId="38" borderId="6" xfId="0" applyFont="1" applyFill="1" applyBorder="1" applyAlignment="1">
      <alignment horizontal="center"/>
    </xf>
    <xf numFmtId="0" fontId="115" fillId="38" borderId="6" xfId="0" applyFont="1" applyFill="1" applyBorder="1" applyAlignment="1">
      <alignment horizontal="center"/>
    </xf>
    <xf numFmtId="0" fontId="115" fillId="38" borderId="6" xfId="0" applyFont="1" applyFill="1" applyBorder="1" applyAlignment="1">
      <alignment horizontal="left" vertical="center"/>
    </xf>
    <xf numFmtId="0" fontId="115" fillId="38" borderId="20" xfId="0" applyFont="1" applyFill="1" applyBorder="1" applyAlignment="1">
      <alignment horizontal="center"/>
    </xf>
    <xf numFmtId="0" fontId="120" fillId="43" borderId="6" xfId="0" applyFont="1" applyFill="1" applyBorder="1" applyAlignment="1">
      <alignment horizontal="left"/>
    </xf>
    <xf numFmtId="0" fontId="120" fillId="43" borderId="6" xfId="0" applyFont="1" applyFill="1" applyBorder="1" applyAlignment="1">
      <alignment horizontal="center"/>
    </xf>
    <xf numFmtId="0" fontId="121" fillId="44" borderId="89" xfId="0" applyFont="1" applyFill="1" applyBorder="1" applyAlignment="1">
      <alignment horizontal="left"/>
    </xf>
    <xf numFmtId="0" fontId="114" fillId="43" borderId="60" xfId="0" applyFont="1" applyFill="1" applyBorder="1" applyAlignment="1">
      <alignment horizontal="center"/>
    </xf>
    <xf numFmtId="0" fontId="119" fillId="43" borderId="60" xfId="0" applyFont="1" applyFill="1" applyBorder="1" applyAlignment="1">
      <alignment horizontal="center"/>
    </xf>
    <xf numFmtId="0" fontId="115" fillId="43" borderId="60" xfId="0" applyFont="1" applyFill="1" applyBorder="1" applyAlignment="1">
      <alignment horizontal="center"/>
    </xf>
    <xf numFmtId="0" fontId="115" fillId="43" borderId="60" xfId="0" applyFont="1" applyFill="1" applyBorder="1" applyAlignment="1">
      <alignment horizontal="left" vertical="center"/>
    </xf>
    <xf numFmtId="0" fontId="115" fillId="43" borderId="71" xfId="0" applyFont="1" applyFill="1" applyBorder="1" applyAlignment="1">
      <alignment horizontal="center"/>
    </xf>
    <xf numFmtId="0" fontId="122" fillId="43" borderId="13" xfId="0" applyFont="1" applyFill="1" applyBorder="1" applyAlignment="1">
      <alignment horizontal="center"/>
    </xf>
    <xf numFmtId="0" fontId="116" fillId="43" borderId="13" xfId="0" applyFont="1" applyFill="1" applyBorder="1" applyAlignment="1">
      <alignment horizontal="left" vertical="center"/>
    </xf>
    <xf numFmtId="0" fontId="116" fillId="43" borderId="13" xfId="0" applyFont="1" applyFill="1" applyBorder="1" applyAlignment="1">
      <alignment horizontal="center" vertical="center"/>
    </xf>
    <xf numFmtId="0" fontId="115" fillId="43" borderId="60" xfId="0" applyFont="1" applyFill="1" applyBorder="1" applyAlignment="1">
      <alignment horizontal="center" vertical="center"/>
    </xf>
    <xf numFmtId="0" fontId="116" fillId="43" borderId="13" xfId="0" applyFont="1" applyFill="1" applyBorder="1" applyAlignment="1">
      <alignment horizontal="center" vertical="center" wrapText="1"/>
    </xf>
    <xf numFmtId="0" fontId="113" fillId="45" borderId="6" xfId="0" applyFont="1" applyFill="1" applyBorder="1" applyAlignment="1">
      <alignment horizontal="center"/>
    </xf>
    <xf numFmtId="0" fontId="110" fillId="45" borderId="6" xfId="0" applyFont="1" applyFill="1" applyBorder="1" applyAlignment="1">
      <alignment horizontal="left"/>
    </xf>
    <xf numFmtId="0" fontId="110" fillId="45" borderId="6" xfId="0" applyFont="1" applyFill="1" applyBorder="1" applyAlignment="1">
      <alignment horizontal="center"/>
    </xf>
    <xf numFmtId="0" fontId="110" fillId="45" borderId="6" xfId="0" applyFont="1" applyFill="1" applyBorder="1" applyAlignment="1">
      <alignment horizontal="left" vertical="center"/>
    </xf>
    <xf numFmtId="0" fontId="110" fillId="45" borderId="6" xfId="0" applyFont="1" applyFill="1" applyBorder="1" applyAlignment="1">
      <alignment horizontal="center" vertical="center"/>
    </xf>
    <xf numFmtId="0" fontId="110" fillId="45" borderId="20" xfId="0" applyFont="1" applyFill="1" applyBorder="1" applyAlignment="1">
      <alignment horizontal="center"/>
    </xf>
    <xf numFmtId="0" fontId="110" fillId="45" borderId="6" xfId="0" applyFont="1" applyFill="1" applyBorder="1" applyAlignment="1">
      <alignment horizontal="left" vertical="center" wrapText="1"/>
    </xf>
    <xf numFmtId="0" fontId="87" fillId="0" borderId="0" xfId="1" applyFill="1" applyAlignment="1">
      <alignment horizontal="center"/>
    </xf>
    <xf numFmtId="0" fontId="0" fillId="38" borderId="0" xfId="0" applyFill="1" applyAlignment="1">
      <alignment horizontal="center"/>
    </xf>
    <xf numFmtId="0" fontId="113" fillId="45" borderId="60" xfId="0" applyFont="1" applyFill="1" applyBorder="1" applyAlignment="1">
      <alignment horizontal="center"/>
    </xf>
    <xf numFmtId="0" fontId="110" fillId="45" borderId="60" xfId="0" applyFont="1" applyFill="1" applyBorder="1" applyAlignment="1">
      <alignment horizontal="left"/>
    </xf>
    <xf numFmtId="0" fontId="110" fillId="45" borderId="60" xfId="0" applyFont="1" applyFill="1" applyBorder="1" applyAlignment="1">
      <alignment horizontal="center"/>
    </xf>
    <xf numFmtId="0" fontId="110" fillId="45" borderId="71" xfId="0" applyFont="1" applyFill="1" applyBorder="1" applyAlignment="1">
      <alignment horizontal="center"/>
    </xf>
    <xf numFmtId="0" fontId="110" fillId="45" borderId="60" xfId="0" applyFont="1" applyFill="1" applyBorder="1" applyAlignment="1">
      <alignment horizontal="left" vertical="center" wrapText="1"/>
    </xf>
    <xf numFmtId="0" fontId="0" fillId="0" borderId="0" xfId="0" applyAlignment="1">
      <alignment horizontal="left"/>
    </xf>
    <xf numFmtId="0" fontId="0" fillId="0" borderId="6" xfId="0" applyBorder="1"/>
    <xf numFmtId="0" fontId="135" fillId="36" borderId="0" xfId="0" applyFont="1" applyFill="1" applyAlignment="1">
      <alignment horizontal="center" vertical="center"/>
    </xf>
    <xf numFmtId="0" fontId="110" fillId="46" borderId="6" xfId="0" applyFont="1" applyFill="1" applyBorder="1" applyAlignment="1">
      <alignment horizontal="center"/>
    </xf>
    <xf numFmtId="0" fontId="110" fillId="46" borderId="6" xfId="0" applyFont="1" applyFill="1" applyBorder="1" applyAlignment="1">
      <alignment horizontal="left"/>
    </xf>
    <xf numFmtId="0" fontId="110" fillId="46" borderId="6" xfId="0" applyFont="1" applyFill="1" applyBorder="1" applyAlignment="1">
      <alignment horizontal="left" vertical="center"/>
    </xf>
    <xf numFmtId="0" fontId="110" fillId="46" borderId="20" xfId="0" applyFont="1" applyFill="1" applyBorder="1" applyAlignment="1">
      <alignment horizontal="center"/>
    </xf>
    <xf numFmtId="0" fontId="140" fillId="48" borderId="24" xfId="0" applyFont="1" applyFill="1" applyBorder="1" applyAlignment="1">
      <alignment horizontal="left" vertical="center"/>
    </xf>
    <xf numFmtId="0" fontId="0" fillId="47" borderId="24" xfId="0" applyFill="1" applyBorder="1" applyAlignment="1">
      <alignment horizontal="center" vertical="center"/>
    </xf>
    <xf numFmtId="0" fontId="0" fillId="47" borderId="82" xfId="0" applyFill="1" applyBorder="1" applyAlignment="1">
      <alignment horizontal="center" vertical="center"/>
    </xf>
    <xf numFmtId="0" fontId="0" fillId="47" borderId="83" xfId="0" applyFill="1" applyBorder="1" applyAlignment="1">
      <alignment horizontal="center" vertical="center"/>
    </xf>
    <xf numFmtId="0" fontId="0" fillId="47" borderId="84" xfId="0" applyFill="1" applyBorder="1" applyAlignment="1">
      <alignment horizontal="center" vertical="center"/>
    </xf>
    <xf numFmtId="0" fontId="0" fillId="47" borderId="24" xfId="0" applyFill="1" applyBorder="1" applyAlignment="1">
      <alignment vertical="center"/>
    </xf>
    <xf numFmtId="0" fontId="0" fillId="47" borderId="81" xfId="0" applyFill="1" applyBorder="1" applyAlignment="1">
      <alignment horizontal="center" vertical="center"/>
    </xf>
    <xf numFmtId="0" fontId="0" fillId="47" borderId="85" xfId="0" applyFill="1" applyBorder="1" applyAlignment="1">
      <alignment horizontal="center" vertical="center"/>
    </xf>
    <xf numFmtId="0" fontId="123" fillId="47" borderId="24" xfId="0" applyFont="1" applyFill="1" applyBorder="1" applyAlignment="1" applyProtection="1">
      <alignment horizontal="center" vertical="center"/>
      <protection locked="0"/>
    </xf>
    <xf numFmtId="0" fontId="0" fillId="47" borderId="24" xfId="0" applyFill="1" applyBorder="1"/>
    <xf numFmtId="0" fontId="131" fillId="48" borderId="24" xfId="0" applyFont="1" applyFill="1" applyBorder="1" applyAlignment="1">
      <alignment horizontal="left" vertical="center"/>
    </xf>
    <xf numFmtId="0" fontId="127" fillId="48" borderId="24" xfId="0" applyFont="1" applyFill="1" applyBorder="1" applyAlignment="1">
      <alignment horizontal="left" vertical="center"/>
    </xf>
    <xf numFmtId="0" fontId="126" fillId="48" borderId="24" xfId="0" applyFont="1" applyFill="1" applyBorder="1" applyAlignment="1">
      <alignment vertical="center"/>
    </xf>
    <xf numFmtId="0" fontId="136" fillId="48" borderId="24" xfId="0" applyFont="1" applyFill="1" applyBorder="1" applyAlignment="1">
      <alignment vertical="top" wrapText="1"/>
    </xf>
    <xf numFmtId="0" fontId="134" fillId="48" borderId="24" xfId="0" applyFont="1" applyFill="1" applyBorder="1"/>
    <xf numFmtId="0" fontId="135" fillId="47" borderId="24" xfId="0" applyFont="1" applyFill="1" applyBorder="1" applyAlignment="1">
      <alignment horizontal="center" vertical="center"/>
    </xf>
    <xf numFmtId="0" fontId="0" fillId="47" borderId="86" xfId="0" applyFill="1" applyBorder="1" applyAlignment="1">
      <alignment horizontal="center" vertical="center"/>
    </xf>
    <xf numFmtId="0" fontId="0" fillId="47" borderId="87" xfId="0" applyFill="1" applyBorder="1"/>
    <xf numFmtId="0" fontId="123" fillId="47" borderId="87" xfId="0" applyFont="1" applyFill="1" applyBorder="1" applyAlignment="1">
      <alignment horizontal="center" vertical="center"/>
    </xf>
    <xf numFmtId="0" fontId="135" fillId="47" borderId="87" xfId="0" applyFont="1" applyFill="1" applyBorder="1" applyAlignment="1">
      <alignment horizontal="center" vertical="center"/>
    </xf>
    <xf numFmtId="0" fontId="0" fillId="47" borderId="87" xfId="0" applyFill="1" applyBorder="1" applyAlignment="1">
      <alignment horizontal="center" vertical="center"/>
    </xf>
    <xf numFmtId="0" fontId="0" fillId="47" borderId="88" xfId="0" applyFill="1" applyBorder="1" applyAlignment="1">
      <alignment horizontal="center" vertical="center"/>
    </xf>
    <xf numFmtId="2" fontId="0" fillId="36" borderId="0" xfId="0" applyNumberFormat="1" applyFill="1" applyAlignment="1">
      <alignment horizontal="center" vertical="center"/>
    </xf>
    <xf numFmtId="1" fontId="0" fillId="36" borderId="0" xfId="0" applyNumberFormat="1" applyFill="1" applyAlignment="1">
      <alignment horizontal="center" vertical="center"/>
    </xf>
    <xf numFmtId="0" fontId="141" fillId="2" borderId="89" xfId="0" applyFont="1" applyFill="1" applyBorder="1" applyAlignment="1">
      <alignment horizontal="center" vertical="center"/>
    </xf>
    <xf numFmtId="0" fontId="141" fillId="2" borderId="89" xfId="0" applyFont="1" applyFill="1" applyBorder="1" applyAlignment="1">
      <alignment horizontal="center" vertical="center" wrapText="1"/>
    </xf>
    <xf numFmtId="0" fontId="138" fillId="2" borderId="89" xfId="0" applyFont="1" applyFill="1" applyBorder="1" applyAlignment="1">
      <alignment horizontal="center" vertical="center"/>
    </xf>
    <xf numFmtId="0" fontId="140" fillId="2" borderId="89" xfId="0" applyFont="1" applyFill="1" applyBorder="1" applyAlignment="1">
      <alignment horizontal="center" vertical="center"/>
    </xf>
    <xf numFmtId="0" fontId="140" fillId="2" borderId="89" xfId="0" applyFont="1" applyFill="1" applyBorder="1" applyAlignment="1">
      <alignment horizontal="center" vertical="center" wrapText="1"/>
    </xf>
    <xf numFmtId="0" fontId="124" fillId="2" borderId="89" xfId="0" applyFont="1" applyFill="1" applyBorder="1" applyAlignment="1">
      <alignment horizontal="center" vertical="center" wrapText="1"/>
    </xf>
    <xf numFmtId="0" fontId="142" fillId="49" borderId="89" xfId="0" applyFont="1" applyFill="1" applyBorder="1" applyAlignment="1">
      <alignment horizontal="center" vertical="center"/>
    </xf>
    <xf numFmtId="0" fontId="134" fillId="49" borderId="89" xfId="0" applyFont="1" applyFill="1" applyBorder="1" applyAlignment="1">
      <alignment horizontal="center" vertical="center" wrapText="1"/>
    </xf>
    <xf numFmtId="0" fontId="145" fillId="36" borderId="24" xfId="0" applyFont="1" applyFill="1" applyBorder="1" applyAlignment="1">
      <alignment horizontal="center" vertical="center"/>
    </xf>
    <xf numFmtId="0" fontId="88" fillId="36" borderId="24" xfId="0" applyFont="1" applyFill="1" applyBorder="1" applyAlignment="1">
      <alignment horizontal="center" vertical="center"/>
    </xf>
    <xf numFmtId="0" fontId="88" fillId="36" borderId="24" xfId="0" applyFont="1" applyFill="1" applyBorder="1" applyAlignment="1">
      <alignment horizontal="center" vertical="center" wrapText="1"/>
    </xf>
    <xf numFmtId="0" fontId="143" fillId="36" borderId="24" xfId="0" applyFont="1" applyFill="1" applyBorder="1" applyAlignment="1">
      <alignment horizontal="center" vertical="center"/>
    </xf>
    <xf numFmtId="0" fontId="0" fillId="0" borderId="0" xfId="0" applyAlignment="1">
      <alignment vertical="center"/>
    </xf>
    <xf numFmtId="0" fontId="153" fillId="50" borderId="97" xfId="0" applyFont="1" applyFill="1" applyBorder="1" applyAlignment="1">
      <alignment horizontal="center" vertical="center" wrapText="1"/>
    </xf>
    <xf numFmtId="0" fontId="153" fillId="50" borderId="98" xfId="0" applyFont="1" applyFill="1" applyBorder="1" applyAlignment="1">
      <alignment horizontal="left" vertical="center" wrapText="1"/>
    </xf>
    <xf numFmtId="0" fontId="153" fillId="50" borderId="98" xfId="0" applyFont="1" applyFill="1" applyBorder="1" applyAlignment="1">
      <alignment horizontal="center" vertical="center" wrapText="1"/>
    </xf>
    <xf numFmtId="0" fontId="153" fillId="50" borderId="99" xfId="0" applyFont="1" applyFill="1" applyBorder="1" applyAlignment="1">
      <alignment horizontal="center" vertical="center" wrapText="1"/>
    </xf>
    <xf numFmtId="0" fontId="154" fillId="0" borderId="0" xfId="0" applyFont="1" applyAlignment="1">
      <alignment horizontal="center" vertical="center"/>
    </xf>
    <xf numFmtId="0" fontId="155" fillId="50" borderId="100" xfId="0" applyFont="1" applyFill="1" applyBorder="1" applyAlignment="1">
      <alignment horizontal="center" vertical="center" wrapText="1"/>
    </xf>
    <xf numFmtId="0" fontId="155" fillId="50" borderId="101" xfId="0" applyFont="1" applyFill="1" applyBorder="1" applyAlignment="1">
      <alignment horizontal="left" vertical="center" wrapText="1"/>
    </xf>
    <xf numFmtId="0" fontId="155" fillId="50" borderId="101" xfId="0" applyFont="1" applyFill="1" applyBorder="1" applyAlignment="1">
      <alignment horizontal="center" vertical="center" wrapText="1"/>
    </xf>
    <xf numFmtId="0" fontId="155" fillId="50" borderId="102" xfId="0" applyFont="1" applyFill="1" applyBorder="1" applyAlignment="1">
      <alignment horizontal="center" vertical="center" wrapText="1"/>
    </xf>
    <xf numFmtId="0" fontId="155" fillId="0" borderId="0" xfId="0" applyFont="1" applyAlignment="1">
      <alignment horizontal="center" vertical="center"/>
    </xf>
    <xf numFmtId="0" fontId="156" fillId="0" borderId="98" xfId="0" applyFont="1" applyBorder="1" applyAlignment="1">
      <alignment horizontal="left" vertical="center"/>
    </xf>
    <xf numFmtId="0" fontId="156" fillId="0" borderId="98" xfId="0" applyFont="1" applyBorder="1" applyAlignment="1">
      <alignment horizontal="center" vertical="center"/>
    </xf>
    <xf numFmtId="0" fontId="158" fillId="0" borderId="98" xfId="0" applyFont="1" applyBorder="1" applyAlignment="1">
      <alignment horizontal="center" vertical="center"/>
    </xf>
    <xf numFmtId="0" fontId="160" fillId="0" borderId="89" xfId="0" applyFont="1" applyBorder="1" applyAlignment="1">
      <alignment horizontal="left" vertical="center"/>
    </xf>
    <xf numFmtId="0" fontId="160" fillId="0" borderId="89" xfId="0" applyFont="1" applyBorder="1" applyAlignment="1">
      <alignment horizontal="center" vertical="center"/>
    </xf>
    <xf numFmtId="0" fontId="156" fillId="51" borderId="89" xfId="0" applyFont="1" applyFill="1" applyBorder="1" applyAlignment="1">
      <alignment horizontal="left" vertical="center"/>
    </xf>
    <xf numFmtId="0" fontId="156" fillId="51" borderId="89" xfId="0" applyFont="1" applyFill="1" applyBorder="1" applyAlignment="1">
      <alignment horizontal="center" vertical="center"/>
    </xf>
    <xf numFmtId="0" fontId="156" fillId="0" borderId="89" xfId="0" applyFont="1" applyBorder="1" applyAlignment="1">
      <alignment horizontal="center" vertical="center"/>
    </xf>
    <xf numFmtId="0" fontId="156" fillId="0" borderId="89" xfId="0" applyFont="1" applyBorder="1" applyAlignment="1">
      <alignment horizontal="left" vertical="center"/>
    </xf>
    <xf numFmtId="0" fontId="158" fillId="51" borderId="89" xfId="0" applyFont="1" applyFill="1" applyBorder="1" applyAlignment="1">
      <alignment horizontal="center" vertical="center"/>
    </xf>
    <xf numFmtId="0" fontId="0" fillId="51" borderId="0" xfId="0" applyFill="1" applyAlignment="1">
      <alignment vertical="center"/>
    </xf>
    <xf numFmtId="0" fontId="163" fillId="0" borderId="0" xfId="0" applyFont="1" applyAlignment="1">
      <alignment vertical="center"/>
    </xf>
    <xf numFmtId="0" fontId="58" fillId="0" borderId="0" xfId="0" applyFont="1" applyAlignment="1">
      <alignment horizontal="center"/>
    </xf>
    <xf numFmtId="0" fontId="164" fillId="38" borderId="77" xfId="0" applyFont="1" applyFill="1" applyBorder="1" applyAlignment="1">
      <alignment horizontal="center" vertical="center"/>
    </xf>
    <xf numFmtId="0" fontId="165" fillId="11" borderId="106" xfId="0" applyFont="1" applyFill="1" applyBorder="1" applyAlignment="1">
      <alignment horizontal="center" vertical="center" wrapText="1"/>
    </xf>
    <xf numFmtId="0" fontId="0" fillId="36" borderId="89" xfId="0" applyFill="1" applyBorder="1" applyAlignment="1">
      <alignment horizontal="center" vertical="center"/>
    </xf>
    <xf numFmtId="1" fontId="0" fillId="36" borderId="89" xfId="0" applyNumberFormat="1" applyFill="1" applyBorder="1" applyAlignment="1">
      <alignment horizontal="center" vertical="center"/>
    </xf>
    <xf numFmtId="0" fontId="13" fillId="2" borderId="105" xfId="0" applyFont="1" applyFill="1" applyBorder="1" applyAlignment="1">
      <alignment horizontal="center" vertical="center"/>
    </xf>
    <xf numFmtId="0" fontId="138" fillId="2" borderId="105" xfId="0" applyFont="1" applyFill="1" applyBorder="1" applyAlignment="1">
      <alignment horizontal="center" vertical="center"/>
    </xf>
    <xf numFmtId="0" fontId="22" fillId="2" borderId="105" xfId="0" applyFont="1" applyFill="1" applyBorder="1" applyAlignment="1">
      <alignment horizontal="center" vertical="center"/>
    </xf>
    <xf numFmtId="0" fontId="5" fillId="2" borderId="113" xfId="0" applyFont="1" applyFill="1" applyBorder="1" applyAlignment="1">
      <alignment horizontal="center" vertical="center"/>
    </xf>
    <xf numFmtId="0" fontId="5" fillId="2" borderId="114" xfId="0" applyFont="1" applyFill="1" applyBorder="1" applyAlignment="1">
      <alignment horizontal="center" vertical="center"/>
    </xf>
    <xf numFmtId="1" fontId="5" fillId="2" borderId="114" xfId="0" applyNumberFormat="1" applyFont="1" applyFill="1" applyBorder="1" applyAlignment="1">
      <alignment horizontal="center" vertical="center"/>
    </xf>
    <xf numFmtId="164" fontId="5" fillId="2" borderId="114" xfId="0" applyNumberFormat="1" applyFont="1" applyFill="1" applyBorder="1" applyAlignment="1">
      <alignment horizontal="center" vertical="center"/>
    </xf>
    <xf numFmtId="0" fontId="0" fillId="36" borderId="98" xfId="0" applyFill="1" applyBorder="1" applyAlignment="1">
      <alignment horizontal="center" vertical="center"/>
    </xf>
    <xf numFmtId="0" fontId="0" fillId="36" borderId="99" xfId="0" applyFill="1" applyBorder="1" applyAlignment="1">
      <alignment horizontal="center" vertical="center"/>
    </xf>
    <xf numFmtId="0" fontId="5" fillId="2" borderId="115" xfId="0" applyFont="1" applyFill="1" applyBorder="1" applyAlignment="1">
      <alignment horizontal="center" vertical="center"/>
    </xf>
    <xf numFmtId="0" fontId="0" fillId="36" borderId="104" xfId="0" applyFill="1" applyBorder="1" applyAlignment="1">
      <alignment horizontal="center" vertical="center"/>
    </xf>
    <xf numFmtId="0" fontId="5" fillId="2" borderId="116" xfId="0" applyFont="1" applyFill="1" applyBorder="1" applyAlignment="1">
      <alignment horizontal="center" vertical="center"/>
    </xf>
    <xf numFmtId="0" fontId="5" fillId="2" borderId="117" xfId="0" applyFont="1" applyFill="1" applyBorder="1" applyAlignment="1">
      <alignment horizontal="center" vertical="center"/>
    </xf>
    <xf numFmtId="1" fontId="5" fillId="2" borderId="117" xfId="0" applyNumberFormat="1" applyFont="1" applyFill="1" applyBorder="1" applyAlignment="1">
      <alignment horizontal="center" vertical="center"/>
    </xf>
    <xf numFmtId="164" fontId="5" fillId="2" borderId="117" xfId="0" applyNumberFormat="1" applyFont="1" applyFill="1" applyBorder="1" applyAlignment="1">
      <alignment horizontal="center" vertical="center"/>
    </xf>
    <xf numFmtId="0" fontId="0" fillId="36" borderId="101" xfId="0" applyFill="1" applyBorder="1" applyAlignment="1">
      <alignment horizontal="center" vertical="center"/>
    </xf>
    <xf numFmtId="0" fontId="0" fillId="36" borderId="102" xfId="0" applyFill="1" applyBorder="1" applyAlignment="1">
      <alignment horizontal="center" vertical="center"/>
    </xf>
    <xf numFmtId="0" fontId="82" fillId="2" borderId="114" xfId="0" applyFont="1" applyFill="1" applyBorder="1" applyAlignment="1">
      <alignment horizontal="center" vertical="center"/>
    </xf>
    <xf numFmtId="0" fontId="82" fillId="2" borderId="117" xfId="0" applyFont="1" applyFill="1" applyBorder="1" applyAlignment="1">
      <alignment horizontal="center" vertical="center"/>
    </xf>
    <xf numFmtId="0" fontId="5" fillId="2" borderId="126" xfId="0" applyFont="1" applyFill="1" applyBorder="1" applyAlignment="1">
      <alignment horizontal="center" vertical="center"/>
    </xf>
    <xf numFmtId="0" fontId="5" fillId="2" borderId="68" xfId="0" applyFont="1" applyFill="1" applyBorder="1" applyAlignment="1">
      <alignment horizontal="center" vertical="center"/>
    </xf>
    <xf numFmtId="1" fontId="5" fillId="2" borderId="68" xfId="0" applyNumberFormat="1" applyFont="1" applyFill="1" applyBorder="1" applyAlignment="1">
      <alignment horizontal="center" vertical="center"/>
    </xf>
    <xf numFmtId="164" fontId="5" fillId="2" borderId="68" xfId="0" applyNumberFormat="1" applyFont="1" applyFill="1" applyBorder="1" applyAlignment="1">
      <alignment horizontal="center" vertical="center"/>
    </xf>
    <xf numFmtId="0" fontId="0" fillId="36" borderId="112" xfId="0" applyFill="1" applyBorder="1" applyAlignment="1">
      <alignment horizontal="center" vertical="center"/>
    </xf>
    <xf numFmtId="0" fontId="0" fillId="36" borderId="125" xfId="0" applyFill="1" applyBorder="1" applyAlignment="1">
      <alignment horizontal="center" vertical="center"/>
    </xf>
    <xf numFmtId="0" fontId="5" fillId="2" borderId="89" xfId="0" applyFont="1" applyFill="1" applyBorder="1" applyAlignment="1">
      <alignment horizontal="center" vertical="center"/>
    </xf>
    <xf numFmtId="1" fontId="5" fillId="2" borderId="89" xfId="0" applyNumberFormat="1" applyFont="1" applyFill="1" applyBorder="1" applyAlignment="1">
      <alignment horizontal="center" vertical="center"/>
    </xf>
    <xf numFmtId="164" fontId="5" fillId="2" borderId="89" xfId="0" applyNumberFormat="1" applyFont="1" applyFill="1" applyBorder="1" applyAlignment="1">
      <alignment horizontal="center" vertical="center"/>
    </xf>
    <xf numFmtId="0" fontId="5" fillId="2" borderId="103" xfId="0" applyFont="1" applyFill="1" applyBorder="1" applyAlignment="1">
      <alignment horizontal="center" vertical="center"/>
    </xf>
    <xf numFmtId="0" fontId="32" fillId="0" borderId="6" xfId="0" applyFont="1" applyBorder="1" applyAlignment="1">
      <alignment horizontal="center" vertical="center"/>
    </xf>
    <xf numFmtId="0" fontId="27" fillId="12" borderId="6" xfId="0" applyFont="1" applyFill="1" applyBorder="1" applyAlignment="1">
      <alignment horizontal="center" vertical="center"/>
    </xf>
    <xf numFmtId="0" fontId="30" fillId="12" borderId="6" xfId="0" applyFont="1" applyFill="1" applyBorder="1" applyAlignment="1">
      <alignment horizontal="center" vertical="center"/>
    </xf>
    <xf numFmtId="49" fontId="29" fillId="12" borderId="6" xfId="0" applyNumberFormat="1" applyFont="1" applyFill="1" applyBorder="1" applyAlignment="1">
      <alignment horizontal="center" vertical="center"/>
    </xf>
    <xf numFmtId="49" fontId="33" fillId="0" borderId="6" xfId="0" applyNumberFormat="1" applyFont="1" applyBorder="1" applyAlignment="1">
      <alignment horizontal="center" vertical="center"/>
    </xf>
    <xf numFmtId="49" fontId="25" fillId="0" borderId="6" xfId="0" applyNumberFormat="1" applyFont="1" applyBorder="1" applyAlignment="1">
      <alignment horizontal="center" vertical="center"/>
    </xf>
    <xf numFmtId="49" fontId="34" fillId="0" borderId="6" xfId="0" applyNumberFormat="1" applyFont="1" applyBorder="1" applyAlignment="1">
      <alignment horizontal="center" vertical="center"/>
    </xf>
    <xf numFmtId="0" fontId="22" fillId="2" borderId="123" xfId="0" applyFont="1" applyFill="1" applyBorder="1" applyAlignment="1">
      <alignment horizontal="center" vertical="center"/>
    </xf>
    <xf numFmtId="0" fontId="140" fillId="2" borderId="125" xfId="0" applyFont="1" applyFill="1" applyBorder="1" applyAlignment="1">
      <alignment horizontal="center" vertical="center"/>
    </xf>
    <xf numFmtId="0" fontId="0" fillId="36" borderId="107" xfId="0" applyFill="1" applyBorder="1" applyAlignment="1">
      <alignment horizontal="center" vertical="center"/>
    </xf>
    <xf numFmtId="0" fontId="0" fillId="36" borderId="108" xfId="0" applyFill="1" applyBorder="1" applyAlignment="1">
      <alignment horizontal="center" vertical="center"/>
    </xf>
    <xf numFmtId="0" fontId="0" fillId="36" borderId="109" xfId="0" applyFill="1" applyBorder="1" applyAlignment="1">
      <alignment horizontal="center" vertical="center"/>
    </xf>
    <xf numFmtId="0" fontId="0" fillId="36" borderId="110" xfId="0" applyFill="1" applyBorder="1" applyAlignment="1">
      <alignment horizontal="center" vertical="center"/>
    </xf>
    <xf numFmtId="0" fontId="0" fillId="36" borderId="24" xfId="0" applyFill="1" applyBorder="1" applyAlignment="1">
      <alignment horizontal="center" vertical="center"/>
    </xf>
    <xf numFmtId="0" fontId="0" fillId="36" borderId="111" xfId="0" applyFill="1" applyBorder="1" applyAlignment="1">
      <alignment horizontal="center" vertical="center"/>
    </xf>
    <xf numFmtId="0" fontId="141" fillId="2" borderId="118" xfId="0" applyFont="1" applyFill="1" applyBorder="1" applyAlignment="1">
      <alignment horizontal="center" vertical="center"/>
    </xf>
    <xf numFmtId="0" fontId="141" fillId="2" borderId="124" xfId="0" applyFont="1" applyFill="1" applyBorder="1" applyAlignment="1">
      <alignment horizontal="center" vertical="center"/>
    </xf>
    <xf numFmtId="0" fontId="141" fillId="2" borderId="119" xfId="0" applyFont="1" applyFill="1" applyBorder="1" applyAlignment="1">
      <alignment horizontal="center" vertical="center"/>
    </xf>
    <xf numFmtId="0" fontId="141" fillId="2" borderId="112" xfId="0" applyFont="1" applyFill="1" applyBorder="1" applyAlignment="1">
      <alignment horizontal="center" vertical="center"/>
    </xf>
    <xf numFmtId="0" fontId="141" fillId="2" borderId="119" xfId="0" applyFont="1" applyFill="1" applyBorder="1" applyAlignment="1">
      <alignment horizontal="center" vertical="center" wrapText="1"/>
    </xf>
    <xf numFmtId="0" fontId="141" fillId="2" borderId="112" xfId="0" applyFont="1" applyFill="1" applyBorder="1" applyAlignment="1">
      <alignment horizontal="center" vertical="center" wrapText="1"/>
    </xf>
    <xf numFmtId="0" fontId="13" fillId="2" borderId="120" xfId="0" applyFont="1" applyFill="1" applyBorder="1" applyAlignment="1">
      <alignment horizontal="center" vertical="center"/>
    </xf>
    <xf numFmtId="0" fontId="141" fillId="2" borderId="121" xfId="0" applyFont="1" applyFill="1" applyBorder="1" applyAlignment="1">
      <alignment horizontal="center" vertical="center"/>
    </xf>
    <xf numFmtId="0" fontId="141" fillId="2" borderId="122" xfId="0" applyFont="1" applyFill="1" applyBorder="1" applyAlignment="1">
      <alignment horizontal="center" vertical="center"/>
    </xf>
    <xf numFmtId="0" fontId="94" fillId="46" borderId="78" xfId="0" applyFont="1" applyFill="1" applyBorder="1" applyAlignment="1">
      <alignment horizontal="center" vertical="center"/>
    </xf>
    <xf numFmtId="0" fontId="94" fillId="46" borderId="79" xfId="0" applyFont="1" applyFill="1" applyBorder="1" applyAlignment="1">
      <alignment horizontal="center" vertical="center"/>
    </xf>
    <xf numFmtId="0" fontId="94" fillId="46" borderId="80" xfId="0" applyFont="1" applyFill="1" applyBorder="1" applyAlignment="1">
      <alignment horizontal="center" vertical="center"/>
    </xf>
    <xf numFmtId="0" fontId="85" fillId="46" borderId="78" xfId="0" applyFont="1" applyFill="1" applyBorder="1" applyAlignment="1">
      <alignment horizontal="center" vertical="center"/>
    </xf>
    <xf numFmtId="0" fontId="85" fillId="46" borderId="79" xfId="0" applyFont="1" applyFill="1" applyBorder="1" applyAlignment="1">
      <alignment horizontal="center" vertical="center"/>
    </xf>
    <xf numFmtId="0" fontId="85" fillId="46" borderId="80" xfId="0" applyFont="1" applyFill="1" applyBorder="1" applyAlignment="1">
      <alignment horizontal="center" vertical="center"/>
    </xf>
    <xf numFmtId="0" fontId="90" fillId="46" borderId="82" xfId="0" applyFont="1" applyFill="1" applyBorder="1" applyAlignment="1">
      <alignment horizontal="center" vertical="center"/>
    </xf>
    <xf numFmtId="0" fontId="90" fillId="46" borderId="83" xfId="0" applyFont="1" applyFill="1" applyBorder="1" applyAlignment="1">
      <alignment horizontal="center" vertical="center"/>
    </xf>
    <xf numFmtId="0" fontId="90" fillId="46" borderId="84" xfId="0" applyFont="1" applyFill="1" applyBorder="1" applyAlignment="1">
      <alignment horizontal="center" vertical="center"/>
    </xf>
    <xf numFmtId="0" fontId="90" fillId="46" borderId="86" xfId="0" applyFont="1" applyFill="1" applyBorder="1" applyAlignment="1">
      <alignment horizontal="center" vertical="center"/>
    </xf>
    <xf numFmtId="0" fontId="90" fillId="46" borderId="87" xfId="0" applyFont="1" applyFill="1" applyBorder="1" applyAlignment="1">
      <alignment horizontal="center" vertical="center"/>
    </xf>
    <xf numFmtId="0" fontId="90" fillId="46" borderId="88" xfId="0" applyFont="1" applyFill="1" applyBorder="1" applyAlignment="1">
      <alignment horizontal="center" vertical="center"/>
    </xf>
    <xf numFmtId="0" fontId="93" fillId="47" borderId="85" xfId="0" applyFont="1" applyFill="1" applyBorder="1" applyAlignment="1">
      <alignment horizontal="center" vertical="center"/>
    </xf>
    <xf numFmtId="0" fontId="93" fillId="47" borderId="24" xfId="0" applyFont="1" applyFill="1" applyBorder="1" applyAlignment="1">
      <alignment horizontal="center" vertical="center"/>
    </xf>
    <xf numFmtId="0" fontId="126" fillId="48" borderId="24" xfId="0" applyFont="1" applyFill="1" applyBorder="1" applyAlignment="1">
      <alignment horizontal="center" vertical="center"/>
    </xf>
    <xf numFmtId="0" fontId="0" fillId="47" borderId="24" xfId="0" applyFill="1" applyBorder="1" applyAlignment="1">
      <alignment horizontal="center" vertical="center"/>
    </xf>
    <xf numFmtId="0" fontId="140" fillId="48" borderId="24" xfId="0" applyFont="1" applyFill="1" applyBorder="1" applyAlignment="1">
      <alignment horizontal="left" vertical="center"/>
    </xf>
    <xf numFmtId="0" fontId="127" fillId="48" borderId="78" xfId="0" applyFont="1" applyFill="1" applyBorder="1" applyAlignment="1">
      <alignment horizontal="center" vertical="center" wrapText="1"/>
    </xf>
    <xf numFmtId="0" fontId="127" fillId="48" borderId="79" xfId="0" applyFont="1" applyFill="1" applyBorder="1" applyAlignment="1">
      <alignment horizontal="center" vertical="center" wrapText="1"/>
    </xf>
    <xf numFmtId="0" fontId="127" fillId="48" borderId="80" xfId="0" applyFont="1" applyFill="1" applyBorder="1" applyAlignment="1">
      <alignment horizontal="center" vertical="center" wrapText="1"/>
    </xf>
    <xf numFmtId="0" fontId="139" fillId="48" borderId="82" xfId="0" applyFont="1" applyFill="1" applyBorder="1" applyAlignment="1">
      <alignment horizontal="center" vertical="center" wrapText="1"/>
    </xf>
    <xf numFmtId="0" fontId="139" fillId="48" borderId="83" xfId="0" applyFont="1" applyFill="1" applyBorder="1" applyAlignment="1">
      <alignment horizontal="center" vertical="center" wrapText="1"/>
    </xf>
    <xf numFmtId="0" fontId="139" fillId="48" borderId="84" xfId="0" applyFont="1" applyFill="1" applyBorder="1" applyAlignment="1">
      <alignment horizontal="center" vertical="center" wrapText="1"/>
    </xf>
    <xf numFmtId="0" fontId="139" fillId="48" borderId="86" xfId="0" applyFont="1" applyFill="1" applyBorder="1" applyAlignment="1">
      <alignment horizontal="center" vertical="center" wrapText="1"/>
    </xf>
    <xf numFmtId="0" fontId="139" fillId="48" borderId="87" xfId="0" applyFont="1" applyFill="1" applyBorder="1" applyAlignment="1">
      <alignment horizontal="center" vertical="center" wrapText="1"/>
    </xf>
    <xf numFmtId="0" fontId="139" fillId="48" borderId="88" xfId="0" applyFont="1" applyFill="1" applyBorder="1" applyAlignment="1">
      <alignment horizontal="center" vertical="center" wrapText="1"/>
    </xf>
    <xf numFmtId="0" fontId="137" fillId="48" borderId="24" xfId="0" applyFont="1" applyFill="1" applyBorder="1" applyAlignment="1">
      <alignment horizontal="left" vertical="center" wrapText="1"/>
    </xf>
    <xf numFmtId="0" fontId="132" fillId="48" borderId="78" xfId="0" applyFont="1" applyFill="1" applyBorder="1" applyAlignment="1">
      <alignment horizontal="center" vertical="center"/>
    </xf>
    <xf numFmtId="0" fontId="132" fillId="48" borderId="79" xfId="0" applyFont="1" applyFill="1" applyBorder="1" applyAlignment="1">
      <alignment horizontal="center" vertical="center"/>
    </xf>
    <xf numFmtId="0" fontId="132" fillId="48" borderId="80" xfId="0" applyFont="1" applyFill="1" applyBorder="1" applyAlignment="1">
      <alignment horizontal="center" vertical="center"/>
    </xf>
    <xf numFmtId="0" fontId="130" fillId="48" borderId="24" xfId="0" applyFont="1" applyFill="1" applyBorder="1" applyAlignment="1">
      <alignment horizontal="center" vertical="center"/>
    </xf>
    <xf numFmtId="0" fontId="133" fillId="48" borderId="82" xfId="0" applyFont="1" applyFill="1" applyBorder="1" applyAlignment="1">
      <alignment horizontal="left" wrapText="1"/>
    </xf>
    <xf numFmtId="0" fontId="133" fillId="48" borderId="83" xfId="0" applyFont="1" applyFill="1" applyBorder="1" applyAlignment="1">
      <alignment horizontal="left" wrapText="1"/>
    </xf>
    <xf numFmtId="0" fontId="133" fillId="48" borderId="84" xfId="0" applyFont="1" applyFill="1" applyBorder="1" applyAlignment="1">
      <alignment horizontal="left" wrapText="1"/>
    </xf>
    <xf numFmtId="0" fontId="133" fillId="48" borderId="86" xfId="0" applyFont="1" applyFill="1" applyBorder="1" applyAlignment="1">
      <alignment horizontal="center" vertical="center" wrapText="1"/>
    </xf>
    <xf numFmtId="0" fontId="133" fillId="48" borderId="87" xfId="0" applyFont="1" applyFill="1" applyBorder="1" applyAlignment="1">
      <alignment horizontal="center" vertical="center" wrapText="1"/>
    </xf>
    <xf numFmtId="0" fontId="133" fillId="48" borderId="88" xfId="0" applyFont="1" applyFill="1" applyBorder="1" applyAlignment="1">
      <alignment horizontal="center" vertical="center" wrapText="1"/>
    </xf>
    <xf numFmtId="0" fontId="125" fillId="48" borderId="24" xfId="0" applyFont="1" applyFill="1" applyBorder="1" applyAlignment="1">
      <alignment horizontal="center" vertical="center"/>
    </xf>
    <xf numFmtId="0" fontId="128" fillId="48" borderId="24" xfId="0" applyFont="1" applyFill="1" applyBorder="1" applyAlignment="1">
      <alignment horizontal="left" vertical="center"/>
    </xf>
    <xf numFmtId="0" fontId="129" fillId="48" borderId="24" xfId="0" applyFont="1" applyFill="1" applyBorder="1" applyAlignment="1">
      <alignment horizontal="left" vertical="center"/>
    </xf>
    <xf numFmtId="0" fontId="85" fillId="38" borderId="78" xfId="0" applyFont="1" applyFill="1" applyBorder="1" applyAlignment="1">
      <alignment horizontal="center" vertical="center"/>
    </xf>
    <xf numFmtId="0" fontId="85" fillId="38" borderId="79" xfId="0" applyFont="1" applyFill="1" applyBorder="1" applyAlignment="1">
      <alignment horizontal="center" vertical="center"/>
    </xf>
    <xf numFmtId="0" fontId="85" fillId="38" borderId="80" xfId="0" applyFont="1" applyFill="1" applyBorder="1" applyAlignment="1">
      <alignment horizontal="center" vertical="center"/>
    </xf>
    <xf numFmtId="0" fontId="85" fillId="38" borderId="82" xfId="0" applyFont="1" applyFill="1" applyBorder="1" applyAlignment="1">
      <alignment horizontal="center" vertical="center"/>
    </xf>
    <xf numFmtId="0" fontId="85" fillId="38" borderId="83" xfId="0" applyFont="1" applyFill="1" applyBorder="1" applyAlignment="1">
      <alignment horizontal="center" vertical="center"/>
    </xf>
    <xf numFmtId="0" fontId="85" fillId="38" borderId="84" xfId="0" applyFont="1" applyFill="1" applyBorder="1" applyAlignment="1">
      <alignment horizontal="center" vertical="center"/>
    </xf>
    <xf numFmtId="0" fontId="85" fillId="38" borderId="86" xfId="0" applyFont="1" applyFill="1" applyBorder="1" applyAlignment="1">
      <alignment horizontal="center" vertical="center"/>
    </xf>
    <xf numFmtId="0" fontId="85" fillId="38" borderId="87" xfId="0" applyFont="1" applyFill="1" applyBorder="1" applyAlignment="1">
      <alignment horizontal="center" vertical="center"/>
    </xf>
    <xf numFmtId="0" fontId="85" fillId="38" borderId="88" xfId="0" applyFont="1" applyFill="1" applyBorder="1" applyAlignment="1">
      <alignment horizontal="center" vertical="center"/>
    </xf>
    <xf numFmtId="0" fontId="86" fillId="38" borderId="78" xfId="0" applyFont="1" applyFill="1" applyBorder="1" applyAlignment="1">
      <alignment horizontal="center" vertical="center"/>
    </xf>
    <xf numFmtId="0" fontId="86" fillId="38" borderId="79" xfId="0" applyFont="1" applyFill="1" applyBorder="1" applyAlignment="1">
      <alignment horizontal="center" vertical="center"/>
    </xf>
    <xf numFmtId="0" fontId="86" fillId="38" borderId="80" xfId="0" applyFont="1" applyFill="1" applyBorder="1" applyAlignment="1">
      <alignment horizontal="center" vertical="center"/>
    </xf>
    <xf numFmtId="0" fontId="140" fillId="48" borderId="81" xfId="0" applyFont="1" applyFill="1" applyBorder="1" applyAlignment="1">
      <alignment horizontal="left" vertical="center"/>
    </xf>
    <xf numFmtId="0" fontId="140" fillId="48" borderId="24" xfId="0" applyFont="1" applyFill="1" applyBorder="1" applyAlignment="1">
      <alignment horizontal="center" vertical="center"/>
    </xf>
    <xf numFmtId="0" fontId="140" fillId="48" borderId="81" xfId="0" applyFont="1" applyFill="1" applyBorder="1" applyAlignment="1">
      <alignment horizontal="center" vertical="center"/>
    </xf>
    <xf numFmtId="0" fontId="83" fillId="36" borderId="85" xfId="0" applyFont="1" applyFill="1" applyBorder="1" applyAlignment="1">
      <alignment horizontal="center" vertical="top" wrapText="1"/>
    </xf>
    <xf numFmtId="0" fontId="83" fillId="36" borderId="24" xfId="0" applyFont="1" applyFill="1" applyBorder="1" applyAlignment="1">
      <alignment horizontal="center" vertical="top" wrapText="1"/>
    </xf>
    <xf numFmtId="0" fontId="83" fillId="36" borderId="86" xfId="0" applyFont="1" applyFill="1" applyBorder="1" applyAlignment="1">
      <alignment horizontal="center" vertical="top" wrapText="1"/>
    </xf>
    <xf numFmtId="0" fontId="83" fillId="36" borderId="87" xfId="0" applyFont="1" applyFill="1" applyBorder="1" applyAlignment="1">
      <alignment horizontal="center" vertical="top" wrapText="1"/>
    </xf>
    <xf numFmtId="0" fontId="89" fillId="46" borderId="78" xfId="0" applyFont="1" applyFill="1" applyBorder="1" applyAlignment="1">
      <alignment horizontal="center" vertical="center"/>
    </xf>
    <xf numFmtId="0" fontId="89" fillId="46" borderId="79" xfId="0" applyFont="1" applyFill="1" applyBorder="1" applyAlignment="1">
      <alignment horizontal="center" vertical="center"/>
    </xf>
    <xf numFmtId="0" fontId="89" fillId="46" borderId="80" xfId="0" applyFont="1" applyFill="1" applyBorder="1" applyAlignment="1">
      <alignment horizontal="center" vertical="center"/>
    </xf>
    <xf numFmtId="0" fontId="86" fillId="46" borderId="78" xfId="0" applyFont="1" applyFill="1" applyBorder="1" applyAlignment="1">
      <alignment horizontal="center" vertical="center"/>
    </xf>
    <xf numFmtId="0" fontId="86" fillId="46" borderId="79" xfId="0" applyFont="1" applyFill="1" applyBorder="1" applyAlignment="1">
      <alignment horizontal="center" vertical="center"/>
    </xf>
    <xf numFmtId="0" fontId="86" fillId="46" borderId="80" xfId="0" applyFont="1" applyFill="1" applyBorder="1" applyAlignment="1">
      <alignment horizontal="center" vertical="center"/>
    </xf>
    <xf numFmtId="0" fontId="84" fillId="37" borderId="78" xfId="0" applyFont="1" applyFill="1" applyBorder="1" applyAlignment="1">
      <alignment horizontal="center" vertical="center"/>
    </xf>
    <xf numFmtId="0" fontId="84" fillId="37" borderId="79" xfId="0" applyFont="1" applyFill="1" applyBorder="1" applyAlignment="1">
      <alignment horizontal="center" vertical="center"/>
    </xf>
    <xf numFmtId="0" fontId="84" fillId="37" borderId="80" xfId="0" applyFont="1" applyFill="1" applyBorder="1" applyAlignment="1">
      <alignment horizontal="center" vertical="center"/>
    </xf>
    <xf numFmtId="164" fontId="85" fillId="38" borderId="78" xfId="0" applyNumberFormat="1" applyFont="1" applyFill="1" applyBorder="1" applyAlignment="1">
      <alignment horizontal="center" vertical="center"/>
    </xf>
    <xf numFmtId="164" fontId="85" fillId="38" borderId="80" xfId="0" applyNumberFormat="1" applyFont="1" applyFill="1" applyBorder="1" applyAlignment="1">
      <alignment horizontal="center" vertical="center"/>
    </xf>
    <xf numFmtId="0" fontId="83" fillId="36" borderId="24" xfId="0" applyFont="1" applyFill="1" applyBorder="1" applyAlignment="1">
      <alignment horizontal="center" vertical="center"/>
    </xf>
    <xf numFmtId="0" fontId="83" fillId="36" borderId="81" xfId="0" applyFont="1" applyFill="1" applyBorder="1" applyAlignment="1">
      <alignment horizontal="center" vertical="center"/>
    </xf>
    <xf numFmtId="0" fontId="95" fillId="46" borderId="78" xfId="0" applyFont="1" applyFill="1" applyBorder="1" applyAlignment="1">
      <alignment horizontal="center" vertical="center"/>
    </xf>
    <xf numFmtId="0" fontId="95" fillId="46" borderId="79" xfId="0" applyFont="1" applyFill="1" applyBorder="1" applyAlignment="1">
      <alignment horizontal="center" vertical="center"/>
    </xf>
    <xf numFmtId="0" fontId="95" fillId="46" borderId="80" xfId="0" applyFont="1" applyFill="1" applyBorder="1" applyAlignment="1">
      <alignment horizontal="center" vertical="center"/>
    </xf>
    <xf numFmtId="0" fontId="144" fillId="36" borderId="24" xfId="0" applyFont="1" applyFill="1" applyBorder="1" applyAlignment="1">
      <alignment horizontal="center" vertical="center"/>
    </xf>
    <xf numFmtId="0" fontId="144" fillId="36" borderId="81" xfId="0" applyFont="1" applyFill="1" applyBorder="1" applyAlignment="1">
      <alignment horizontal="center" vertical="center"/>
    </xf>
    <xf numFmtId="0" fontId="94" fillId="38" borderId="82" xfId="0" applyFont="1" applyFill="1" applyBorder="1" applyAlignment="1">
      <alignment horizontal="center" vertical="center"/>
    </xf>
    <xf numFmtId="0" fontId="94" fillId="38" borderId="83" xfId="0" applyFont="1" applyFill="1" applyBorder="1" applyAlignment="1">
      <alignment horizontal="center" vertical="center"/>
    </xf>
    <xf numFmtId="0" fontId="94" fillId="38" borderId="84" xfId="0" applyFont="1" applyFill="1" applyBorder="1" applyAlignment="1">
      <alignment horizontal="center" vertical="center"/>
    </xf>
    <xf numFmtId="0" fontId="94" fillId="38" borderId="86" xfId="0" applyFont="1" applyFill="1" applyBorder="1" applyAlignment="1">
      <alignment horizontal="center" vertical="center"/>
    </xf>
    <xf numFmtId="0" fontId="94" fillId="38" borderId="87" xfId="0" applyFont="1" applyFill="1" applyBorder="1" applyAlignment="1">
      <alignment horizontal="center" vertical="center"/>
    </xf>
    <xf numFmtId="0" fontId="94" fillId="38" borderId="88" xfId="0" applyFont="1" applyFill="1" applyBorder="1" applyAlignment="1">
      <alignment horizontal="center" vertical="center"/>
    </xf>
    <xf numFmtId="0" fontId="143" fillId="36" borderId="87" xfId="0" applyFont="1" applyFill="1" applyBorder="1" applyAlignment="1">
      <alignment horizontal="center"/>
    </xf>
    <xf numFmtId="0" fontId="143" fillId="36" borderId="88" xfId="0" applyFont="1" applyFill="1" applyBorder="1" applyAlignment="1">
      <alignment horizontal="center"/>
    </xf>
    <xf numFmtId="0" fontId="93" fillId="38" borderId="78" xfId="0" applyFont="1" applyFill="1" applyBorder="1" applyAlignment="1">
      <alignment horizontal="center" vertical="center"/>
    </xf>
    <xf numFmtId="0" fontId="93" fillId="38" borderId="80" xfId="0" applyFont="1" applyFill="1" applyBorder="1" applyAlignment="1">
      <alignment horizontal="center" vertical="center"/>
    </xf>
    <xf numFmtId="0" fontId="2" fillId="5" borderId="1" xfId="0" applyFont="1" applyFill="1" applyBorder="1" applyAlignment="1">
      <alignment horizontal="center" vertical="center"/>
    </xf>
    <xf numFmtId="0" fontId="3" fillId="0" borderId="2" xfId="0" applyFont="1" applyBorder="1"/>
    <xf numFmtId="0" fontId="3" fillId="0" borderId="3" xfId="0" applyFont="1" applyBorder="1"/>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2" fillId="7" borderId="4" xfId="0" applyFont="1" applyFill="1" applyBorder="1" applyAlignment="1">
      <alignment horizontal="center" vertical="center"/>
    </xf>
    <xf numFmtId="0" fontId="3" fillId="0" borderId="5" xfId="0" applyFont="1" applyBorder="1"/>
    <xf numFmtId="0" fontId="5" fillId="6" borderId="1" xfId="0" applyFont="1" applyFill="1" applyBorder="1" applyAlignment="1">
      <alignment horizontal="center"/>
    </xf>
    <xf numFmtId="0" fontId="7" fillId="2" borderId="4" xfId="0" applyFont="1" applyFill="1" applyBorder="1" applyAlignment="1">
      <alignment horizontal="center" vertical="center"/>
    </xf>
    <xf numFmtId="0" fontId="6" fillId="2" borderId="4"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xf>
    <xf numFmtId="0" fontId="2" fillId="8" borderId="1" xfId="0" applyFont="1" applyFill="1" applyBorder="1" applyAlignment="1">
      <alignment horizontal="center" vertical="center"/>
    </xf>
    <xf numFmtId="0" fontId="5" fillId="14" borderId="4" xfId="0" applyFont="1" applyFill="1" applyBorder="1" applyAlignment="1">
      <alignment horizontal="center" vertical="center"/>
    </xf>
    <xf numFmtId="0" fontId="5" fillId="2" borderId="4" xfId="0" applyFont="1" applyFill="1" applyBorder="1" applyAlignment="1">
      <alignment horizontal="center" vertical="center"/>
    </xf>
    <xf numFmtId="0" fontId="2" fillId="9" borderId="1" xfId="0" applyFont="1" applyFill="1" applyBorder="1" applyAlignment="1">
      <alignment horizontal="center" vertical="center"/>
    </xf>
    <xf numFmtId="0" fontId="6" fillId="2" borderId="7" xfId="0" applyFont="1" applyFill="1" applyBorder="1" applyAlignment="1">
      <alignment horizontal="center" vertical="center"/>
    </xf>
    <xf numFmtId="0" fontId="3" fillId="0" borderId="8" xfId="0" applyFont="1" applyBorder="1"/>
    <xf numFmtId="0" fontId="3" fillId="0" borderId="10" xfId="0" applyFont="1" applyBorder="1"/>
    <xf numFmtId="0" fontId="3" fillId="0" borderId="11" xfId="0" applyFont="1" applyBorder="1"/>
    <xf numFmtId="0" fontId="2" fillId="10" borderId="1" xfId="0" applyFont="1" applyFill="1" applyBorder="1" applyAlignment="1">
      <alignment horizontal="center" vertical="center"/>
    </xf>
    <xf numFmtId="0" fontId="10" fillId="4" borderId="1" xfId="0" applyFont="1" applyFill="1" applyBorder="1" applyAlignment="1">
      <alignment horizontal="center" vertical="center"/>
    </xf>
    <xf numFmtId="0" fontId="7" fillId="2" borderId="7" xfId="0" applyFont="1" applyFill="1" applyBorder="1" applyAlignment="1">
      <alignment horizontal="center" vertical="center"/>
    </xf>
    <xf numFmtId="0" fontId="3" fillId="0" borderId="9" xfId="0" applyFont="1" applyBorder="1"/>
    <xf numFmtId="0" fontId="3" fillId="0" borderId="12" xfId="0" applyFont="1" applyBorder="1"/>
    <xf numFmtId="164" fontId="5" fillId="7" borderId="1" xfId="0" applyNumberFormat="1" applyFont="1" applyFill="1" applyBorder="1" applyAlignment="1">
      <alignment horizontal="center" vertical="center"/>
    </xf>
    <xf numFmtId="0" fontId="2" fillId="2" borderId="7" xfId="0" applyFont="1" applyFill="1" applyBorder="1" applyAlignment="1">
      <alignment horizontal="center" vertical="center" wrapText="1"/>
    </xf>
    <xf numFmtId="164" fontId="5" fillId="4"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164" fontId="5" fillId="19"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0" fontId="15"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 fillId="2" borderId="1" xfId="0" applyNumberFormat="1" applyFont="1" applyFill="1" applyBorder="1" applyAlignment="1">
      <alignment horizontal="center" vertical="center"/>
    </xf>
    <xf numFmtId="2" fontId="5" fillId="3"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5" fillId="2" borderId="7" xfId="0" applyFont="1" applyFill="1" applyBorder="1" applyAlignment="1">
      <alignment horizontal="center" vertical="center"/>
    </xf>
    <xf numFmtId="0" fontId="4" fillId="0" borderId="4" xfId="0" applyFont="1" applyBorder="1" applyAlignment="1">
      <alignment horizontal="center" vertical="center" wrapText="1"/>
    </xf>
    <xf numFmtId="0" fontId="3" fillId="0" borderId="21" xfId="0" applyFont="1" applyBorder="1"/>
    <xf numFmtId="0" fontId="14" fillId="2" borderId="16" xfId="0" applyFont="1" applyFill="1" applyBorder="1" applyAlignment="1">
      <alignment horizontal="center" vertical="center"/>
    </xf>
    <xf numFmtId="0" fontId="3" fillId="0" borderId="17" xfId="0" applyFont="1" applyBorder="1"/>
    <xf numFmtId="0" fontId="3" fillId="0" borderId="18" xfId="0" applyFont="1" applyBorder="1"/>
    <xf numFmtId="0" fontId="14" fillId="2" borderId="7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73" xfId="0" applyFont="1" applyFill="1" applyBorder="1" applyAlignment="1">
      <alignment horizontal="center" vertical="center"/>
    </xf>
    <xf numFmtId="0" fontId="14" fillId="2" borderId="18" xfId="0" applyFont="1" applyFill="1" applyBorder="1" applyAlignment="1">
      <alignment horizontal="center" vertical="center"/>
    </xf>
    <xf numFmtId="0" fontId="14" fillId="2" borderId="11" xfId="0" applyFont="1" applyFill="1" applyBorder="1" applyAlignment="1">
      <alignment horizontal="center" vertical="center"/>
    </xf>
    <xf numFmtId="0" fontId="24" fillId="2" borderId="4" xfId="0" applyFont="1" applyFill="1" applyBorder="1" applyAlignment="1">
      <alignment horizontal="left" vertical="top" wrapText="1"/>
    </xf>
    <xf numFmtId="0" fontId="24" fillId="2" borderId="1" xfId="0" applyFont="1" applyFill="1" applyBorder="1" applyAlignment="1">
      <alignment horizontal="left" vertical="top" wrapText="1"/>
    </xf>
    <xf numFmtId="0" fontId="25" fillId="2" borderId="4" xfId="0" applyFont="1" applyFill="1" applyBorder="1" applyAlignment="1">
      <alignment horizontal="center" vertical="top" wrapText="1"/>
    </xf>
    <xf numFmtId="0" fontId="4" fillId="9" borderId="4" xfId="0" applyFont="1" applyFill="1" applyBorder="1" applyAlignment="1">
      <alignment horizontal="center" vertical="center" wrapText="1"/>
    </xf>
    <xf numFmtId="0" fontId="4" fillId="23" borderId="4" xfId="0" applyFont="1" applyFill="1" applyBorder="1" applyAlignment="1">
      <alignment horizontal="center" vertical="center" wrapText="1"/>
    </xf>
    <xf numFmtId="0" fontId="14" fillId="9" borderId="22" xfId="0" applyFont="1" applyFill="1" applyBorder="1" applyAlignment="1">
      <alignment horizontal="center" vertical="center"/>
    </xf>
    <xf numFmtId="0" fontId="3" fillId="0" borderId="23" xfId="0" applyFont="1" applyBorder="1"/>
    <xf numFmtId="0" fontId="3" fillId="0" borderId="24" xfId="0" applyFont="1" applyBorder="1"/>
    <xf numFmtId="0" fontId="15" fillId="9" borderId="4" xfId="0" applyFont="1" applyFill="1" applyBorder="1" applyAlignment="1">
      <alignment horizontal="center" vertical="center"/>
    </xf>
    <xf numFmtId="0" fontId="13" fillId="9" borderId="4" xfId="0" applyFont="1" applyFill="1" applyBorder="1" applyAlignment="1">
      <alignment horizontal="center" vertical="center"/>
    </xf>
    <xf numFmtId="0" fontId="153" fillId="0" borderId="103" xfId="0" applyFont="1" applyBorder="1" applyAlignment="1">
      <alignment horizontal="center" vertical="center"/>
    </xf>
    <xf numFmtId="0" fontId="157" fillId="51" borderId="89" xfId="0" applyFont="1" applyFill="1" applyBorder="1" applyAlignment="1">
      <alignment horizontal="center" vertical="center"/>
    </xf>
    <xf numFmtId="0" fontId="157" fillId="0" borderId="89" xfId="0" applyFont="1" applyBorder="1" applyAlignment="1">
      <alignment horizontal="center" vertical="center" wrapText="1"/>
    </xf>
    <xf numFmtId="0" fontId="159" fillId="0" borderId="99" xfId="1" applyFont="1" applyBorder="1" applyAlignment="1">
      <alignment horizontal="center" vertical="center" wrapText="1"/>
    </xf>
    <xf numFmtId="0" fontId="161" fillId="0" borderId="104" xfId="0" applyFont="1" applyBorder="1" applyAlignment="1">
      <alignment horizontal="center" vertical="center" wrapText="1"/>
    </xf>
    <xf numFmtId="0" fontId="146" fillId="0" borderId="78" xfId="0" applyFont="1" applyBorder="1" applyAlignment="1">
      <alignment horizontal="center" wrapText="1"/>
    </xf>
    <xf numFmtId="0" fontId="146" fillId="0" borderId="79" xfId="0" applyFont="1" applyBorder="1" applyAlignment="1">
      <alignment horizontal="center" wrapText="1"/>
    </xf>
    <xf numFmtId="0" fontId="146" fillId="0" borderId="80" xfId="0" applyFont="1" applyBorder="1" applyAlignment="1">
      <alignment horizontal="center" wrapText="1"/>
    </xf>
    <xf numFmtId="0" fontId="151" fillId="0" borderId="78" xfId="0" applyFont="1" applyBorder="1" applyAlignment="1">
      <alignment horizontal="center" vertical="center" wrapText="1"/>
    </xf>
    <xf numFmtId="0" fontId="152" fillId="0" borderId="79" xfId="0" applyFont="1" applyBorder="1" applyAlignment="1">
      <alignment horizontal="center" vertical="center" wrapText="1"/>
    </xf>
    <xf numFmtId="0" fontId="152" fillId="0" borderId="80" xfId="0" applyFont="1" applyBorder="1" applyAlignment="1">
      <alignment horizontal="center" vertical="center" wrapText="1"/>
    </xf>
    <xf numFmtId="0" fontId="153" fillId="0" borderId="97" xfId="0" applyFont="1" applyBorder="1" applyAlignment="1">
      <alignment horizontal="center" vertical="center"/>
    </xf>
    <xf numFmtId="0" fontId="157" fillId="0" borderId="98" xfId="0" applyFont="1" applyBorder="1" applyAlignment="1">
      <alignment horizontal="center" vertical="center"/>
    </xf>
    <xf numFmtId="0" fontId="157" fillId="0" borderId="89" xfId="0" applyFont="1" applyBorder="1" applyAlignment="1">
      <alignment horizontal="center" vertical="center"/>
    </xf>
    <xf numFmtId="0" fontId="157" fillId="0" borderId="98" xfId="0" applyFont="1" applyBorder="1" applyAlignment="1">
      <alignment horizontal="center" vertical="center" wrapText="1"/>
    </xf>
    <xf numFmtId="0" fontId="157" fillId="0" borderId="105" xfId="0" applyFont="1" applyBorder="1" applyAlignment="1">
      <alignment horizontal="center" vertical="center" wrapText="1"/>
    </xf>
    <xf numFmtId="0" fontId="157" fillId="0" borderId="106" xfId="0" applyFont="1" applyBorder="1" applyAlignment="1">
      <alignment horizontal="center" vertical="center" wrapText="1"/>
    </xf>
    <xf numFmtId="0" fontId="162" fillId="0" borderId="104" xfId="0" applyFont="1" applyBorder="1" applyAlignment="1">
      <alignment horizontal="center" vertical="center" wrapText="1"/>
    </xf>
    <xf numFmtId="0" fontId="0" fillId="0" borderId="0" xfId="0" applyAlignment="1">
      <alignment horizontal="center"/>
    </xf>
    <xf numFmtId="0" fontId="8" fillId="26" borderId="22" xfId="0" applyFont="1" applyFill="1" applyBorder="1" applyAlignment="1">
      <alignment horizontal="center" vertical="center" wrapText="1"/>
    </xf>
    <xf numFmtId="0" fontId="30" fillId="0" borderId="60" xfId="0" applyFont="1" applyBorder="1" applyAlignment="1">
      <alignment horizontal="center" vertical="center"/>
    </xf>
    <xf numFmtId="0" fontId="30" fillId="0" borderId="15" xfId="0" applyFont="1" applyBorder="1" applyAlignment="1">
      <alignment horizontal="center" vertical="center"/>
    </xf>
    <xf numFmtId="0" fontId="26" fillId="24" borderId="0" xfId="0" applyFont="1" applyFill="1" applyAlignment="1">
      <alignment horizontal="center"/>
    </xf>
    <xf numFmtId="0" fontId="0" fillId="0" borderId="0" xfId="0"/>
    <xf numFmtId="0" fontId="28" fillId="25" borderId="1" xfId="0" applyFont="1" applyFill="1" applyBorder="1" applyAlignment="1">
      <alignment horizontal="center"/>
    </xf>
    <xf numFmtId="0" fontId="27" fillId="26" borderId="22" xfId="0" applyFont="1" applyFill="1" applyBorder="1" applyAlignment="1">
      <alignment horizontal="center" vertical="center" wrapText="1"/>
    </xf>
    <xf numFmtId="0" fontId="35" fillId="27" borderId="1" xfId="0" applyFont="1" applyFill="1" applyBorder="1" applyAlignment="1">
      <alignment horizontal="center" vertical="center" wrapText="1"/>
    </xf>
    <xf numFmtId="0" fontId="38" fillId="11" borderId="4" xfId="0" applyFont="1" applyFill="1" applyBorder="1" applyAlignment="1">
      <alignment horizontal="center" vertical="center" wrapText="1"/>
    </xf>
    <xf numFmtId="0" fontId="39" fillId="11" borderId="4" xfId="0" applyFont="1" applyFill="1" applyBorder="1" applyAlignment="1">
      <alignment horizontal="center" vertical="center" wrapText="1"/>
    </xf>
    <xf numFmtId="0" fontId="39" fillId="19" borderId="4" xfId="0" applyFont="1" applyFill="1" applyBorder="1" applyAlignment="1">
      <alignment horizontal="center" vertical="center" wrapText="1"/>
    </xf>
    <xf numFmtId="0" fontId="38" fillId="19" borderId="4" xfId="0" applyFont="1" applyFill="1" applyBorder="1" applyAlignment="1">
      <alignment horizontal="center" vertical="center" wrapText="1"/>
    </xf>
    <xf numFmtId="0" fontId="40" fillId="24" borderId="1" xfId="0" applyFont="1" applyFill="1" applyBorder="1" applyAlignment="1">
      <alignment horizontal="center"/>
    </xf>
    <xf numFmtId="0" fontId="43" fillId="28" borderId="4" xfId="0" applyFont="1" applyFill="1" applyBorder="1" applyAlignment="1">
      <alignment horizontal="center"/>
    </xf>
    <xf numFmtId="0" fontId="48" fillId="28" borderId="4" xfId="0" applyFont="1" applyFill="1" applyBorder="1" applyAlignment="1">
      <alignment horizontal="center"/>
    </xf>
    <xf numFmtId="0" fontId="27" fillId="28" borderId="4" xfId="0" applyFont="1" applyFill="1" applyBorder="1"/>
    <xf numFmtId="0" fontId="49" fillId="29" borderId="25" xfId="0" applyFont="1" applyFill="1" applyBorder="1" applyAlignment="1">
      <alignment horizontal="center" vertical="center"/>
    </xf>
    <xf numFmtId="0" fontId="3" fillId="0" borderId="26" xfId="0" applyFont="1" applyBorder="1"/>
    <xf numFmtId="0" fontId="3" fillId="0" borderId="27" xfId="0" applyFont="1" applyBorder="1"/>
    <xf numFmtId="0" fontId="50" fillId="29" borderId="28" xfId="0" applyFont="1" applyFill="1" applyBorder="1" applyAlignment="1">
      <alignment horizontal="center" vertical="center"/>
    </xf>
    <xf numFmtId="0" fontId="3" fillId="0" borderId="29" xfId="0" applyFont="1" applyBorder="1"/>
    <xf numFmtId="0" fontId="3" fillId="0" borderId="30" xfId="0" applyFont="1" applyBorder="1"/>
    <xf numFmtId="0" fontId="3" fillId="0" borderId="31" xfId="0" applyFont="1" applyBorder="1"/>
    <xf numFmtId="0" fontId="10" fillId="29" borderId="32" xfId="0" applyFont="1" applyFill="1" applyBorder="1" applyAlignment="1">
      <alignment horizontal="center" vertical="center"/>
    </xf>
    <xf numFmtId="0" fontId="3" fillId="0" borderId="34" xfId="0" applyFont="1" applyBorder="1"/>
    <xf numFmtId="0" fontId="2" fillId="29" borderId="4" xfId="0" applyFont="1" applyFill="1" applyBorder="1" applyAlignment="1">
      <alignment horizontal="center" vertical="center" wrapText="1"/>
    </xf>
    <xf numFmtId="0" fontId="51" fillId="29" borderId="33" xfId="0" applyFont="1" applyFill="1" applyBorder="1" applyAlignment="1">
      <alignment horizontal="center" vertical="center" wrapText="1"/>
    </xf>
    <xf numFmtId="0" fontId="3" fillId="0" borderId="35" xfId="0" applyFont="1" applyBorder="1"/>
    <xf numFmtId="0" fontId="70" fillId="34" borderId="21" xfId="0" applyFont="1" applyFill="1" applyBorder="1" applyAlignment="1">
      <alignment horizontal="center"/>
    </xf>
    <xf numFmtId="0" fontId="70" fillId="12" borderId="21" xfId="0" applyFont="1" applyFill="1" applyBorder="1" applyAlignment="1">
      <alignment horizontal="center"/>
    </xf>
    <xf numFmtId="0" fontId="67" fillId="16" borderId="21" xfId="0" applyFont="1" applyFill="1" applyBorder="1" applyAlignment="1">
      <alignment horizontal="center"/>
    </xf>
    <xf numFmtId="0" fontId="8" fillId="34" borderId="21" xfId="0" applyFont="1" applyFill="1" applyBorder="1" applyAlignment="1">
      <alignment horizontal="center"/>
    </xf>
    <xf numFmtId="0" fontId="8" fillId="34" borderId="4" xfId="0" applyFont="1" applyFill="1" applyBorder="1" applyAlignment="1">
      <alignment horizontal="center"/>
    </xf>
    <xf numFmtId="0" fontId="8" fillId="12" borderId="21" xfId="0" applyFont="1" applyFill="1" applyBorder="1" applyAlignment="1">
      <alignment horizontal="center"/>
    </xf>
    <xf numFmtId="0" fontId="71" fillId="16" borderId="21" xfId="0" applyFont="1" applyFill="1" applyBorder="1" applyAlignment="1">
      <alignment horizontal="center"/>
    </xf>
    <xf numFmtId="0" fontId="67" fillId="16" borderId="2" xfId="0" applyFont="1" applyFill="1" applyBorder="1" applyAlignment="1">
      <alignment horizontal="center"/>
    </xf>
    <xf numFmtId="0" fontId="67" fillId="33" borderId="4" xfId="0" applyFont="1" applyFill="1" applyBorder="1" applyAlignment="1">
      <alignment horizontal="center"/>
    </xf>
    <xf numFmtId="0" fontId="8" fillId="12" borderId="4" xfId="0" applyFont="1" applyFill="1" applyBorder="1" applyAlignment="1">
      <alignment horizontal="center"/>
    </xf>
    <xf numFmtId="0" fontId="56" fillId="29" borderId="55" xfId="0" applyFont="1" applyFill="1" applyBorder="1" applyAlignment="1">
      <alignment horizontal="center" vertical="center" wrapText="1"/>
    </xf>
    <xf numFmtId="0" fontId="3" fillId="0" borderId="61" xfId="0" applyFont="1" applyBorder="1"/>
    <xf numFmtId="0" fontId="2" fillId="29" borderId="74" xfId="0" applyFont="1" applyFill="1" applyBorder="1" applyAlignment="1">
      <alignment horizontal="left" vertical="top" wrapText="1"/>
    </xf>
    <xf numFmtId="0" fontId="3" fillId="0" borderId="75" xfId="0" applyFont="1" applyBorder="1"/>
    <xf numFmtId="0" fontId="3" fillId="0" borderId="76" xfId="0" applyFont="1" applyBorder="1"/>
    <xf numFmtId="0" fontId="67" fillId="30" borderId="1" xfId="0" applyFont="1" applyFill="1" applyBorder="1" applyAlignment="1">
      <alignment horizontal="center"/>
    </xf>
    <xf numFmtId="0" fontId="68" fillId="30" borderId="1" xfId="0" applyFont="1" applyFill="1" applyBorder="1" applyAlignment="1">
      <alignment horizontal="center"/>
    </xf>
    <xf numFmtId="0" fontId="69" fillId="32" borderId="7" xfId="0" applyFont="1" applyFill="1" applyBorder="1" applyAlignment="1">
      <alignment horizontal="left"/>
    </xf>
    <xf numFmtId="0" fontId="8" fillId="33" borderId="4" xfId="0" applyFont="1" applyFill="1" applyBorder="1" applyAlignment="1">
      <alignment horizontal="center"/>
    </xf>
    <xf numFmtId="0" fontId="68" fillId="33" borderId="4" xfId="0" applyFont="1" applyFill="1" applyBorder="1" applyAlignment="1">
      <alignment horizontal="center"/>
    </xf>
    <xf numFmtId="0" fontId="67" fillId="33" borderId="2" xfId="0" applyFont="1" applyFill="1" applyBorder="1" applyAlignment="1">
      <alignment horizontal="center"/>
    </xf>
    <xf numFmtId="0" fontId="70" fillId="12" borderId="4" xfId="0" applyFont="1" applyFill="1" applyBorder="1" applyAlignment="1">
      <alignment horizontal="center"/>
    </xf>
    <xf numFmtId="0" fontId="72" fillId="34" borderId="21" xfId="0" applyFont="1" applyFill="1" applyBorder="1" applyAlignment="1">
      <alignment horizontal="center"/>
    </xf>
    <xf numFmtId="0" fontId="68" fillId="16" borderId="2" xfId="0" applyFont="1" applyFill="1" applyBorder="1" applyAlignment="1">
      <alignment horizontal="center"/>
    </xf>
    <xf numFmtId="0" fontId="69" fillId="16" borderId="2" xfId="0" applyFont="1" applyFill="1" applyBorder="1" applyAlignment="1">
      <alignment horizontal="left"/>
    </xf>
    <xf numFmtId="0" fontId="56" fillId="11" borderId="49" xfId="0" applyFont="1" applyFill="1" applyBorder="1" applyAlignment="1">
      <alignment horizontal="center" vertical="center" textRotation="90" wrapText="1"/>
    </xf>
    <xf numFmtId="0" fontId="3" fillId="0" borderId="63" xfId="0" applyFont="1" applyBorder="1"/>
    <xf numFmtId="0" fontId="3" fillId="0" borderId="53" xfId="0" applyFont="1" applyBorder="1"/>
    <xf numFmtId="0" fontId="56" fillId="29" borderId="49" xfId="0" applyFont="1" applyFill="1" applyBorder="1" applyAlignment="1">
      <alignment horizontal="center" vertical="center" textRotation="90" wrapText="1"/>
    </xf>
    <xf numFmtId="0" fontId="67" fillId="31" borderId="8" xfId="0" applyFont="1" applyFill="1" applyBorder="1" applyAlignment="1">
      <alignment horizontal="center"/>
    </xf>
    <xf numFmtId="0" fontId="2" fillId="11" borderId="55" xfId="0" applyFont="1" applyFill="1" applyBorder="1" applyAlignment="1">
      <alignment horizontal="center" vertical="center" wrapText="1"/>
    </xf>
    <xf numFmtId="0" fontId="56" fillId="11" borderId="68" xfId="0" applyFont="1" applyFill="1" applyBorder="1" applyAlignment="1">
      <alignment horizontal="center" vertical="center" wrapText="1"/>
    </xf>
    <xf numFmtId="0" fontId="3" fillId="0" borderId="59" xfId="0" applyFont="1" applyBorder="1"/>
    <xf numFmtId="0" fontId="56" fillId="11" borderId="55" xfId="0" applyFont="1" applyFill="1" applyBorder="1" applyAlignment="1">
      <alignment horizontal="center" vertical="center" wrapText="1"/>
    </xf>
    <xf numFmtId="0" fontId="56" fillId="29" borderId="68" xfId="0" applyFont="1" applyFill="1" applyBorder="1" applyAlignment="1">
      <alignment horizontal="center" vertical="center" wrapText="1"/>
    </xf>
    <xf numFmtId="0" fontId="54" fillId="16" borderId="39" xfId="0" applyFont="1" applyFill="1" applyBorder="1" applyAlignment="1">
      <alignment horizontal="center" vertical="center"/>
    </xf>
    <xf numFmtId="0" fontId="3" fillId="0" borderId="40" xfId="0" applyFont="1" applyBorder="1"/>
    <xf numFmtId="0" fontId="3" fillId="0" borderId="41" xfId="0" applyFont="1" applyBorder="1"/>
    <xf numFmtId="0" fontId="3" fillId="0" borderId="42" xfId="0" applyFont="1" applyBorder="1"/>
    <xf numFmtId="0" fontId="3" fillId="0" borderId="43" xfId="0" applyFont="1" applyBorder="1"/>
    <xf numFmtId="0" fontId="3" fillId="0" borderId="44" xfId="0" applyFont="1" applyBorder="1"/>
    <xf numFmtId="0" fontId="56" fillId="16" borderId="45" xfId="0" applyFont="1" applyFill="1" applyBorder="1" applyAlignment="1">
      <alignment horizontal="center"/>
    </xf>
    <xf numFmtId="0" fontId="3" fillId="0" borderId="46" xfId="0" applyFont="1" applyBorder="1"/>
    <xf numFmtId="0" fontId="3" fillId="0" borderId="47" xfId="0" applyFont="1" applyBorder="1"/>
    <xf numFmtId="0" fontId="55" fillId="0" borderId="4" xfId="0" applyFont="1" applyBorder="1" applyAlignment="1">
      <alignment horizontal="center"/>
    </xf>
    <xf numFmtId="0" fontId="58" fillId="0" borderId="4" xfId="0" applyFont="1" applyBorder="1" applyAlignment="1">
      <alignment horizontal="center"/>
    </xf>
    <xf numFmtId="0" fontId="15" fillId="16" borderId="48" xfId="0" applyFont="1" applyFill="1" applyBorder="1" applyAlignment="1">
      <alignment horizontal="center" vertical="center"/>
    </xf>
    <xf numFmtId="0" fontId="3" fillId="0" borderId="50" xfId="0" applyFont="1" applyBorder="1"/>
    <xf numFmtId="0" fontId="60" fillId="16" borderId="49" xfId="0" applyFont="1" applyFill="1" applyBorder="1" applyAlignment="1">
      <alignment horizontal="center" vertical="center" wrapText="1"/>
    </xf>
    <xf numFmtId="0" fontId="3" fillId="0" borderId="51" xfId="0" applyFont="1" applyBorder="1"/>
    <xf numFmtId="0" fontId="15" fillId="16" borderId="49" xfId="0" applyFont="1" applyFill="1" applyBorder="1" applyAlignment="1">
      <alignment horizontal="center" vertical="top" wrapText="1"/>
    </xf>
    <xf numFmtId="0" fontId="58" fillId="0" borderId="21" xfId="0" applyFont="1" applyBorder="1" applyAlignment="1">
      <alignment horizontal="center"/>
    </xf>
    <xf numFmtId="0" fontId="58" fillId="12" borderId="21" xfId="0" applyFont="1" applyFill="1" applyBorder="1" applyAlignment="1">
      <alignment horizontal="center"/>
    </xf>
    <xf numFmtId="0" fontId="15" fillId="16" borderId="25" xfId="0" applyFont="1" applyFill="1" applyBorder="1" applyAlignment="1">
      <alignment horizontal="center" vertical="center" wrapText="1"/>
    </xf>
    <xf numFmtId="0" fontId="15" fillId="16" borderId="49" xfId="0" applyFont="1" applyFill="1" applyBorder="1" applyAlignment="1">
      <alignment horizontal="center" vertical="center" wrapText="1"/>
    </xf>
    <xf numFmtId="0" fontId="23" fillId="29" borderId="55" xfId="0" applyFont="1" applyFill="1" applyBorder="1" applyAlignment="1">
      <alignment horizontal="center" vertical="center" wrapText="1"/>
    </xf>
    <xf numFmtId="0" fontId="2" fillId="29" borderId="55" xfId="0" applyFont="1" applyFill="1" applyBorder="1" applyAlignment="1">
      <alignment horizontal="center" vertical="center" wrapText="1"/>
    </xf>
    <xf numFmtId="0" fontId="61" fillId="16" borderId="48" xfId="0" applyFont="1" applyFill="1" applyBorder="1" applyAlignment="1">
      <alignment horizontal="center" vertical="center" wrapText="1"/>
    </xf>
    <xf numFmtId="0" fontId="55" fillId="0" borderId="21" xfId="0" applyFont="1" applyBorder="1" applyAlignment="1">
      <alignment horizontal="center"/>
    </xf>
    <xf numFmtId="0" fontId="55" fillId="12" borderId="21" xfId="0" applyFont="1" applyFill="1" applyBorder="1" applyAlignment="1">
      <alignment horizontal="center"/>
    </xf>
    <xf numFmtId="166" fontId="23" fillId="29" borderId="55" xfId="0" applyNumberFormat="1" applyFont="1" applyFill="1" applyBorder="1" applyAlignment="1">
      <alignment horizontal="center" vertical="center" wrapText="1"/>
    </xf>
    <xf numFmtId="0" fontId="2" fillId="29" borderId="68" xfId="0" applyFont="1" applyFill="1" applyBorder="1" applyAlignment="1">
      <alignment horizontal="center" vertical="center" wrapText="1"/>
    </xf>
  </cellXfs>
  <cellStyles count="2">
    <cellStyle name="Hyperlink" xfId="1" builtinId="8"/>
    <cellStyle name="Normal" xfId="0" builtinId="0"/>
  </cellStyles>
  <dxfs count="47">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none"/>
      </fill>
    </dxf>
    <dxf>
      <fill>
        <patternFill patternType="none"/>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none"/>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solid">
          <fgColor theme="0"/>
          <bgColor theme="0"/>
        </patternFill>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ttom style="thin">
          <color rgb="FF000000"/>
        </bottom>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quot;Arial Narrow&quot;"/>
        <scheme val="none"/>
      </font>
      <fill>
        <patternFill patternType="solid">
          <fgColor rgb="FF4BACC6"/>
          <bgColor rgb="FF4BACC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rgb="FFFF0000"/>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Bridge-style" pivot="0" count="3" xr9:uid="{00000000-0011-0000-FFFF-FFFF00000000}">
      <tableStyleElement type="headerRow" dxfId="46"/>
      <tableStyleElement type="firstRowStripe" dxfId="45"/>
      <tableStyleElement type="secondRowStripe"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20/07/relationships/rdRichValueWebImage" Target="richData/rdRichValueWebImage.xml"/><Relationship Id="rId30"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3.xml.rels><?xml version="1.0" encoding="UTF-8" standalone="yes"?>
<Relationships xmlns="http://schemas.openxmlformats.org/package/2006/relationships"><Relationship Id="rId1" Type="http://schemas.openxmlformats.org/officeDocument/2006/relationships/hyperlink" Target="#finder!A1"/></Relationships>
</file>

<file path=xl/drawings/_rels/drawing5.xml.rels><?xml version="1.0" encoding="UTF-8" standalone="yes"?>
<Relationships xmlns="http://schemas.openxmlformats.org/package/2006/relationships"><Relationship Id="rId1" Type="http://schemas.openxmlformats.org/officeDocument/2006/relationships/image" Target="../media/image14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0.png"/></Relationships>
</file>

<file path=xl/drawings/drawing1.xml><?xml version="1.0" encoding="utf-8"?>
<xdr:wsDr xmlns:xdr="http://schemas.openxmlformats.org/drawingml/2006/spreadsheetDrawing" xmlns:a="http://schemas.openxmlformats.org/drawingml/2006/main">
  <xdr:twoCellAnchor>
    <xdr:from>
      <xdr:col>0</xdr:col>
      <xdr:colOff>523876</xdr:colOff>
      <xdr:row>0</xdr:row>
      <xdr:rowOff>95250</xdr:rowOff>
    </xdr:from>
    <xdr:to>
      <xdr:col>19</xdr:col>
      <xdr:colOff>0</xdr:colOff>
      <xdr:row>5</xdr:row>
      <xdr:rowOff>28575</xdr:rowOff>
    </xdr:to>
    <xdr:sp macro="" textlink="">
      <xdr:nvSpPr>
        <xdr:cNvPr id="2" name="Rectangle 1">
          <a:extLst>
            <a:ext uri="{FF2B5EF4-FFF2-40B4-BE49-F238E27FC236}">
              <a16:creationId xmlns:a16="http://schemas.microsoft.com/office/drawing/2014/main" id="{E212C872-0D4F-4202-905E-815F7337ED85}"/>
            </a:ext>
          </a:extLst>
        </xdr:cNvPr>
        <xdr:cNvSpPr/>
      </xdr:nvSpPr>
      <xdr:spPr>
        <a:xfrm>
          <a:off x="523876" y="95250"/>
          <a:ext cx="11353800" cy="90487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000"/>
            <a:t>IMSD-</a:t>
          </a:r>
          <a:r>
            <a:rPr lang="en-US" sz="4000" baseline="0"/>
            <a:t> SMUN Details filter- Made by Vivek Azad</a:t>
          </a:r>
          <a:endParaRPr lang="en-US" sz="4000"/>
        </a:p>
      </xdr:txBody>
    </xdr:sp>
    <xdr:clientData/>
  </xdr:twoCellAnchor>
  <xdr:twoCellAnchor>
    <xdr:from>
      <xdr:col>0</xdr:col>
      <xdr:colOff>212911</xdr:colOff>
      <xdr:row>5</xdr:row>
      <xdr:rowOff>74519</xdr:rowOff>
    </xdr:from>
    <xdr:to>
      <xdr:col>3</xdr:col>
      <xdr:colOff>489136</xdr:colOff>
      <xdr:row>7</xdr:row>
      <xdr:rowOff>0</xdr:rowOff>
    </xdr:to>
    <xdr:sp macro="" textlink="">
      <xdr:nvSpPr>
        <xdr:cNvPr id="3" name="Arrow: Right 2">
          <a:extLst>
            <a:ext uri="{FF2B5EF4-FFF2-40B4-BE49-F238E27FC236}">
              <a16:creationId xmlns:a16="http://schemas.microsoft.com/office/drawing/2014/main" id="{642AD043-26B7-4934-B4AA-F85F0BDDAF44}"/>
            </a:ext>
          </a:extLst>
        </xdr:cNvPr>
        <xdr:cNvSpPr/>
      </xdr:nvSpPr>
      <xdr:spPr>
        <a:xfrm>
          <a:off x="212911" y="1049431"/>
          <a:ext cx="2091578" cy="803462"/>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Station</a:t>
          </a:r>
          <a:r>
            <a:rPr lang="en-US" sz="1800" b="1" baseline="0">
              <a:solidFill>
                <a:schemeClr val="tx2"/>
              </a:solidFill>
            </a:rPr>
            <a:t> Name</a:t>
          </a:r>
          <a:endParaRPr lang="en-US" sz="1800" b="1">
            <a:solidFill>
              <a:schemeClr val="tx2"/>
            </a:solidFill>
          </a:endParaRPr>
        </a:p>
      </xdr:txBody>
    </xdr:sp>
    <xdr:clientData/>
  </xdr:twoCellAnchor>
  <xdr:twoCellAnchor>
    <xdr:from>
      <xdr:col>13</xdr:col>
      <xdr:colOff>560294</xdr:colOff>
      <xdr:row>5</xdr:row>
      <xdr:rowOff>149598</xdr:rowOff>
    </xdr:from>
    <xdr:to>
      <xdr:col>16</xdr:col>
      <xdr:colOff>896469</xdr:colOff>
      <xdr:row>7</xdr:row>
      <xdr:rowOff>212911</xdr:rowOff>
    </xdr:to>
    <xdr:sp macro="" textlink="">
      <xdr:nvSpPr>
        <xdr:cNvPr id="4" name="Arrow: Right 3">
          <a:extLst>
            <a:ext uri="{FF2B5EF4-FFF2-40B4-BE49-F238E27FC236}">
              <a16:creationId xmlns:a16="http://schemas.microsoft.com/office/drawing/2014/main" id="{101FFE17-CC4B-4172-BBCE-550A8ADE6A8B}"/>
            </a:ext>
          </a:extLst>
        </xdr:cNvPr>
        <xdr:cNvSpPr/>
      </xdr:nvSpPr>
      <xdr:spPr>
        <a:xfrm>
          <a:off x="8426823" y="1113304"/>
          <a:ext cx="2498911" cy="847725"/>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solidFill>
                <a:schemeClr val="tx2"/>
              </a:solidFill>
            </a:rPr>
            <a:t>Bridge Name</a:t>
          </a:r>
          <a:endParaRPr lang="en-US" sz="1800" b="1">
            <a:solidFill>
              <a:schemeClr val="tx2"/>
            </a:solidFill>
          </a:endParaRPr>
        </a:p>
      </xdr:txBody>
    </xdr:sp>
    <xdr:clientData/>
  </xdr:twoCellAnchor>
  <xdr:oneCellAnchor>
    <xdr:from>
      <xdr:col>0</xdr:col>
      <xdr:colOff>83289</xdr:colOff>
      <xdr:row>0</xdr:row>
      <xdr:rowOff>89647</xdr:rowOff>
    </xdr:from>
    <xdr:ext cx="1620005" cy="896470"/>
    <xdr:pic>
      <xdr:nvPicPr>
        <xdr:cNvPr id="8" name="image1.png" title="Image">
          <a:extLst>
            <a:ext uri="{FF2B5EF4-FFF2-40B4-BE49-F238E27FC236}">
              <a16:creationId xmlns:a16="http://schemas.microsoft.com/office/drawing/2014/main" id="{CE4CFDC2-9131-488E-A70F-BA2DC772D3FA}"/>
            </a:ext>
          </a:extLst>
        </xdr:cNvPr>
        <xdr:cNvPicPr preferRelativeResize="0"/>
      </xdr:nvPicPr>
      <xdr:blipFill>
        <a:blip xmlns:r="http://schemas.openxmlformats.org/officeDocument/2006/relationships" r:embed="rId1" cstate="print"/>
        <a:stretch>
          <a:fillRect/>
        </a:stretch>
      </xdr:blipFill>
      <xdr:spPr>
        <a:xfrm>
          <a:off x="83289" y="89647"/>
          <a:ext cx="1620005" cy="89647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190499</xdr:colOff>
      <xdr:row>5</xdr:row>
      <xdr:rowOff>85725</xdr:rowOff>
    </xdr:from>
    <xdr:to>
      <xdr:col>3</xdr:col>
      <xdr:colOff>466724</xdr:colOff>
      <xdr:row>7</xdr:row>
      <xdr:rowOff>104775</xdr:rowOff>
    </xdr:to>
    <xdr:sp macro="" textlink="">
      <xdr:nvSpPr>
        <xdr:cNvPr id="4" name="Arrow: Right 3">
          <a:extLst>
            <a:ext uri="{FF2B5EF4-FFF2-40B4-BE49-F238E27FC236}">
              <a16:creationId xmlns:a16="http://schemas.microsoft.com/office/drawing/2014/main" id="{74D385CB-0D45-2426-5727-3CC63F13B99F}"/>
            </a:ext>
          </a:extLst>
        </xdr:cNvPr>
        <xdr:cNvSpPr/>
      </xdr:nvSpPr>
      <xdr:spPr>
        <a:xfrm>
          <a:off x="190499" y="10382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Station</a:t>
          </a:r>
          <a:r>
            <a:rPr lang="en-US" sz="1800" b="1" baseline="0">
              <a:solidFill>
                <a:schemeClr val="tx2"/>
              </a:solidFill>
            </a:rPr>
            <a:t> Name</a:t>
          </a:r>
          <a:endParaRPr lang="en-US" sz="1800" b="1">
            <a:solidFill>
              <a:schemeClr val="tx2"/>
            </a:solidFill>
          </a:endParaRPr>
        </a:p>
      </xdr:txBody>
    </xdr:sp>
    <xdr:clientData/>
  </xdr:twoCellAnchor>
  <xdr:twoCellAnchor>
    <xdr:from>
      <xdr:col>0</xdr:col>
      <xdr:colOff>523876</xdr:colOff>
      <xdr:row>0</xdr:row>
      <xdr:rowOff>95250</xdr:rowOff>
    </xdr:from>
    <xdr:to>
      <xdr:col>19</xdr:col>
      <xdr:colOff>295276</xdr:colOff>
      <xdr:row>5</xdr:row>
      <xdr:rowOff>28575</xdr:rowOff>
    </xdr:to>
    <xdr:sp macro="" textlink="">
      <xdr:nvSpPr>
        <xdr:cNvPr id="3" name="Rectangle 2">
          <a:extLst>
            <a:ext uri="{FF2B5EF4-FFF2-40B4-BE49-F238E27FC236}">
              <a16:creationId xmlns:a16="http://schemas.microsoft.com/office/drawing/2014/main" id="{E2617AEA-7081-0426-C54E-EC2FBB38166B}"/>
            </a:ext>
          </a:extLst>
        </xdr:cNvPr>
        <xdr:cNvSpPr/>
      </xdr:nvSpPr>
      <xdr:spPr>
        <a:xfrm>
          <a:off x="523876" y="95250"/>
          <a:ext cx="11416748" cy="27908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000"/>
            <a:t>IMSD-</a:t>
          </a:r>
          <a:r>
            <a:rPr lang="en-US" sz="4000" baseline="0"/>
            <a:t> SMUN Details finder- Made by Vivek Azad</a:t>
          </a:r>
          <a:endParaRPr lang="en-US" sz="4000"/>
        </a:p>
      </xdr:txBody>
    </xdr:sp>
    <xdr:clientData/>
  </xdr:twoCellAnchor>
  <xdr:twoCellAnchor>
    <xdr:from>
      <xdr:col>7</xdr:col>
      <xdr:colOff>219074</xdr:colOff>
      <xdr:row>5</xdr:row>
      <xdr:rowOff>104775</xdr:rowOff>
    </xdr:from>
    <xdr:to>
      <xdr:col>10</xdr:col>
      <xdr:colOff>495299</xdr:colOff>
      <xdr:row>7</xdr:row>
      <xdr:rowOff>123825</xdr:rowOff>
    </xdr:to>
    <xdr:sp macro="" textlink="">
      <xdr:nvSpPr>
        <xdr:cNvPr id="5" name="Arrow: Right 4">
          <a:extLst>
            <a:ext uri="{FF2B5EF4-FFF2-40B4-BE49-F238E27FC236}">
              <a16:creationId xmlns:a16="http://schemas.microsoft.com/office/drawing/2014/main" id="{CF922CCD-5C75-AFBF-1DAD-81C0B7FA81F2}"/>
            </a:ext>
          </a:extLst>
        </xdr:cNvPr>
        <xdr:cNvSpPr/>
      </xdr:nvSpPr>
      <xdr:spPr>
        <a:xfrm>
          <a:off x="4486274" y="105727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Point</a:t>
          </a:r>
          <a:r>
            <a:rPr lang="en-US" sz="1800" b="1" baseline="0">
              <a:solidFill>
                <a:schemeClr val="tx2"/>
              </a:solidFill>
            </a:rPr>
            <a:t> Name</a:t>
          </a:r>
          <a:endParaRPr lang="en-US" sz="1800" b="1">
            <a:solidFill>
              <a:schemeClr val="tx2"/>
            </a:solidFill>
          </a:endParaRPr>
        </a:p>
      </xdr:txBody>
    </xdr:sp>
    <xdr:clientData/>
  </xdr:twoCellAnchor>
  <xdr:twoCellAnchor>
    <xdr:from>
      <xdr:col>0</xdr:col>
      <xdr:colOff>190499</xdr:colOff>
      <xdr:row>11</xdr:row>
      <xdr:rowOff>85725</xdr:rowOff>
    </xdr:from>
    <xdr:to>
      <xdr:col>3</xdr:col>
      <xdr:colOff>466724</xdr:colOff>
      <xdr:row>13</xdr:row>
      <xdr:rowOff>104775</xdr:rowOff>
    </xdr:to>
    <xdr:sp macro="" textlink="">
      <xdr:nvSpPr>
        <xdr:cNvPr id="7" name="Arrow: Right 6">
          <a:extLst>
            <a:ext uri="{FF2B5EF4-FFF2-40B4-BE49-F238E27FC236}">
              <a16:creationId xmlns:a16="http://schemas.microsoft.com/office/drawing/2014/main" id="{DB10EF7E-22AE-47C0-8B63-AFBE98D9849C}"/>
            </a:ext>
          </a:extLst>
        </xdr:cNvPr>
        <xdr:cNvSpPr/>
      </xdr:nvSpPr>
      <xdr:spPr>
        <a:xfrm>
          <a:off x="190499" y="10382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Curve</a:t>
          </a:r>
          <a:r>
            <a:rPr lang="en-US" sz="1800" b="1" baseline="0">
              <a:solidFill>
                <a:schemeClr val="tx2"/>
              </a:solidFill>
            </a:rPr>
            <a:t> No</a:t>
          </a:r>
          <a:r>
            <a:rPr lang="en-US" sz="1800" b="1">
              <a:solidFill>
                <a:schemeClr val="tx2"/>
              </a:solidFill>
            </a:rPr>
            <a:t>	</a:t>
          </a:r>
        </a:p>
      </xdr:txBody>
    </xdr:sp>
    <xdr:clientData/>
  </xdr:twoCellAnchor>
  <xdr:twoCellAnchor>
    <xdr:from>
      <xdr:col>0</xdr:col>
      <xdr:colOff>190499</xdr:colOff>
      <xdr:row>17</xdr:row>
      <xdr:rowOff>85725</xdr:rowOff>
    </xdr:from>
    <xdr:to>
      <xdr:col>3</xdr:col>
      <xdr:colOff>466724</xdr:colOff>
      <xdr:row>19</xdr:row>
      <xdr:rowOff>104775</xdr:rowOff>
    </xdr:to>
    <xdr:sp macro="" textlink="">
      <xdr:nvSpPr>
        <xdr:cNvPr id="9" name="Arrow: Right 8">
          <a:extLst>
            <a:ext uri="{FF2B5EF4-FFF2-40B4-BE49-F238E27FC236}">
              <a16:creationId xmlns:a16="http://schemas.microsoft.com/office/drawing/2014/main" id="{27234C28-24AD-4423-886E-6AE2FA037F36}"/>
            </a:ext>
          </a:extLst>
        </xdr:cNvPr>
        <xdr:cNvSpPr/>
      </xdr:nvSpPr>
      <xdr:spPr>
        <a:xfrm>
          <a:off x="190499" y="349567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Bridge</a:t>
          </a:r>
          <a:r>
            <a:rPr lang="en-US" sz="1800" b="1" baseline="0">
              <a:solidFill>
                <a:schemeClr val="tx2"/>
              </a:solidFill>
            </a:rPr>
            <a:t> Type</a:t>
          </a:r>
          <a:endParaRPr lang="en-US" sz="1800" b="1">
            <a:solidFill>
              <a:schemeClr val="tx2"/>
            </a:solidFill>
          </a:endParaRPr>
        </a:p>
      </xdr:txBody>
    </xdr:sp>
    <xdr:clientData/>
  </xdr:twoCellAnchor>
  <xdr:twoCellAnchor>
    <xdr:from>
      <xdr:col>7</xdr:col>
      <xdr:colOff>219074</xdr:colOff>
      <xdr:row>17</xdr:row>
      <xdr:rowOff>104775</xdr:rowOff>
    </xdr:from>
    <xdr:to>
      <xdr:col>10</xdr:col>
      <xdr:colOff>495299</xdr:colOff>
      <xdr:row>19</xdr:row>
      <xdr:rowOff>123825</xdr:rowOff>
    </xdr:to>
    <xdr:sp macro="" textlink="">
      <xdr:nvSpPr>
        <xdr:cNvPr id="10" name="Arrow: Right 9">
          <a:extLst>
            <a:ext uri="{FF2B5EF4-FFF2-40B4-BE49-F238E27FC236}">
              <a16:creationId xmlns:a16="http://schemas.microsoft.com/office/drawing/2014/main" id="{C6485983-B9AE-4CFA-99DF-7CA76CC5FA2C}"/>
            </a:ext>
          </a:extLst>
        </xdr:cNvPr>
        <xdr:cNvSpPr/>
      </xdr:nvSpPr>
      <xdr:spPr>
        <a:xfrm>
          <a:off x="4486274" y="35147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Bridge</a:t>
          </a:r>
          <a:r>
            <a:rPr lang="en-US" sz="1800" b="1" baseline="0">
              <a:solidFill>
                <a:schemeClr val="tx2"/>
              </a:solidFill>
            </a:rPr>
            <a:t> No.</a:t>
          </a:r>
          <a:endParaRPr lang="en-US" sz="1800" b="1">
            <a:solidFill>
              <a:schemeClr val="tx2"/>
            </a:solidFill>
          </a:endParaRPr>
        </a:p>
      </xdr:txBody>
    </xdr:sp>
    <xdr:clientData/>
  </xdr:twoCellAnchor>
  <xdr:oneCellAnchor>
    <xdr:from>
      <xdr:col>0</xdr:col>
      <xdr:colOff>83289</xdr:colOff>
      <xdr:row>0</xdr:row>
      <xdr:rowOff>89647</xdr:rowOff>
    </xdr:from>
    <xdr:ext cx="1620005" cy="896470"/>
    <xdr:pic>
      <xdr:nvPicPr>
        <xdr:cNvPr id="13" name="image1.png" title="Image">
          <a:extLst>
            <a:ext uri="{FF2B5EF4-FFF2-40B4-BE49-F238E27FC236}">
              <a16:creationId xmlns:a16="http://schemas.microsoft.com/office/drawing/2014/main" id="{250825B7-22AD-40BE-912C-1003578A3C7C}"/>
            </a:ext>
          </a:extLst>
        </xdr:cNvPr>
        <xdr:cNvPicPr preferRelativeResize="0"/>
      </xdr:nvPicPr>
      <xdr:blipFill>
        <a:blip xmlns:r="http://schemas.openxmlformats.org/officeDocument/2006/relationships" r:embed="rId1" cstate="print"/>
        <a:stretch>
          <a:fillRect/>
        </a:stretch>
      </xdr:blipFill>
      <xdr:spPr>
        <a:xfrm>
          <a:off x="83289" y="89647"/>
          <a:ext cx="1620005" cy="89647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13</xdr:col>
      <xdr:colOff>19050</xdr:colOff>
      <xdr:row>2</xdr:row>
      <xdr:rowOff>66675</xdr:rowOff>
    </xdr:from>
    <xdr:to>
      <xdr:col>19</xdr:col>
      <xdr:colOff>295275</xdr:colOff>
      <xdr:row>10</xdr:row>
      <xdr:rowOff>85725</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B9BD2E92-49CA-A8DD-6C3D-88569B112881}"/>
            </a:ext>
          </a:extLst>
        </xdr:cNvPr>
        <xdr:cNvSpPr/>
      </xdr:nvSpPr>
      <xdr:spPr>
        <a:xfrm>
          <a:off x="9953625" y="542925"/>
          <a:ext cx="3705225" cy="1924050"/>
        </a:xfrm>
        <a:prstGeom prst="rightArrow">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400" b="1">
              <a:solidFill>
                <a:srgbClr val="FF0000"/>
              </a:solidFill>
            </a:rPr>
            <a:t>Go</a:t>
          </a:r>
          <a:r>
            <a:rPr lang="en-US" sz="4400" b="1" baseline="0">
              <a:solidFill>
                <a:srgbClr val="FF0000"/>
              </a:solidFill>
            </a:rPr>
            <a:t> to Finder</a:t>
          </a:r>
          <a:endParaRPr lang="en-US" sz="44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13</xdr:col>
      <xdr:colOff>161925</xdr:colOff>
      <xdr:row>0</xdr:row>
      <xdr:rowOff>209550</xdr:rowOff>
    </xdr:from>
    <xdr:ext cx="2028825" cy="2857500"/>
    <mc:AlternateContent xmlns:mc="http://schemas.openxmlformats.org/markup-compatibility/2006" xmlns:sle15="http://schemas.microsoft.com/office/drawing/2012/slicer">
      <mc:Choice Requires="sle15">
        <xdr:graphicFrame macro="">
          <xdr:nvGraphicFramePr>
            <xdr:cNvPr id="2" name="Column15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15_1"/>
            </a:graphicData>
          </a:graphic>
        </xdr:graphicFrame>
      </mc:Choice>
      <mc:Fallback xmlns="">
        <xdr:sp macro="" textlink="">
          <xdr:nvSpPr>
            <xdr:cNvPr id="0" name=""/>
            <xdr:cNvSpPr>
              <a:spLocks noTextEdit="1"/>
            </xdr:cNvSpPr>
          </xdr:nvSpPr>
          <xdr:spPr>
            <a:xfrm>
              <a:off x="10715625" y="209550"/>
              <a:ext cx="2028825"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142875</xdr:colOff>
      <xdr:row>0</xdr:row>
      <xdr:rowOff>0</xdr:rowOff>
    </xdr:from>
    <xdr:ext cx="1924050" cy="2857500"/>
    <mc:AlternateContent xmlns:mc="http://schemas.openxmlformats.org/markup-compatibility/2006" xmlns:sle15="http://schemas.microsoft.com/office/drawing/2012/slicer">
      <mc:Choice Requires="sle15">
        <xdr:graphicFrame macro="">
          <xdr:nvGraphicFramePr>
            <xdr:cNvPr id="3" name="Bridge Type_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Bridge Type_2"/>
            </a:graphicData>
          </a:graphic>
        </xdr:graphicFrame>
      </mc:Choice>
      <mc:Fallback xmlns="">
        <xdr:sp macro="" textlink="">
          <xdr:nvSpPr>
            <xdr:cNvPr id="0" name=""/>
            <xdr:cNvSpPr>
              <a:spLocks noTextEdit="1"/>
            </xdr:cNvSpPr>
          </xdr:nvSpPr>
          <xdr:spPr>
            <a:xfrm>
              <a:off x="12982575" y="0"/>
              <a:ext cx="192405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657350" cy="1355977"/>
    <xdr:pic>
      <xdr:nvPicPr>
        <xdr:cNvPr id="2" name="Picture 1">
          <a:extLst>
            <a:ext uri="{FF2B5EF4-FFF2-40B4-BE49-F238E27FC236}">
              <a16:creationId xmlns:a16="http://schemas.microsoft.com/office/drawing/2014/main" id="{67E58741-37EA-4461-AA21-4FC65ADDED52}"/>
            </a:ext>
          </a:extLst>
        </xdr:cNvPr>
        <xdr:cNvPicPr>
          <a:picLocks noChangeAspect="1" noChangeArrowheads="1"/>
        </xdr:cNvPicPr>
      </xdr:nvPicPr>
      <xdr:blipFill>
        <a:blip xmlns:r="http://schemas.openxmlformats.org/officeDocument/2006/relationships" r:embed="rId1"/>
        <a:srcRect/>
        <a:stretch>
          <a:fillRect/>
        </a:stretch>
      </xdr:blipFill>
      <xdr:spPr>
        <a:xfrm>
          <a:off x="0" y="0"/>
          <a:ext cx="1657350" cy="1355977"/>
        </a:xfrm>
        <a:prstGeom prst="rect">
          <a:avLst/>
        </a:prstGeom>
        <a:noFill/>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1064558</xdr:colOff>
      <xdr:row>3</xdr:row>
      <xdr:rowOff>0</xdr:rowOff>
    </xdr:to>
    <xdr:sp macro="" textlink="">
      <xdr:nvSpPr>
        <xdr:cNvPr id="2" name="Rectangle 1">
          <a:extLst>
            <a:ext uri="{FF2B5EF4-FFF2-40B4-BE49-F238E27FC236}">
              <a16:creationId xmlns:a16="http://schemas.microsoft.com/office/drawing/2014/main" id="{513F3D30-FE14-4D1A-ABDD-D0667EF449A4}"/>
            </a:ext>
          </a:extLst>
        </xdr:cNvPr>
        <xdr:cNvSpPr/>
      </xdr:nvSpPr>
      <xdr:spPr>
        <a:xfrm>
          <a:off x="0" y="0"/>
          <a:ext cx="8101852" cy="5715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ctr"/>
          <a:r>
            <a:rPr lang="en-US" sz="4000"/>
            <a:t>Defects of WCMS Crossing</a:t>
          </a:r>
        </a:p>
      </xdr:txBody>
    </xdr:sp>
    <xdr:clientData/>
  </xdr:twoCellAnchor>
  <xdr:oneCellAnchor>
    <xdr:from>
      <xdr:col>0</xdr:col>
      <xdr:colOff>49670</xdr:colOff>
      <xdr:row>0</xdr:row>
      <xdr:rowOff>78442</xdr:rowOff>
    </xdr:from>
    <xdr:ext cx="1173926" cy="470647"/>
    <xdr:pic>
      <xdr:nvPicPr>
        <xdr:cNvPr id="5" name="image1.png" title="Image">
          <a:extLst>
            <a:ext uri="{FF2B5EF4-FFF2-40B4-BE49-F238E27FC236}">
              <a16:creationId xmlns:a16="http://schemas.microsoft.com/office/drawing/2014/main" id="{F75996E6-336A-4A66-A335-C9E8EF9EA729}"/>
            </a:ext>
          </a:extLst>
        </xdr:cNvPr>
        <xdr:cNvPicPr preferRelativeResize="0"/>
      </xdr:nvPicPr>
      <xdr:blipFill>
        <a:blip xmlns:r="http://schemas.openxmlformats.org/officeDocument/2006/relationships" r:embed="rId1" cstate="print"/>
        <a:stretch>
          <a:fillRect/>
        </a:stretch>
      </xdr:blipFill>
      <xdr:spPr>
        <a:xfrm>
          <a:off x="49670" y="78442"/>
          <a:ext cx="1173926" cy="470647"/>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fcccoin-my.sharepoint.com/personal/vkazad_dfcc_co_in/Documents/Complete%20data%20of%20Staff%20(1).xlsx" TargetMode="External"/><Relationship Id="rId1" Type="http://schemas.openxmlformats.org/officeDocument/2006/relationships/externalLinkPath" Target="https://dfcccoin-my.sharepoint.com/personal/vkazad_dfcc_co_in/Documents/Complete%20data%20of%20Staff%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Bridge_Master.xls" TargetMode="External"/><Relationship Id="rId2" Type="http://schemas.openxmlformats.org/officeDocument/2006/relationships/externalLinkPath" Target="file:///C:\Users\HP\Downloads\Bridge_Master.xls" TargetMode="External"/><Relationship Id="rId1" Type="http://schemas.openxmlformats.org/officeDocument/2006/relationships/externalLinkPath" Target="/Users/HP/Downloads/Bridg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 DATA"/>
      <sheetName val="Sheet3"/>
    </sheetNames>
    <sheetDataSet>
      <sheetData sheetId="0">
        <row r="2">
          <cell r="A2" t="str">
            <v>Sr. No</v>
          </cell>
          <cell r="B2" t="str">
            <v>AWPO ID</v>
          </cell>
          <cell r="C2" t="str">
            <v>Name Of Keyman</v>
          </cell>
          <cell r="D2" t="str">
            <v>Father's Name</v>
          </cell>
          <cell r="E2" t="str">
            <v>Beat No</v>
          </cell>
          <cell r="F2" t="str">
            <v>Km From-To</v>
          </cell>
          <cell r="G2" t="str">
            <v>Contect Number</v>
          </cell>
          <cell r="H2" t="str">
            <v>Designation</v>
          </cell>
          <cell r="I2" t="str">
            <v>Residence</v>
          </cell>
          <cell r="J2" t="str">
            <v>District</v>
          </cell>
          <cell r="K2" t="str">
            <v>Other contect Number</v>
          </cell>
          <cell r="L2" t="str">
            <v>Photo</v>
          </cell>
          <cell r="M2"/>
        </row>
        <row r="3">
          <cell r="A3">
            <v>1</v>
          </cell>
          <cell r="B3">
            <v>53863</v>
          </cell>
          <cell r="C3" t="str">
            <v>Sanjeev Kumar</v>
          </cell>
          <cell r="D3" t="str">
            <v>Joginder Singh</v>
          </cell>
          <cell r="E3" t="str">
            <v>Beat No. 19</v>
          </cell>
          <cell r="F3" t="str">
            <v xml:space="preserve"> 1164.500 to 1170.535</v>
          </cell>
          <cell r="G3">
            <v>7341182346</v>
          </cell>
          <cell r="H3" t="str">
            <v>KEYMAN</v>
          </cell>
          <cell r="I3" t="str">
            <v>VPO Khuda Khurd 
 PO Ambala cant</v>
          </cell>
          <cell r="J3" t="str">
            <v>Ambala</v>
          </cell>
          <cell r="K3">
            <v>8708557327</v>
          </cell>
          <cell r="L3" t="e">
            <v>#VALUE!</v>
          </cell>
          <cell r="M3" t="e">
            <v>#VALUE!</v>
          </cell>
        </row>
        <row r="4">
          <cell r="A4">
            <v>2</v>
          </cell>
          <cell r="B4">
            <v>46490</v>
          </cell>
          <cell r="C4" t="str">
            <v>Kuldeep Singh</v>
          </cell>
          <cell r="D4" t="str">
            <v>Amarjit Singh</v>
          </cell>
          <cell r="E4" t="str">
            <v>Beat No. 20</v>
          </cell>
          <cell r="F4" t="str">
            <v>1170.535 to 1176.01</v>
          </cell>
          <cell r="G4">
            <v>7087352069</v>
          </cell>
          <cell r="H4" t="str">
            <v>KEYMAN</v>
          </cell>
          <cell r="I4" t="str">
            <v>VPO Sarala kalan</v>
          </cell>
          <cell r="J4" t="str">
            <v>Patiala</v>
          </cell>
          <cell r="K4">
            <v>7087052069</v>
          </cell>
          <cell r="L4" t="e">
            <v>#VALUE!</v>
          </cell>
          <cell r="M4" t="e">
            <v>#VALUE!</v>
          </cell>
        </row>
        <row r="5">
          <cell r="A5">
            <v>3</v>
          </cell>
          <cell r="B5">
            <v>46527</v>
          </cell>
          <cell r="C5" t="str">
            <v>Bhupal Singh</v>
          </cell>
          <cell r="D5" t="str">
            <v>Harkishan Singh</v>
          </cell>
          <cell r="E5" t="str">
            <v>Beat No. 21</v>
          </cell>
          <cell r="F5" t="str">
            <v>1176.0 to 1183.800</v>
          </cell>
          <cell r="G5">
            <v>9465362321</v>
          </cell>
          <cell r="H5" t="str">
            <v>KEYMAN</v>
          </cell>
          <cell r="I5" t="str">
            <v>#No. -18 Golden Enclave 
 teh Rajpura</v>
          </cell>
          <cell r="J5" t="str">
            <v>Patiala</v>
          </cell>
          <cell r="K5">
            <v>6280072537</v>
          </cell>
          <cell r="L5" t="e">
            <v>#VALUE!</v>
          </cell>
          <cell r="M5" t="e">
            <v>#VALUE!</v>
          </cell>
        </row>
        <row r="6">
          <cell r="A6">
            <v>4</v>
          </cell>
          <cell r="B6">
            <v>50332</v>
          </cell>
          <cell r="C6" t="str">
            <v>Gurdeep Singh</v>
          </cell>
          <cell r="D6" t="str">
            <v>Harnam SIngh</v>
          </cell>
          <cell r="E6" t="str">
            <v>Beat No. 22</v>
          </cell>
          <cell r="F6" t="str">
            <v>1183.800 to 1189.29</v>
          </cell>
          <cell r="G6">
            <v>6239826819</v>
          </cell>
          <cell r="H6" t="str">
            <v>KEYMAN</v>
          </cell>
          <cell r="I6" t="str">
            <v>VPO Salempur 
 PO Bras</v>
          </cell>
          <cell r="J6" t="str">
            <v>Fategarh Sahib</v>
          </cell>
          <cell r="K6">
            <v>6239826819</v>
          </cell>
          <cell r="L6" t="e">
            <v>#VALUE!</v>
          </cell>
          <cell r="M6" t="e">
            <v>#VALUE!</v>
          </cell>
        </row>
        <row r="7">
          <cell r="A7">
            <v>5</v>
          </cell>
          <cell r="B7">
            <v>46246</v>
          </cell>
          <cell r="C7" t="str">
            <v>Gurwinder Singh</v>
          </cell>
          <cell r="D7" t="str">
            <v>Labh Singh</v>
          </cell>
          <cell r="E7" t="str">
            <v>Beat No. 23</v>
          </cell>
          <cell r="F7" t="str">
            <v>1189.29 to 1195.295</v>
          </cell>
          <cell r="G7">
            <v>9465551335</v>
          </cell>
          <cell r="H7" t="str">
            <v>KEYMAN</v>
          </cell>
          <cell r="I7" t="str">
            <v>VPO Kasiana 
 PO Chieala</v>
          </cell>
          <cell r="J7" t="str">
            <v>Patiala</v>
          </cell>
          <cell r="K7" t="str">
            <v>9465251335
8699131335</v>
          </cell>
          <cell r="L7" t="e">
            <v>#VALUE!</v>
          </cell>
          <cell r="M7" t="e">
            <v>#VALUE!</v>
          </cell>
        </row>
        <row r="8">
          <cell r="A8">
            <v>6</v>
          </cell>
          <cell r="B8">
            <v>53922</v>
          </cell>
          <cell r="C8" t="str">
            <v xml:space="preserve">Harwinder Singh </v>
          </cell>
          <cell r="D8" t="str">
            <v xml:space="preserve">Ram Chand </v>
          </cell>
          <cell r="E8" t="str">
            <v>Beat No. 24</v>
          </cell>
          <cell r="F8" t="str">
            <v>1195.06 to 1201.11</v>
          </cell>
          <cell r="G8">
            <v>8847533591</v>
          </cell>
          <cell r="H8" t="str">
            <v>KEYMAN</v>
          </cell>
          <cell r="I8" t="str">
            <v>Patiala</v>
          </cell>
          <cell r="J8" t="str">
            <v>Fategarh Sahib</v>
          </cell>
          <cell r="K8">
            <v>7814469867</v>
          </cell>
          <cell r="L8" t="e">
            <v>#VALUE!</v>
          </cell>
          <cell r="M8" t="e">
            <v>#VALUE!</v>
          </cell>
        </row>
        <row r="9">
          <cell r="A9">
            <v>7</v>
          </cell>
          <cell r="B9">
            <v>48789</v>
          </cell>
          <cell r="C9" t="str">
            <v xml:space="preserve">Avtar Singh </v>
          </cell>
          <cell r="D9" t="str">
            <v xml:space="preserve">Roshan Singh </v>
          </cell>
          <cell r="E9" t="str">
            <v>Beat No. 25</v>
          </cell>
          <cell r="F9" t="str">
            <v>1201.59 to 1207.395</v>
          </cell>
          <cell r="G9">
            <v>9855456186</v>
          </cell>
          <cell r="H9" t="str">
            <v>KEYMAN</v>
          </cell>
          <cell r="I9" t="str">
            <v xml:space="preserve">VPO Mahadian </v>
          </cell>
          <cell r="J9" t="str">
            <v>Fategarh Sahib</v>
          </cell>
          <cell r="K9">
            <v>9646644017</v>
          </cell>
          <cell r="L9" t="e">
            <v>#VALUE!</v>
          </cell>
          <cell r="M9" t="e">
            <v>#VALUE!</v>
          </cell>
        </row>
        <row r="10">
          <cell r="A10">
            <v>8</v>
          </cell>
          <cell r="B10">
            <v>53265</v>
          </cell>
          <cell r="C10" t="str">
            <v>Harwinder Singh</v>
          </cell>
          <cell r="D10" t="str">
            <v>Ramchand</v>
          </cell>
          <cell r="E10" t="str">
            <v>Beat No. 26</v>
          </cell>
          <cell r="F10" t="str">
            <v xml:space="preserve"> 1207.395 to 1213.195</v>
          </cell>
          <cell r="G10">
            <v>9417462599</v>
          </cell>
          <cell r="H10" t="str">
            <v>KEYMAN</v>
          </cell>
          <cell r="I10" t="str">
            <v>VPO Malakpur 
 PO Malko majra</v>
          </cell>
          <cell r="J10" t="str">
            <v>Fategarh Sahib</v>
          </cell>
          <cell r="K10">
            <v>7009507732</v>
          </cell>
          <cell r="L10" t="e">
            <v>#VALUE!</v>
          </cell>
          <cell r="M10" t="e">
            <v>#VALUE!</v>
          </cell>
        </row>
        <row r="11">
          <cell r="A11">
            <v>9</v>
          </cell>
          <cell r="B11">
            <v>47127</v>
          </cell>
          <cell r="C11" t="str">
            <v>Jaswinder Singh</v>
          </cell>
          <cell r="D11" t="str">
            <v>Amar Singh</v>
          </cell>
          <cell r="E11" t="str">
            <v>Beat No.27</v>
          </cell>
          <cell r="F11" t="str">
            <v xml:space="preserve"> 1217.195 to 1224.895</v>
          </cell>
          <cell r="G11">
            <v>9468647575</v>
          </cell>
          <cell r="H11" t="str">
            <v>KEYMAN</v>
          </cell>
          <cell r="I11" t="str">
            <v xml:space="preserve">VPO Majra manna Singh wala 
PO Khanian teh Amloh </v>
          </cell>
          <cell r="J11" t="str">
            <v>Fategarh Sahib</v>
          </cell>
          <cell r="K11">
            <v>9478808855</v>
          </cell>
          <cell r="L11" t="e">
            <v>#VALUE!</v>
          </cell>
          <cell r="M11" t="e">
            <v>#VALUE!</v>
          </cell>
        </row>
        <row r="12">
          <cell r="A12">
            <v>10</v>
          </cell>
          <cell r="B12">
            <v>49319</v>
          </cell>
          <cell r="C12" t="str">
            <v>Jagjeet Singh</v>
          </cell>
          <cell r="D12" t="str">
            <v>Kaka Singh</v>
          </cell>
          <cell r="E12" t="str">
            <v>Beat No. 28</v>
          </cell>
          <cell r="F12" t="str">
            <v>1224.89 to 1228.895</v>
          </cell>
          <cell r="G12">
            <v>8290590570</v>
          </cell>
          <cell r="H12" t="str">
            <v>KEYMAN</v>
          </cell>
          <cell r="I12" t="str">
            <v xml:space="preserve">VPO Jaspalo </v>
          </cell>
          <cell r="J12" t="str">
            <v>Ludhiana</v>
          </cell>
          <cell r="K12">
            <v>8699006787</v>
          </cell>
          <cell r="L12" t="e">
            <v>#VALUE!</v>
          </cell>
          <cell r="M12" t="e">
            <v>#VALUE!</v>
          </cell>
        </row>
        <row r="13">
          <cell r="A13">
            <v>11</v>
          </cell>
          <cell r="B13">
            <v>53626</v>
          </cell>
          <cell r="C13" t="str">
            <v>Lakhvir Singh</v>
          </cell>
          <cell r="D13" t="str">
            <v>Surender Singh</v>
          </cell>
          <cell r="E13" t="str">
            <v>Beat No. 29</v>
          </cell>
          <cell r="F13" t="str">
            <v xml:space="preserve"> 1228.895 to 1232.947</v>
          </cell>
          <cell r="G13">
            <v>9468647575</v>
          </cell>
          <cell r="H13" t="str">
            <v>KEYMAN</v>
          </cell>
          <cell r="I13" t="str">
            <v>VPO Rajewal 
 teh khanna</v>
          </cell>
          <cell r="J13" t="str">
            <v>Ludhiana</v>
          </cell>
          <cell r="K13">
            <v>9815449609</v>
          </cell>
          <cell r="L13" t="e">
            <v>#VALUE!</v>
          </cell>
          <cell r="M13" t="e">
            <v>#VALUE!</v>
          </cell>
        </row>
        <row r="14">
          <cell r="A14">
            <v>12</v>
          </cell>
          <cell r="B14">
            <v>48319</v>
          </cell>
          <cell r="C14" t="str">
            <v>Gurpreet Singh</v>
          </cell>
          <cell r="D14" t="str">
            <v>Darbara Singh</v>
          </cell>
          <cell r="E14" t="str">
            <v>Beat No. 30</v>
          </cell>
          <cell r="F14" t="str">
            <v xml:space="preserve"> 1232.947 to 1237.0</v>
          </cell>
          <cell r="G14">
            <v>7508648281</v>
          </cell>
          <cell r="H14" t="str">
            <v>KEYMAN</v>
          </cell>
          <cell r="I14" t="str">
            <v>VPO Ramgarh 
Teh Amloh</v>
          </cell>
          <cell r="J14" t="str">
            <v>Fategarh Sahib</v>
          </cell>
          <cell r="K14"/>
          <cell r="L14" t="e">
            <v>#VALUE!</v>
          </cell>
          <cell r="M14" t="e">
            <v>#VALUE!</v>
          </cell>
        </row>
        <row r="15">
          <cell r="A15">
            <v>13</v>
          </cell>
          <cell r="B15">
            <v>47110</v>
          </cell>
          <cell r="C15" t="str">
            <v>Kuljeet singh</v>
          </cell>
          <cell r="D15" t="str">
            <v>Bhajan Singh</v>
          </cell>
          <cell r="E15" t="str">
            <v>Beat No. 31</v>
          </cell>
          <cell r="F15" t="str">
            <v xml:space="preserve"> 1237.0 to 1242.0</v>
          </cell>
          <cell r="G15">
            <v>7973833770</v>
          </cell>
          <cell r="H15" t="str">
            <v>KEYMAN</v>
          </cell>
          <cell r="I15" t="str">
            <v xml:space="preserve">VPO Chakohi Teh Khanna </v>
          </cell>
          <cell r="J15" t="str">
            <v>Ludhiana</v>
          </cell>
          <cell r="K15">
            <v>6283880187</v>
          </cell>
          <cell r="L15" t="e">
            <v>#VALUE!</v>
          </cell>
          <cell r="M15" t="e">
            <v>#VALUE!</v>
          </cell>
        </row>
        <row r="16">
          <cell r="A16">
            <v>14</v>
          </cell>
          <cell r="B16">
            <v>46535</v>
          </cell>
          <cell r="C16" t="str">
            <v>Nirbhai Singh</v>
          </cell>
          <cell r="D16" t="str">
            <v>Mohinder Singh</v>
          </cell>
          <cell r="E16" t="str">
            <v>Beat No. 32</v>
          </cell>
          <cell r="F16" t="str">
            <v xml:space="preserve"> 1242.0 to 1249.500</v>
          </cell>
          <cell r="G16">
            <v>9855659595</v>
          </cell>
          <cell r="H16" t="str">
            <v>KEYMAN</v>
          </cell>
          <cell r="I16" t="str">
            <v xml:space="preserve">Khaira 
PO Mrhadudhan teh Samrala </v>
          </cell>
          <cell r="J16" t="str">
            <v>Ludhiana</v>
          </cell>
          <cell r="K16">
            <v>9814653302</v>
          </cell>
          <cell r="L16" t="e">
            <v>#VALUE!</v>
          </cell>
          <cell r="M16" t="e">
            <v>#VALUE!</v>
          </cell>
        </row>
        <row r="17">
          <cell r="A17">
            <v>15</v>
          </cell>
          <cell r="B17">
            <v>53628</v>
          </cell>
          <cell r="C17" t="str">
            <v>Sukhwinder Singh</v>
          </cell>
          <cell r="D17" t="str">
            <v xml:space="preserve">Mahinder Singh </v>
          </cell>
          <cell r="E17" t="str">
            <v>Beat No. 33</v>
          </cell>
          <cell r="F17" t="str">
            <v>1171.981 to 1178.150</v>
          </cell>
          <cell r="G17">
            <v>7508325974</v>
          </cell>
          <cell r="H17" t="str">
            <v>KEYMAN</v>
          </cell>
          <cell r="I17" t="str">
            <v>VPO Amam nagar 
 PO karhali</v>
          </cell>
          <cell r="J17" t="str">
            <v>Patiala</v>
          </cell>
          <cell r="K17">
            <v>8699649317</v>
          </cell>
          <cell r="L17" t="e">
            <v>#VALUE!</v>
          </cell>
          <cell r="M17" t="e">
            <v>#VALUE!</v>
          </cell>
        </row>
        <row r="18">
          <cell r="A18">
            <v>16</v>
          </cell>
          <cell r="B18">
            <v>53627</v>
          </cell>
          <cell r="C18" t="str">
            <v>Bikar Singh</v>
          </cell>
          <cell r="D18" t="str">
            <v>Jarnail Singh</v>
          </cell>
          <cell r="E18" t="str">
            <v>Beat No. 34</v>
          </cell>
          <cell r="F18" t="str">
            <v xml:space="preserve"> 1242.0 to 1249.500</v>
          </cell>
          <cell r="G18">
            <v>9205536128</v>
          </cell>
          <cell r="H18" t="str">
            <v>KEYMAN</v>
          </cell>
          <cell r="I18" t="str">
            <v>VPO Khamano kalan
wrd No. 7</v>
          </cell>
          <cell r="J18" t="str">
            <v xml:space="preserve">Fategarh Sahib </v>
          </cell>
          <cell r="K18">
            <v>8283941904</v>
          </cell>
          <cell r="L18" t="e">
            <v>#VALUE!</v>
          </cell>
          <cell r="M18" t="e">
            <v>#VALUE!</v>
          </cell>
        </row>
        <row r="19">
          <cell r="A19">
            <v>17</v>
          </cell>
          <cell r="B19">
            <v>53923</v>
          </cell>
          <cell r="C19" t="str">
            <v xml:space="preserve"> Balwinder Singh</v>
          </cell>
          <cell r="D19" t="str">
            <v>Gurcharan Singh</v>
          </cell>
          <cell r="E19" t="str">
            <v>Rest</v>
          </cell>
          <cell r="F19" t="str">
            <v>Giver</v>
          </cell>
          <cell r="G19">
            <v>913746358</v>
          </cell>
          <cell r="H19" t="str">
            <v>KEYMAN</v>
          </cell>
          <cell r="I19" t="str">
            <v xml:space="preserve">VPO Kalewal 
PO Kheri Noudh singh </v>
          </cell>
          <cell r="J19" t="str">
            <v>Fategarh Sahib</v>
          </cell>
          <cell r="K19">
            <v>7087219969</v>
          </cell>
          <cell r="L19" t="e">
            <v>#VALUE!</v>
          </cell>
          <cell r="M19" t="e">
            <v>#VALUE!</v>
          </cell>
        </row>
        <row r="20">
          <cell r="A20">
            <v>18</v>
          </cell>
          <cell r="B20">
            <v>53924</v>
          </cell>
          <cell r="C20" t="str">
            <v xml:space="preserve"> Harwinder Singh</v>
          </cell>
          <cell r="D20" t="str">
            <v>Sukhdev Singh</v>
          </cell>
          <cell r="E20" t="str">
            <v>Rest</v>
          </cell>
          <cell r="F20" t="str">
            <v>Giver</v>
          </cell>
          <cell r="G20">
            <v>9465326270</v>
          </cell>
          <cell r="H20" t="str">
            <v>KEYMAN</v>
          </cell>
          <cell r="I20" t="str">
            <v>VPO Maru</v>
          </cell>
          <cell r="J20" t="str">
            <v>Patiala</v>
          </cell>
          <cell r="K20">
            <v>9814170346</v>
          </cell>
          <cell r="L20" t="e">
            <v>#VALUE!</v>
          </cell>
          <cell r="M20" t="e">
            <v>#VALUE!</v>
          </cell>
        </row>
        <row r="21">
          <cell r="A21">
            <v>19</v>
          </cell>
          <cell r="B21">
            <v>12323</v>
          </cell>
          <cell r="C21" t="str">
            <v>Satnam Singh</v>
          </cell>
          <cell r="D21" t="str">
            <v>Joginder Singh</v>
          </cell>
          <cell r="E21" t="str">
            <v>BR. 108</v>
          </cell>
          <cell r="F21" t="str">
            <v>ROR-RAJPURA D-Tour</v>
          </cell>
          <cell r="G21">
            <v>8295369825</v>
          </cell>
          <cell r="H21" t="str">
            <v>Br. Watchman</v>
          </cell>
          <cell r="I21" t="str">
            <v>VPO Korwa khurd</v>
          </cell>
          <cell r="J21" t="str">
            <v>Ambala</v>
          </cell>
          <cell r="K21">
            <v>9817732424</v>
          </cell>
          <cell r="L21" t="e">
            <v>#VALUE!</v>
          </cell>
          <cell r="M21" t="e">
            <v>#VALUE!</v>
          </cell>
        </row>
        <row r="22">
          <cell r="A22">
            <v>20</v>
          </cell>
          <cell r="B22">
            <v>12772</v>
          </cell>
          <cell r="C22" t="str">
            <v>Surinder Singh</v>
          </cell>
          <cell r="D22" t="str">
            <v>Tek Singh</v>
          </cell>
          <cell r="E22" t="str">
            <v>BR. 108</v>
          </cell>
          <cell r="F22" t="str">
            <v>ROR-RAJPURA D-Tour</v>
          </cell>
          <cell r="G22">
            <v>7529026738</v>
          </cell>
          <cell r="H22" t="str">
            <v>Br. Watchman</v>
          </cell>
          <cell r="I22" t="str">
            <v>Samana Green City</v>
          </cell>
          <cell r="J22" t="str">
            <v>Patiala</v>
          </cell>
          <cell r="K22">
            <v>8728850923</v>
          </cell>
          <cell r="L22" t="e">
            <v>#VALUE!</v>
          </cell>
          <cell r="M22" t="e">
            <v>#VALUE!</v>
          </cell>
        </row>
        <row r="23">
          <cell r="A23">
            <v>21</v>
          </cell>
          <cell r="B23">
            <v>11469</v>
          </cell>
          <cell r="C23" t="str">
            <v>Jasvir Singh</v>
          </cell>
          <cell r="D23" t="str">
            <v>Ishar Singh</v>
          </cell>
          <cell r="E23" t="str">
            <v>BR. 108</v>
          </cell>
          <cell r="F23" t="str">
            <v>ROR-RAJPURA D-Tour</v>
          </cell>
          <cell r="G23">
            <v>8398036955</v>
          </cell>
          <cell r="H23" t="str">
            <v>Br. Watchman</v>
          </cell>
          <cell r="I23" t="str">
            <v>Korwa khurd</v>
          </cell>
          <cell r="J23" t="str">
            <v>Ambala</v>
          </cell>
          <cell r="K23">
            <v>8397031057</v>
          </cell>
          <cell r="L23" t="e">
            <v>#VALUE!</v>
          </cell>
          <cell r="M23" t="e">
            <v>#VALUE!</v>
          </cell>
        </row>
        <row r="24">
          <cell r="A24">
            <v>22</v>
          </cell>
          <cell r="B24">
            <v>13029</v>
          </cell>
          <cell r="C24" t="str">
            <v>Dharminder Singh</v>
          </cell>
          <cell r="D24" t="str">
            <v>Hardish Singh</v>
          </cell>
          <cell r="E24" t="str">
            <v>SPN-02</v>
          </cell>
          <cell r="F24" t="str">
            <v>B 1170/16 to C 1078/12</v>
          </cell>
          <cell r="G24">
            <v>9466303713</v>
          </cell>
          <cell r="H24" t="str">
            <v>Patrolman</v>
          </cell>
          <cell r="I24" t="str">
            <v>#No 106/16 Sector C 
 Defence colony Ambala</v>
          </cell>
          <cell r="J24" t="str">
            <v>Ambala</v>
          </cell>
          <cell r="K24">
            <v>8307797785</v>
          </cell>
          <cell r="L24" t="e">
            <v>#VALUE!</v>
          </cell>
          <cell r="M24" t="e">
            <v>#VALUE!</v>
          </cell>
        </row>
        <row r="25">
          <cell r="A25">
            <v>23</v>
          </cell>
          <cell r="B25">
            <v>16593</v>
          </cell>
          <cell r="C25" t="str">
            <v>Balkar Singh</v>
          </cell>
          <cell r="D25" t="str">
            <v>Mohinder Singh</v>
          </cell>
          <cell r="E25" t="str">
            <v>SPN-02</v>
          </cell>
          <cell r="F25" t="str">
            <v>B 1170/16 to C 1078/12</v>
          </cell>
          <cell r="G25">
            <v>9896486583</v>
          </cell>
          <cell r="H25" t="str">
            <v>Patrolman</v>
          </cell>
          <cell r="I25" t="str">
            <v># No. 391 Sector - B 
 Defence colony</v>
          </cell>
          <cell r="J25" t="str">
            <v>Ambala</v>
          </cell>
          <cell r="K25">
            <v>7988521472</v>
          </cell>
          <cell r="L25" t="e">
            <v>#VALUE!</v>
          </cell>
          <cell r="M25" t="e">
            <v>#VALUE!</v>
          </cell>
        </row>
        <row r="26">
          <cell r="A26">
            <v>24</v>
          </cell>
          <cell r="B26">
            <v>11499</v>
          </cell>
          <cell r="C26" t="str">
            <v>Salamundin</v>
          </cell>
          <cell r="D26" t="str">
            <v>Bachan Singh</v>
          </cell>
          <cell r="E26" t="str">
            <v>SPN-12</v>
          </cell>
          <cell r="F26" t="str">
            <v>B 1170/9 to C 1178/4</v>
          </cell>
          <cell r="G26">
            <v>9417986390</v>
          </cell>
          <cell r="H26" t="str">
            <v>Patrolman</v>
          </cell>
          <cell r="I26" t="str">
            <v>Takhtu majra 
 PO Pabri teh Rajpura</v>
          </cell>
          <cell r="J26" t="str">
            <v>Patiala</v>
          </cell>
          <cell r="K26">
            <v>6283739594</v>
          </cell>
          <cell r="L26" t="e">
            <v>#VALUE!</v>
          </cell>
          <cell r="M26" t="e">
            <v>#VALUE!</v>
          </cell>
        </row>
        <row r="27">
          <cell r="A27">
            <v>25</v>
          </cell>
          <cell r="B27">
            <v>11296</v>
          </cell>
          <cell r="C27" t="str">
            <v>Nirbhai Singh</v>
          </cell>
          <cell r="D27" t="str">
            <v>Jit Singh</v>
          </cell>
          <cell r="E27" t="str">
            <v>SPN-12</v>
          </cell>
          <cell r="F27" t="str">
            <v>B 1170/9 to C 1178/4</v>
          </cell>
          <cell r="G27">
            <v>8872359476</v>
          </cell>
          <cell r="H27" t="str">
            <v>Patrolman</v>
          </cell>
          <cell r="I27" t="str">
            <v>VPO Madauli kalan 
 teh Morinda</v>
          </cell>
          <cell r="J27" t="str">
            <v>Ropar</v>
          </cell>
          <cell r="K27">
            <v>8146397718</v>
          </cell>
          <cell r="L27" t="e">
            <v>#VALUE!</v>
          </cell>
          <cell r="M27" t="e">
            <v>#VALUE!</v>
          </cell>
        </row>
        <row r="28">
          <cell r="A28">
            <v>26</v>
          </cell>
          <cell r="B28">
            <v>14690</v>
          </cell>
          <cell r="C28" t="str">
            <v>Rajinder Singh</v>
          </cell>
          <cell r="D28" t="str">
            <v>Bachan Singh</v>
          </cell>
          <cell r="E28" t="str">
            <v>SPN-03</v>
          </cell>
          <cell r="F28" t="str">
            <v>B 1078/12 to C 1186/9</v>
          </cell>
          <cell r="G28">
            <v>7973074232</v>
          </cell>
          <cell r="H28" t="str">
            <v>Patrolman</v>
          </cell>
          <cell r="I28" t="str">
            <v>VPO Brass</v>
          </cell>
          <cell r="J28" t="str">
            <v>Fategarh Sahib</v>
          </cell>
          <cell r="K28">
            <v>6393503155</v>
          </cell>
          <cell r="L28" t="e">
            <v>#VALUE!</v>
          </cell>
          <cell r="M28" t="e">
            <v>#VALUE!</v>
          </cell>
        </row>
        <row r="29">
          <cell r="A29">
            <v>27</v>
          </cell>
          <cell r="B29">
            <v>14688</v>
          </cell>
          <cell r="C29" t="str">
            <v>Bikramjit Singh</v>
          </cell>
          <cell r="D29" t="str">
            <v>Karamjit Singh</v>
          </cell>
          <cell r="E29" t="str">
            <v>SPN-03</v>
          </cell>
          <cell r="F29" t="str">
            <v>B 1078/12 to C 1186/9</v>
          </cell>
          <cell r="G29">
            <v>9478790749</v>
          </cell>
          <cell r="H29" t="str">
            <v>Patrolman</v>
          </cell>
          <cell r="I29" t="str">
            <v>VPO Salempur 
 PO Bras</v>
          </cell>
          <cell r="J29" t="str">
            <v>Fategarh Sahib</v>
          </cell>
          <cell r="K29">
            <v>7717545200</v>
          </cell>
          <cell r="L29" t="e">
            <v>#VALUE!</v>
          </cell>
          <cell r="M29" t="e">
            <v>#VALUE!</v>
          </cell>
        </row>
        <row r="30">
          <cell r="A30">
            <v>28</v>
          </cell>
          <cell r="B30">
            <v>11500</v>
          </cell>
          <cell r="C30" t="str">
            <v>Dharminder Singh</v>
          </cell>
          <cell r="D30" t="str">
            <v>Kashmir Singh</v>
          </cell>
          <cell r="E30" t="str">
            <v>SPN-04</v>
          </cell>
          <cell r="F30" t="str">
            <v>B 1186/9 to C 1194/7</v>
          </cell>
          <cell r="G30">
            <v>9877978448</v>
          </cell>
          <cell r="H30" t="str">
            <v>Patrolman</v>
          </cell>
          <cell r="I30" t="str">
            <v>VPO Basantpura</v>
          </cell>
          <cell r="J30" t="str">
            <v>Patiala</v>
          </cell>
          <cell r="K30">
            <v>8360745818</v>
          </cell>
          <cell r="L30" t="e">
            <v>#VALUE!</v>
          </cell>
          <cell r="M30" t="e">
            <v>#VALUE!</v>
          </cell>
        </row>
        <row r="31">
          <cell r="A31">
            <v>29</v>
          </cell>
          <cell r="B31">
            <v>12899</v>
          </cell>
          <cell r="C31" t="str">
            <v>Rakshpal Singh</v>
          </cell>
          <cell r="D31" t="str">
            <v>Baldev Singh</v>
          </cell>
          <cell r="E31" t="str">
            <v>SPN-04</v>
          </cell>
          <cell r="F31" t="str">
            <v>B 1186/9 to C 1194/7</v>
          </cell>
          <cell r="G31">
            <v>7087370322</v>
          </cell>
          <cell r="H31" t="str">
            <v>Patrolman</v>
          </cell>
          <cell r="I31" t="str">
            <v>VPO Chandrima</v>
          </cell>
          <cell r="J31" t="str">
            <v>Rajpura</v>
          </cell>
          <cell r="K31">
            <v>9501589342</v>
          </cell>
          <cell r="L31" t="e">
            <v>#VALUE!</v>
          </cell>
          <cell r="M31" t="e">
            <v>#VALUE!</v>
          </cell>
        </row>
        <row r="32">
          <cell r="A32">
            <v>30</v>
          </cell>
          <cell r="B32">
            <v>14643</v>
          </cell>
          <cell r="C32" t="str">
            <v>Amarjit Singh</v>
          </cell>
          <cell r="D32" t="str">
            <v>Nirmal Singh</v>
          </cell>
          <cell r="E32" t="str">
            <v>SPN-06</v>
          </cell>
          <cell r="F32" t="str">
            <v>B 1202/6 to C 1210/5</v>
          </cell>
          <cell r="G32">
            <v>7004563174</v>
          </cell>
          <cell r="H32" t="str">
            <v>Patrolman</v>
          </cell>
          <cell r="I32" t="str">
            <v>VPO Chintgarh</v>
          </cell>
          <cell r="J32" t="str">
            <v>Ropar</v>
          </cell>
          <cell r="K32">
            <v>7719448905</v>
          </cell>
          <cell r="L32" t="e">
            <v>#VALUE!</v>
          </cell>
          <cell r="M32" t="e">
            <v>#VALUE!</v>
          </cell>
        </row>
        <row r="33">
          <cell r="A33">
            <v>31</v>
          </cell>
          <cell r="B33">
            <v>14942</v>
          </cell>
          <cell r="C33" t="str">
            <v>Baljit Singh</v>
          </cell>
          <cell r="D33" t="str">
            <v>Jaswant Singh</v>
          </cell>
          <cell r="E33" t="str">
            <v>SPN-06</v>
          </cell>
          <cell r="F33" t="str">
            <v>B 1202/6 to C 1210/5</v>
          </cell>
          <cell r="G33">
            <v>9530822519</v>
          </cell>
          <cell r="H33" t="str">
            <v>Patrolman</v>
          </cell>
          <cell r="I33" t="str">
            <v>VPO Gopalon 
 PO Nandpur kalouar</v>
          </cell>
          <cell r="J33" t="str">
            <v>Fategarh Sahib</v>
          </cell>
          <cell r="K33">
            <v>8437336009</v>
          </cell>
          <cell r="L33" t="e">
            <v>#VALUE!</v>
          </cell>
          <cell r="M33" t="e">
            <v>#VALUE!</v>
          </cell>
        </row>
        <row r="34">
          <cell r="A34">
            <v>32</v>
          </cell>
          <cell r="B34">
            <v>16591</v>
          </cell>
          <cell r="C34" t="str">
            <v>Santok Singh</v>
          </cell>
          <cell r="D34" t="str">
            <v>Ram asra</v>
          </cell>
          <cell r="E34" t="str">
            <v>SPN-07</v>
          </cell>
          <cell r="F34" t="str">
            <v>B 1210/5 to C 1218/2</v>
          </cell>
          <cell r="G34">
            <v>9592458167</v>
          </cell>
          <cell r="H34" t="str">
            <v>Patrolman</v>
          </cell>
          <cell r="I34" t="str">
            <v>VPO Alour 
 PO Khanna</v>
          </cell>
          <cell r="J34" t="str">
            <v>Ludhiana</v>
          </cell>
          <cell r="K34">
            <v>9592650998</v>
          </cell>
          <cell r="L34" t="e">
            <v>#VALUE!</v>
          </cell>
          <cell r="M34" t="e">
            <v>#VALUE!</v>
          </cell>
        </row>
        <row r="35">
          <cell r="A35">
            <v>33</v>
          </cell>
          <cell r="B35">
            <v>17035</v>
          </cell>
          <cell r="C35" t="str">
            <v>Gurjant Singh</v>
          </cell>
          <cell r="D35" t="str">
            <v>Dalwara Singh</v>
          </cell>
          <cell r="E35" t="str">
            <v>SPN-07</v>
          </cell>
          <cell r="F35" t="str">
            <v>B 1210/5 to C 1218/2</v>
          </cell>
          <cell r="G35">
            <v>8283848434</v>
          </cell>
          <cell r="H35" t="str">
            <v>Patrolman</v>
          </cell>
          <cell r="I35" t="str">
            <v>VPO Kotla ajner</v>
          </cell>
          <cell r="J35" t="str">
            <v>Fategarh Sahib</v>
          </cell>
          <cell r="K35">
            <v>8827204394</v>
          </cell>
          <cell r="L35" t="e">
            <v>#VALUE!</v>
          </cell>
          <cell r="M35" t="e">
            <v>#VALUE!</v>
          </cell>
        </row>
        <row r="36">
          <cell r="A36">
            <v>34</v>
          </cell>
          <cell r="B36">
            <v>12202</v>
          </cell>
          <cell r="C36" t="str">
            <v>Gurjit Singh</v>
          </cell>
          <cell r="D36" t="str">
            <v>Dalbara Singh</v>
          </cell>
          <cell r="E36" t="str">
            <v>SPN-08</v>
          </cell>
          <cell r="F36" t="str">
            <v>B 1218/2 to C 1226/1</v>
          </cell>
          <cell r="G36">
            <v>8360358775</v>
          </cell>
          <cell r="H36" t="str">
            <v>Patrolman</v>
          </cell>
          <cell r="I36" t="str">
            <v>VPO Kotla ajner 
 teh Khamano</v>
          </cell>
          <cell r="J36" t="str">
            <v>Fategarh Sahib</v>
          </cell>
          <cell r="K36">
            <v>9501179177</v>
          </cell>
          <cell r="L36" t="e">
            <v>#VALUE!</v>
          </cell>
          <cell r="M36" t="e">
            <v>#VALUE!</v>
          </cell>
        </row>
        <row r="37">
          <cell r="A37">
            <v>35</v>
          </cell>
          <cell r="B37">
            <v>11250</v>
          </cell>
          <cell r="C37" t="str">
            <v>Gurpreet Singh</v>
          </cell>
          <cell r="D37" t="str">
            <v>Gurcharan Singh</v>
          </cell>
          <cell r="E37" t="str">
            <v>SPN-08</v>
          </cell>
          <cell r="F37" t="str">
            <v>B 1218/2 to C 1226/1</v>
          </cell>
          <cell r="G37">
            <v>8847400008</v>
          </cell>
          <cell r="H37" t="str">
            <v>Patrolman</v>
          </cell>
          <cell r="I37" t="str">
            <v>VPO Kotla bhari</v>
          </cell>
          <cell r="J37" t="str">
            <v>Ludhiana</v>
          </cell>
          <cell r="K37">
            <v>9779635105</v>
          </cell>
          <cell r="L37" t="e">
            <v>#VALUE!</v>
          </cell>
          <cell r="M37" t="e">
            <v>#VALUE!</v>
          </cell>
        </row>
        <row r="38">
          <cell r="A38">
            <v>36</v>
          </cell>
          <cell r="B38">
            <v>14803</v>
          </cell>
          <cell r="C38" t="str">
            <v>Tarsem Singh</v>
          </cell>
          <cell r="D38" t="str">
            <v>Labh Singh</v>
          </cell>
          <cell r="E38" t="str">
            <v>SPN-09</v>
          </cell>
          <cell r="F38" t="str">
            <v>B 1226/1 to C 1233/16</v>
          </cell>
          <cell r="G38">
            <v>8427122355</v>
          </cell>
          <cell r="H38" t="str">
            <v>Patrolman</v>
          </cell>
          <cell r="I38" t="str">
            <v>VPO Mohan pur
  Teh Khanna</v>
          </cell>
          <cell r="J38" t="str">
            <v>Ludhiana</v>
          </cell>
          <cell r="K38">
            <v>7986305303</v>
          </cell>
          <cell r="L38" t="e">
            <v>#VALUE!</v>
          </cell>
          <cell r="M38" t="e">
            <v>#VALUE!</v>
          </cell>
        </row>
        <row r="39">
          <cell r="A39">
            <v>37</v>
          </cell>
          <cell r="B39">
            <v>11253</v>
          </cell>
          <cell r="C39" t="str">
            <v>Harjinder Singh</v>
          </cell>
          <cell r="D39" t="str">
            <v xml:space="preserve">jeet Singh </v>
          </cell>
          <cell r="E39" t="str">
            <v>SPN-09</v>
          </cell>
          <cell r="F39" t="str">
            <v>B 1226/1 to C 1233/16</v>
          </cell>
          <cell r="G39">
            <v>9463843762</v>
          </cell>
          <cell r="H39" t="str">
            <v>Patrolman</v>
          </cell>
          <cell r="I39" t="str">
            <v>VPO Beer bhamarse</v>
          </cell>
          <cell r="J39" t="str">
            <v>Fategarh Sahib</v>
          </cell>
          <cell r="K39">
            <v>7347218366</v>
          </cell>
          <cell r="L39" t="e">
            <v>#VALUE!</v>
          </cell>
          <cell r="M39" t="e">
            <v>#VALUE!</v>
          </cell>
        </row>
        <row r="40">
          <cell r="A40">
            <v>38</v>
          </cell>
          <cell r="B40">
            <v>16592</v>
          </cell>
          <cell r="C40" t="str">
            <v>Sukhwinder Singh</v>
          </cell>
          <cell r="D40" t="str">
            <v>Ajaib Singh</v>
          </cell>
          <cell r="E40" t="str">
            <v>SPN-10</v>
          </cell>
          <cell r="F40" t="str">
            <v>B 1233/16 to C 1241/15</v>
          </cell>
          <cell r="G40">
            <v>7973475062</v>
          </cell>
          <cell r="H40" t="str">
            <v>Patrolman</v>
          </cell>
          <cell r="I40" t="str">
            <v>VPO Kalalmajra 
 teh Samrala</v>
          </cell>
          <cell r="J40" t="str">
            <v>Ludhiana</v>
          </cell>
          <cell r="K40">
            <v>8427203239</v>
          </cell>
          <cell r="L40" t="e">
            <v>#VALUE!</v>
          </cell>
          <cell r="M40" t="e">
            <v>#VALUE!</v>
          </cell>
        </row>
        <row r="41">
          <cell r="A41">
            <v>39</v>
          </cell>
          <cell r="B41">
            <v>12771</v>
          </cell>
          <cell r="C41" t="str">
            <v>Yadvinder Singh</v>
          </cell>
          <cell r="D41" t="str">
            <v>Dev Singh</v>
          </cell>
          <cell r="E41" t="str">
            <v>SPN-10</v>
          </cell>
          <cell r="F41" t="str">
            <v>B 1233/16 to C 1241/15</v>
          </cell>
          <cell r="G41">
            <v>9501572141</v>
          </cell>
          <cell r="H41" t="str">
            <v>Patrolman</v>
          </cell>
          <cell r="I41" t="str">
            <v>VPO Rajewal 
 teh khanna</v>
          </cell>
          <cell r="J41" t="str">
            <v>Ludhiana</v>
          </cell>
          <cell r="K41" t="str">
            <v>98773-82674</v>
          </cell>
          <cell r="L41" t="e">
            <v>#VALUE!</v>
          </cell>
          <cell r="M41" t="e">
            <v>#VALUE!</v>
          </cell>
        </row>
        <row r="42">
          <cell r="A42">
            <v>40</v>
          </cell>
          <cell r="B42">
            <v>14794</v>
          </cell>
          <cell r="C42" t="str">
            <v>Jagroop Singh</v>
          </cell>
          <cell r="D42" t="str">
            <v>Raghhvir Singh</v>
          </cell>
          <cell r="E42" t="str">
            <v>SPN-11</v>
          </cell>
          <cell r="F42" t="str">
            <v>B 1241/15 to C 1249/15</v>
          </cell>
          <cell r="G42">
            <v>8146492292</v>
          </cell>
          <cell r="H42" t="str">
            <v>Patrolman</v>
          </cell>
          <cell r="I42" t="str">
            <v>VPO Kot gangu rai</v>
          </cell>
          <cell r="J42" t="str">
            <v>Ludhiana</v>
          </cell>
          <cell r="K42">
            <v>9115923335</v>
          </cell>
          <cell r="L42" t="e">
            <v>#VALUE!</v>
          </cell>
          <cell r="M42" t="e">
            <v>#VALUE!</v>
          </cell>
        </row>
        <row r="43">
          <cell r="A43">
            <v>41</v>
          </cell>
          <cell r="B43">
            <v>16595</v>
          </cell>
          <cell r="C43" t="str">
            <v>Harpreet Singh</v>
          </cell>
          <cell r="D43" t="str">
            <v>Daljit Singh</v>
          </cell>
          <cell r="E43" t="str">
            <v>SPN -11</v>
          </cell>
          <cell r="F43" t="str">
            <v>B 1241/15 to C 1249/15</v>
          </cell>
          <cell r="G43">
            <v>8847593020</v>
          </cell>
          <cell r="H43" t="str">
            <v>Patrolman</v>
          </cell>
          <cell r="I43" t="str">
            <v xml:space="preserve">VPO Uppal </v>
          </cell>
          <cell r="J43" t="str">
            <v>Ludhiana</v>
          </cell>
          <cell r="K43">
            <v>8847593020</v>
          </cell>
          <cell r="L43" t="e">
            <v>#VALUE!</v>
          </cell>
          <cell r="M43" t="e">
            <v>#VALUE!</v>
          </cell>
        </row>
        <row r="44">
          <cell r="A44">
            <v>42</v>
          </cell>
          <cell r="B44">
            <v>11272</v>
          </cell>
          <cell r="C44" t="str">
            <v>Surjeet Singh</v>
          </cell>
          <cell r="D44" t="str">
            <v>Harkesh Singh</v>
          </cell>
          <cell r="E44" t="str">
            <v>SPD-03</v>
          </cell>
          <cell r="F44" t="str">
            <v>B 1241/15 to C 1249/15</v>
          </cell>
          <cell r="G44">
            <v>9501277242</v>
          </cell>
          <cell r="H44" t="str">
            <v>Patrolman</v>
          </cell>
          <cell r="I44" t="str">
            <v>VPO Lochma 
 Tehsil Rajpura</v>
          </cell>
          <cell r="J44" t="str">
            <v>Patiala</v>
          </cell>
          <cell r="K44">
            <v>6284181194</v>
          </cell>
          <cell r="L44" t="e">
            <v>#VALUE!</v>
          </cell>
          <cell r="M44" t="e">
            <v>#VALUE!</v>
          </cell>
        </row>
        <row r="45">
          <cell r="A45">
            <v>43</v>
          </cell>
          <cell r="B45">
            <v>15598</v>
          </cell>
          <cell r="C45" t="str">
            <v>Baljinder Singh</v>
          </cell>
          <cell r="D45" t="str">
            <v>Balvir Singh</v>
          </cell>
          <cell r="E45" t="str">
            <v>SPD-05</v>
          </cell>
          <cell r="F45" t="str">
            <v>B 1194/7 to C 1202/6</v>
          </cell>
          <cell r="G45">
            <v>7460849679</v>
          </cell>
          <cell r="H45" t="str">
            <v>Patrolman</v>
          </cell>
          <cell r="I45" t="str">
            <v>Jassrian city Sirhind</v>
          </cell>
          <cell r="J45" t="str">
            <v>Fategarh Sahib</v>
          </cell>
          <cell r="K45">
            <v>9501335301</v>
          </cell>
          <cell r="L45" t="e">
            <v>#VALUE!</v>
          </cell>
          <cell r="M45" t="e">
            <v>#VALUE!</v>
          </cell>
        </row>
        <row r="46">
          <cell r="A46">
            <v>44</v>
          </cell>
          <cell r="B46">
            <v>14570</v>
          </cell>
          <cell r="C46" t="str">
            <v>Gurdeep Singh</v>
          </cell>
          <cell r="D46" t="str">
            <v>Amarjit Singh</v>
          </cell>
          <cell r="E46" t="str">
            <v>SPD-02</v>
          </cell>
          <cell r="F46" t="str">
            <v>B 1170/16 to C 1078/12</v>
          </cell>
          <cell r="G46">
            <v>9876588667</v>
          </cell>
          <cell r="H46" t="str">
            <v>Patrolman</v>
          </cell>
          <cell r="I46" t="str">
            <v>VPO Sarala kalan</v>
          </cell>
          <cell r="J46" t="str">
            <v>Patiala</v>
          </cell>
          <cell r="K46">
            <v>9592285096</v>
          </cell>
          <cell r="L46" t="e">
            <v>#VALUE!</v>
          </cell>
          <cell r="M46" t="e">
            <v>#VALUE!</v>
          </cell>
        </row>
        <row r="47">
          <cell r="A47">
            <v>45</v>
          </cell>
          <cell r="B47">
            <v>16201</v>
          </cell>
          <cell r="C47" t="str">
            <v>Chamkor Singh</v>
          </cell>
          <cell r="D47" t="str">
            <v>Karnail Singh</v>
          </cell>
          <cell r="E47" t="str">
            <v>SPD-07</v>
          </cell>
          <cell r="F47" t="str">
            <v>B 1210/5 to C 1218/2</v>
          </cell>
          <cell r="G47">
            <v>7986000467</v>
          </cell>
          <cell r="H47" t="str">
            <v>Patrolman</v>
          </cell>
          <cell r="I47" t="str">
            <v>VPO Bhadal thuha</v>
          </cell>
          <cell r="J47" t="str">
            <v>Fategarh Sahib</v>
          </cell>
          <cell r="K47">
            <v>8054080504</v>
          </cell>
          <cell r="L47" t="e">
            <v>#VALUE!</v>
          </cell>
          <cell r="M47" t="e">
            <v>#VALUE!</v>
          </cell>
        </row>
        <row r="48">
          <cell r="A48">
            <v>46</v>
          </cell>
          <cell r="B48">
            <v>11272</v>
          </cell>
          <cell r="C48" t="str">
            <v>Sukhchain Singh</v>
          </cell>
          <cell r="D48" t="str">
            <v>Lakhvir Singh</v>
          </cell>
          <cell r="E48" t="str">
            <v>SPD-08</v>
          </cell>
          <cell r="F48" t="str">
            <v>B 1218/2 to C 1226/1</v>
          </cell>
          <cell r="G48">
            <v>8054012678</v>
          </cell>
          <cell r="H48" t="str">
            <v>Patrolman</v>
          </cell>
          <cell r="I48" t="str">
            <v>VPO Amloh</v>
          </cell>
          <cell r="J48" t="str">
            <v>Fategarh Sahib</v>
          </cell>
          <cell r="K48">
            <v>9667217490</v>
          </cell>
          <cell r="L48" t="e">
            <v>#VALUE!</v>
          </cell>
          <cell r="M48" t="e">
            <v>#VALUE!</v>
          </cell>
        </row>
        <row r="49">
          <cell r="A49">
            <v>47</v>
          </cell>
          <cell r="B49">
            <v>16608</v>
          </cell>
          <cell r="C49" t="str">
            <v>Harwinder Singh</v>
          </cell>
          <cell r="D49" t="str">
            <v>Lal Singh</v>
          </cell>
          <cell r="E49" t="str">
            <v>SPD-09</v>
          </cell>
          <cell r="F49" t="str">
            <v>B 1226/1 to C 1233/16</v>
          </cell>
          <cell r="G49">
            <v>8429171981</v>
          </cell>
          <cell r="H49" t="str">
            <v>Patrolman</v>
          </cell>
          <cell r="I49" t="str">
            <v>VPO Nurpura 
 teh Amloh</v>
          </cell>
          <cell r="J49" t="str">
            <v>Fategarh Sahib</v>
          </cell>
          <cell r="K49">
            <v>8146825983</v>
          </cell>
          <cell r="L49" t="e">
            <v>#VALUE!</v>
          </cell>
          <cell r="M49" t="e">
            <v>#VALUE!</v>
          </cell>
        </row>
        <row r="50">
          <cell r="A50">
            <v>48</v>
          </cell>
          <cell r="B50">
            <v>14678</v>
          </cell>
          <cell r="C50" t="str">
            <v>Amritpal Singh</v>
          </cell>
          <cell r="D50" t="str">
            <v>Kapur Singh</v>
          </cell>
          <cell r="E50" t="str">
            <v>SPD-10</v>
          </cell>
          <cell r="F50" t="str">
            <v>B 1233/16 to C 1241/15</v>
          </cell>
          <cell r="G50">
            <v>8812006561</v>
          </cell>
          <cell r="H50" t="str">
            <v>Patrolman</v>
          </cell>
          <cell r="I50" t="str">
            <v>VPO majri 
 teh Payal</v>
          </cell>
          <cell r="J50" t="str">
            <v>Ludhiana</v>
          </cell>
          <cell r="K50">
            <v>8812006561</v>
          </cell>
          <cell r="L50" t="e">
            <v>#VALUE!</v>
          </cell>
          <cell r="M50" t="e">
            <v>#VALUE!</v>
          </cell>
        </row>
        <row r="51">
          <cell r="A51">
            <v>49</v>
          </cell>
          <cell r="B51">
            <v>11272</v>
          </cell>
          <cell r="C51" t="str">
            <v>Baljeet Singh</v>
          </cell>
          <cell r="D51" t="str">
            <v>Ramji lal</v>
          </cell>
          <cell r="E51" t="str">
            <v>SPD-11</v>
          </cell>
          <cell r="F51" t="str">
            <v>B 1241/15 to C 1249/15</v>
          </cell>
          <cell r="G51">
            <v>8427463892</v>
          </cell>
          <cell r="H51" t="str">
            <v>Patrolman</v>
          </cell>
          <cell r="I51" t="str">
            <v>VPO Gangu rai</v>
          </cell>
          <cell r="J51" t="str">
            <v>Ludhiana</v>
          </cell>
          <cell r="K51">
            <v>8264822810</v>
          </cell>
          <cell r="L51" t="e">
            <v>#VALUE!</v>
          </cell>
          <cell r="M51" t="e">
            <v>#VALUE!</v>
          </cell>
        </row>
        <row r="52">
          <cell r="A52">
            <v>50</v>
          </cell>
          <cell r="B52">
            <v>16869</v>
          </cell>
          <cell r="C52" t="str">
            <v>Ravinder Singh</v>
          </cell>
          <cell r="D52" t="str">
            <v xml:space="preserve">Ishar Singh </v>
          </cell>
          <cell r="E52" t="str">
            <v>SPD-04</v>
          </cell>
          <cell r="F52" t="str">
            <v>B 1186/9 to C 1194/7</v>
          </cell>
          <cell r="G52">
            <v>9463088814</v>
          </cell>
          <cell r="H52" t="str">
            <v>Patrolman</v>
          </cell>
          <cell r="I52" t="str">
            <v>VPO Badhouchhi kalan</v>
          </cell>
          <cell r="J52" t="str">
            <v>Fategarh Sahib</v>
          </cell>
          <cell r="K52">
            <v>9653325149</v>
          </cell>
          <cell r="L52" t="e">
            <v>#VALUE!</v>
          </cell>
          <cell r="M52" t="e">
            <v>#VALUE!</v>
          </cell>
        </row>
        <row r="53">
          <cell r="A53">
            <v>51</v>
          </cell>
          <cell r="B53"/>
          <cell r="C53" t="str">
            <v xml:space="preserve">Bhupinder Singh </v>
          </cell>
          <cell r="D53" t="str">
            <v xml:space="preserve">Bikkar Singh </v>
          </cell>
          <cell r="E53" t="str">
            <v xml:space="preserve">RG </v>
          </cell>
          <cell r="F53"/>
          <cell r="G53">
            <v>7589001321</v>
          </cell>
          <cell r="H53" t="str">
            <v>Patrolman</v>
          </cell>
          <cell r="I53" t="str">
            <v xml:space="preserve">Near Gurdwara Sahib Ramgarh </v>
          </cell>
          <cell r="J53" t="str">
            <v>Ludhiana</v>
          </cell>
          <cell r="K53">
            <v>9877386466</v>
          </cell>
          <cell r="L53" t="e">
            <v>#VALUE!</v>
          </cell>
          <cell r="M53" t="e">
            <v>#VALUE!</v>
          </cell>
        </row>
        <row r="54">
          <cell r="A54">
            <v>52</v>
          </cell>
          <cell r="B54">
            <v>52595</v>
          </cell>
          <cell r="C54" t="str">
            <v>Balwinder Singh</v>
          </cell>
          <cell r="D54" t="str">
            <v xml:space="preserve"> Gurdas Singh</v>
          </cell>
          <cell r="E54" t="str">
            <v>-</v>
          </cell>
          <cell r="F54" t="str">
            <v>LC-167</v>
          </cell>
          <cell r="G54">
            <v>9876137716</v>
          </cell>
          <cell r="H54" t="str">
            <v xml:space="preserve">Gate man </v>
          </cell>
          <cell r="I54" t="str">
            <v xml:space="preserve">VPO lalouri , PO kalan </v>
          </cell>
          <cell r="J54" t="str">
            <v>Ludhiana</v>
          </cell>
          <cell r="K54">
            <v>9872341355</v>
          </cell>
          <cell r="L54" t="e">
            <v>#VALUE!</v>
          </cell>
          <cell r="M54" t="e">
            <v>#VALUE!</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s>
    <sheetDataSet>
      <sheetData sheetId="0">
        <row r="1">
          <cell r="A1" t="str">
            <v>Bridge No</v>
          </cell>
          <cell r="G1" t="str">
            <v>Category</v>
          </cell>
          <cell r="H1" t="str">
            <v>Usage
Type</v>
          </cell>
        </row>
        <row r="2">
          <cell r="A2" t="str">
            <v>1167/1</v>
          </cell>
          <cell r="G2" t="str">
            <v>Major</v>
          </cell>
          <cell r="H2" t="str">
            <v>Rail Bridge</v>
          </cell>
        </row>
        <row r="3">
          <cell r="A3" t="str">
            <v>1167/2</v>
          </cell>
          <cell r="G3" t="str">
            <v>Minor</v>
          </cell>
          <cell r="H3" t="str">
            <v>RUB</v>
          </cell>
        </row>
        <row r="4">
          <cell r="A4" t="str">
            <v>1169/1</v>
          </cell>
          <cell r="G4" t="str">
            <v>Not Applicable</v>
          </cell>
          <cell r="H4" t="str">
            <v>ROB</v>
          </cell>
        </row>
        <row r="5">
          <cell r="A5" t="str">
            <v>1169/2</v>
          </cell>
          <cell r="G5" t="str">
            <v>Minor</v>
          </cell>
          <cell r="H5" t="str">
            <v>Rail Bridge</v>
          </cell>
        </row>
        <row r="6">
          <cell r="A6" t="str">
            <v>1170/1</v>
          </cell>
          <cell r="G6" t="str">
            <v>Minor</v>
          </cell>
          <cell r="H6" t="str">
            <v>Rail Bridge</v>
          </cell>
        </row>
        <row r="7">
          <cell r="A7" t="str">
            <v>1170/2</v>
          </cell>
          <cell r="G7" t="str">
            <v>Minor</v>
          </cell>
          <cell r="H7" t="str">
            <v>Rail Bridge</v>
          </cell>
        </row>
        <row r="8">
          <cell r="A8" t="str">
            <v>1170/3</v>
          </cell>
          <cell r="G8" t="str">
            <v>Minor</v>
          </cell>
          <cell r="H8" t="str">
            <v>Rail Bridge</v>
          </cell>
        </row>
        <row r="9">
          <cell r="A9" t="str">
            <v>1171/1</v>
          </cell>
          <cell r="G9" t="str">
            <v>Minor</v>
          </cell>
          <cell r="H9" t="str">
            <v>RUB</v>
          </cell>
        </row>
        <row r="10">
          <cell r="A10" t="str">
            <v>1172/1</v>
          </cell>
          <cell r="G10" t="str">
            <v>Minor</v>
          </cell>
          <cell r="H10" t="str">
            <v>Rail Bridge</v>
          </cell>
        </row>
        <row r="11">
          <cell r="A11" t="str">
            <v>1172/2</v>
          </cell>
          <cell r="G11" t="str">
            <v>Major</v>
          </cell>
          <cell r="H11" t="str">
            <v>Rail Bridge</v>
          </cell>
        </row>
        <row r="12">
          <cell r="A12" t="str">
            <v>1173/1</v>
          </cell>
          <cell r="G12" t="str">
            <v>Minor</v>
          </cell>
          <cell r="H12" t="str">
            <v>RUB</v>
          </cell>
        </row>
        <row r="13">
          <cell r="A13" t="str">
            <v>1174/1</v>
          </cell>
          <cell r="G13" t="str">
            <v>Minor</v>
          </cell>
          <cell r="H13" t="str">
            <v>Rail Bridge</v>
          </cell>
        </row>
        <row r="14">
          <cell r="A14" t="str">
            <v>1175/1</v>
          </cell>
          <cell r="G14" t="str">
            <v>Minor</v>
          </cell>
          <cell r="H14" t="str">
            <v>Rail Bridge</v>
          </cell>
        </row>
        <row r="15">
          <cell r="A15" t="str">
            <v>1175/2</v>
          </cell>
          <cell r="G15" t="str">
            <v>Major</v>
          </cell>
          <cell r="H15" t="str">
            <v>ROR</v>
          </cell>
        </row>
        <row r="16">
          <cell r="A16" t="str">
            <v>1176/1CC</v>
          </cell>
          <cell r="G16" t="str">
            <v>Minor</v>
          </cell>
          <cell r="H16" t="str">
            <v>RUB</v>
          </cell>
        </row>
        <row r="17">
          <cell r="A17" t="str">
            <v>1176/1</v>
          </cell>
          <cell r="G17" t="str">
            <v>Minor</v>
          </cell>
          <cell r="H17" t="str">
            <v>RUB</v>
          </cell>
        </row>
        <row r="18">
          <cell r="A18" t="str">
            <v>1176/2</v>
          </cell>
          <cell r="G18" t="str">
            <v>Minor</v>
          </cell>
          <cell r="H18" t="str">
            <v>Rail Bridge</v>
          </cell>
        </row>
        <row r="19">
          <cell r="A19" t="str">
            <v>1176/3</v>
          </cell>
          <cell r="G19" t="str">
            <v>Minor</v>
          </cell>
          <cell r="H19" t="str">
            <v>Rail Bridge</v>
          </cell>
        </row>
        <row r="20">
          <cell r="A20" t="str">
            <v>1177/1</v>
          </cell>
          <cell r="G20" t="str">
            <v>Major</v>
          </cell>
          <cell r="H20" t="str">
            <v>Rail Bridge</v>
          </cell>
        </row>
        <row r="21">
          <cell r="A21" t="str">
            <v>1177/2</v>
          </cell>
          <cell r="G21" t="str">
            <v>Minor</v>
          </cell>
          <cell r="H21" t="str">
            <v>RUB</v>
          </cell>
        </row>
        <row r="22">
          <cell r="A22" t="str">
            <v>1178/1</v>
          </cell>
          <cell r="G22" t="str">
            <v>Minor</v>
          </cell>
          <cell r="H22" t="str">
            <v>RUB</v>
          </cell>
        </row>
        <row r="23">
          <cell r="A23" t="str">
            <v>1178/2</v>
          </cell>
          <cell r="G23" t="str">
            <v>Not Applicable</v>
          </cell>
          <cell r="H23" t="str">
            <v>ROB</v>
          </cell>
        </row>
        <row r="24">
          <cell r="A24" t="str">
            <v>1178/3</v>
          </cell>
          <cell r="G24" t="str">
            <v>Minor</v>
          </cell>
          <cell r="H24" t="str">
            <v>Rail Bridge</v>
          </cell>
        </row>
        <row r="25">
          <cell r="A25" t="str">
            <v>FOB(O)--08</v>
          </cell>
          <cell r="G25" t="str">
            <v>Not Applicable</v>
          </cell>
          <cell r="H25" t="str">
            <v>FOB</v>
          </cell>
        </row>
        <row r="26">
          <cell r="A26" t="str">
            <v>1180/1</v>
          </cell>
          <cell r="G26" t="str">
            <v>Minor</v>
          </cell>
          <cell r="H26" t="str">
            <v>Rail Bridge</v>
          </cell>
        </row>
        <row r="27">
          <cell r="A27" t="str">
            <v>1180/2</v>
          </cell>
          <cell r="G27" t="str">
            <v>Not Applicable</v>
          </cell>
          <cell r="H27" t="str">
            <v>ROB</v>
          </cell>
        </row>
        <row r="28">
          <cell r="A28" t="str">
            <v>1180/3</v>
          </cell>
          <cell r="G28" t="str">
            <v>Minor</v>
          </cell>
          <cell r="H28" t="str">
            <v>Rail Bridge</v>
          </cell>
        </row>
        <row r="29">
          <cell r="A29" t="str">
            <v>1181/1</v>
          </cell>
          <cell r="G29" t="str">
            <v>Minor</v>
          </cell>
          <cell r="H29" t="str">
            <v>Rail Bridge</v>
          </cell>
        </row>
        <row r="30">
          <cell r="A30" t="str">
            <v>1181/2</v>
          </cell>
          <cell r="G30" t="str">
            <v>Major</v>
          </cell>
          <cell r="H30" t="str">
            <v>Rail Bridge</v>
          </cell>
        </row>
        <row r="31">
          <cell r="A31" t="str">
            <v>1182/1</v>
          </cell>
          <cell r="G31" t="str">
            <v>Minor</v>
          </cell>
          <cell r="H31" t="str">
            <v>Rail Bridge</v>
          </cell>
        </row>
        <row r="32">
          <cell r="A32" t="str">
            <v>1183/1</v>
          </cell>
          <cell r="G32" t="str">
            <v>Minor</v>
          </cell>
          <cell r="H32" t="str">
            <v>RUB</v>
          </cell>
        </row>
        <row r="33">
          <cell r="A33" t="str">
            <v>1183/2</v>
          </cell>
          <cell r="G33" t="str">
            <v>Minor</v>
          </cell>
          <cell r="H33" t="str">
            <v>Rail Bridge</v>
          </cell>
        </row>
        <row r="34">
          <cell r="A34" t="str">
            <v>1183/3</v>
          </cell>
          <cell r="G34" t="str">
            <v>Major</v>
          </cell>
          <cell r="H34" t="str">
            <v>Rail Bridge</v>
          </cell>
        </row>
        <row r="35">
          <cell r="A35" t="str">
            <v>1184/1</v>
          </cell>
          <cell r="G35" t="str">
            <v>Minor</v>
          </cell>
          <cell r="H35" t="str">
            <v>Rail Bridge</v>
          </cell>
        </row>
        <row r="36">
          <cell r="A36" t="str">
            <v>1184/2</v>
          </cell>
          <cell r="G36" t="str">
            <v>Minor</v>
          </cell>
          <cell r="H36" t="str">
            <v>Rail Bridge</v>
          </cell>
        </row>
        <row r="37">
          <cell r="A37" t="str">
            <v>1185/1</v>
          </cell>
          <cell r="G37" t="str">
            <v>Minor</v>
          </cell>
          <cell r="H37" t="str">
            <v>Rail Bridge</v>
          </cell>
        </row>
        <row r="38">
          <cell r="A38" t="str">
            <v>1186/1</v>
          </cell>
          <cell r="G38" t="str">
            <v>Minor</v>
          </cell>
          <cell r="H38" t="str">
            <v>RUB</v>
          </cell>
        </row>
        <row r="39">
          <cell r="A39" t="str">
            <v>1187/1</v>
          </cell>
          <cell r="G39" t="str">
            <v>Minor</v>
          </cell>
          <cell r="H39" t="str">
            <v>Rail Bridge</v>
          </cell>
        </row>
        <row r="40">
          <cell r="A40" t="str">
            <v>1188/1</v>
          </cell>
          <cell r="G40" t="str">
            <v>Minor</v>
          </cell>
          <cell r="H40" t="str">
            <v>Rail Bridge</v>
          </cell>
        </row>
        <row r="41">
          <cell r="A41" t="str">
            <v>1188/2</v>
          </cell>
          <cell r="G41" t="str">
            <v>Minor</v>
          </cell>
          <cell r="H41" t="str">
            <v>Rail Bridge</v>
          </cell>
        </row>
        <row r="42">
          <cell r="A42" t="str">
            <v>1174/CL/1</v>
          </cell>
          <cell r="G42" t="str">
            <v>Minor</v>
          </cell>
          <cell r="H42" t="str">
            <v>Rail Bridge</v>
          </cell>
        </row>
        <row r="43">
          <cell r="A43" t="str">
            <v>1175/CL/1</v>
          </cell>
          <cell r="G43" t="str">
            <v>Minor</v>
          </cell>
          <cell r="H43" t="str">
            <v>Rail Bridge</v>
          </cell>
        </row>
        <row r="44">
          <cell r="A44" t="str">
            <v>1176/CL/2</v>
          </cell>
          <cell r="G44" t="str">
            <v>Minor</v>
          </cell>
          <cell r="H44" t="str">
            <v>Rail Bridge</v>
          </cell>
        </row>
        <row r="45">
          <cell r="A45" t="str">
            <v>1176/CL/3</v>
          </cell>
          <cell r="G45" t="str">
            <v>Minor</v>
          </cell>
          <cell r="H45" t="str">
            <v>Rail Bridge</v>
          </cell>
        </row>
        <row r="46">
          <cell r="A46" t="str">
            <v>1177/CL/1</v>
          </cell>
          <cell r="G46" t="str">
            <v>Major</v>
          </cell>
          <cell r="H46" t="str">
            <v>Rail Bridge</v>
          </cell>
        </row>
        <row r="47">
          <cell r="A47" t="str">
            <v>1189/1</v>
          </cell>
          <cell r="G47" t="str">
            <v>Minor</v>
          </cell>
          <cell r="H47" t="str">
            <v>RUB</v>
          </cell>
        </row>
        <row r="48">
          <cell r="A48" t="str">
            <v>1189/2</v>
          </cell>
          <cell r="G48" t="str">
            <v>Minor</v>
          </cell>
          <cell r="H48" t="str">
            <v>RUB</v>
          </cell>
        </row>
        <row r="49">
          <cell r="A49" t="str">
            <v>1190/1</v>
          </cell>
          <cell r="G49" t="str">
            <v>Major</v>
          </cell>
          <cell r="H49" t="str">
            <v>Rail Bridge</v>
          </cell>
        </row>
        <row r="50">
          <cell r="A50" t="str">
            <v>1191/1</v>
          </cell>
          <cell r="G50" t="str">
            <v>Major</v>
          </cell>
          <cell r="H50" t="str">
            <v>Rail Bridge</v>
          </cell>
        </row>
        <row r="51">
          <cell r="A51" t="str">
            <v>1191/2</v>
          </cell>
          <cell r="G51" t="str">
            <v>Major</v>
          </cell>
          <cell r="H51" t="str">
            <v>Rail Bridge</v>
          </cell>
        </row>
        <row r="52">
          <cell r="A52" t="str">
            <v>1191/3</v>
          </cell>
          <cell r="G52" t="str">
            <v>Minor</v>
          </cell>
          <cell r="H52" t="str">
            <v>Rail Bridge</v>
          </cell>
        </row>
        <row r="53">
          <cell r="A53" t="str">
            <v>1192/1</v>
          </cell>
          <cell r="G53" t="str">
            <v>Minor</v>
          </cell>
          <cell r="H53" t="str">
            <v>RUB</v>
          </cell>
        </row>
        <row r="54">
          <cell r="A54" t="str">
            <v>1192/2</v>
          </cell>
          <cell r="G54" t="str">
            <v>Minor</v>
          </cell>
          <cell r="H54" t="str">
            <v>Rail Bridge</v>
          </cell>
        </row>
        <row r="55">
          <cell r="A55" t="str">
            <v>1193/1</v>
          </cell>
          <cell r="G55" t="str">
            <v>Minor</v>
          </cell>
          <cell r="H55" t="str">
            <v>Rail Bridge</v>
          </cell>
        </row>
        <row r="56">
          <cell r="A56" t="str">
            <v>1193/2</v>
          </cell>
          <cell r="G56" t="str">
            <v>Major</v>
          </cell>
          <cell r="H56" t="str">
            <v>Rail Bridge</v>
          </cell>
        </row>
        <row r="57">
          <cell r="A57" t="str">
            <v>1193/3</v>
          </cell>
          <cell r="G57" t="str">
            <v>Minor</v>
          </cell>
          <cell r="H57" t="str">
            <v>RUB</v>
          </cell>
        </row>
        <row r="58">
          <cell r="A58" t="str">
            <v>1193/4</v>
          </cell>
          <cell r="G58" t="str">
            <v>Minor</v>
          </cell>
          <cell r="H58" t="str">
            <v>Rail Bridge</v>
          </cell>
        </row>
        <row r="59">
          <cell r="A59" t="str">
            <v>1193/5</v>
          </cell>
          <cell r="G59" t="str">
            <v>Minor</v>
          </cell>
          <cell r="H59" t="str">
            <v>Rail Bridge</v>
          </cell>
        </row>
        <row r="60">
          <cell r="A60" t="str">
            <v>1194/1</v>
          </cell>
          <cell r="G60" t="str">
            <v>Minor</v>
          </cell>
          <cell r="H60" t="str">
            <v>Rail Bridge</v>
          </cell>
        </row>
        <row r="61">
          <cell r="A61" t="str">
            <v>1194/2</v>
          </cell>
          <cell r="G61" t="str">
            <v>Minor</v>
          </cell>
          <cell r="H61" t="str">
            <v>Rail Bridge</v>
          </cell>
        </row>
        <row r="62">
          <cell r="A62" t="str">
            <v>1195/1</v>
          </cell>
          <cell r="G62" t="str">
            <v>Major</v>
          </cell>
          <cell r="H62" t="str">
            <v>Rail Bridge</v>
          </cell>
        </row>
        <row r="63">
          <cell r="A63" t="str">
            <v>1195/2</v>
          </cell>
          <cell r="G63" t="str">
            <v>Minor</v>
          </cell>
          <cell r="H63" t="str">
            <v>Rail Bridge</v>
          </cell>
        </row>
        <row r="64">
          <cell r="A64" t="str">
            <v>1195/3</v>
          </cell>
          <cell r="G64" t="str">
            <v>Minor</v>
          </cell>
          <cell r="H64" t="str">
            <v>Rail Bridge</v>
          </cell>
        </row>
        <row r="65">
          <cell r="A65" t="str">
            <v>1195/4</v>
          </cell>
          <cell r="G65" t="str">
            <v>Major</v>
          </cell>
          <cell r="H65" t="str">
            <v>Rail Bridge</v>
          </cell>
        </row>
        <row r="66">
          <cell r="A66" t="str">
            <v>1196/1</v>
          </cell>
          <cell r="G66" t="str">
            <v>Minor</v>
          </cell>
          <cell r="H66" t="str">
            <v>RUB</v>
          </cell>
        </row>
        <row r="67">
          <cell r="A67" t="str">
            <v>1196/2</v>
          </cell>
          <cell r="G67" t="str">
            <v>Minor</v>
          </cell>
          <cell r="H67" t="str">
            <v>Rail Bridge</v>
          </cell>
        </row>
        <row r="68">
          <cell r="A68" t="str">
            <v>FOB(O)--9</v>
          </cell>
          <cell r="G68" t="str">
            <v>Not Applicable</v>
          </cell>
          <cell r="H68" t="str">
            <v>FOB</v>
          </cell>
        </row>
        <row r="69">
          <cell r="A69" t="str">
            <v>1197/1</v>
          </cell>
          <cell r="G69" t="str">
            <v>Minor</v>
          </cell>
          <cell r="H69" t="str">
            <v>RUB</v>
          </cell>
        </row>
        <row r="70">
          <cell r="A70" t="str">
            <v>1198/1</v>
          </cell>
          <cell r="G70" t="str">
            <v>Minor</v>
          </cell>
          <cell r="H70" t="str">
            <v>Rail Bridge</v>
          </cell>
        </row>
        <row r="71">
          <cell r="A71" t="str">
            <v>1198/2</v>
          </cell>
          <cell r="G71" t="str">
            <v>Minor</v>
          </cell>
          <cell r="H71" t="str">
            <v>RUB</v>
          </cell>
        </row>
        <row r="72">
          <cell r="A72" t="str">
            <v>1199/1</v>
          </cell>
          <cell r="G72" t="str">
            <v>Minor</v>
          </cell>
          <cell r="H72" t="str">
            <v>Rail Bridge</v>
          </cell>
        </row>
        <row r="73">
          <cell r="A73" t="str">
            <v>1199/2</v>
          </cell>
          <cell r="G73" t="str">
            <v>Minor</v>
          </cell>
          <cell r="H73" t="str">
            <v>Rail Bridge</v>
          </cell>
        </row>
        <row r="74">
          <cell r="A74" t="str">
            <v>1200/1</v>
          </cell>
          <cell r="G74" t="str">
            <v>Minor</v>
          </cell>
          <cell r="H74" t="str">
            <v>Rail Bridge</v>
          </cell>
        </row>
        <row r="75">
          <cell r="A75" t="str">
            <v>1200/2</v>
          </cell>
          <cell r="G75" t="str">
            <v>Minor</v>
          </cell>
          <cell r="H75" t="str">
            <v>RUB</v>
          </cell>
        </row>
        <row r="76">
          <cell r="A76" t="str">
            <v>1201/1</v>
          </cell>
          <cell r="G76" t="str">
            <v>Minor</v>
          </cell>
          <cell r="H76" t="str">
            <v>Rail Bridge</v>
          </cell>
        </row>
        <row r="77">
          <cell r="A77" t="str">
            <v>1201/2</v>
          </cell>
          <cell r="G77" t="str">
            <v>Minor</v>
          </cell>
          <cell r="H77" t="str">
            <v>Rail Bridge</v>
          </cell>
        </row>
        <row r="78">
          <cell r="A78" t="str">
            <v>1202/1</v>
          </cell>
          <cell r="G78" t="str">
            <v>Minor</v>
          </cell>
          <cell r="H78" t="str">
            <v>RUB</v>
          </cell>
        </row>
        <row r="79">
          <cell r="A79" t="str">
            <v>1202/2</v>
          </cell>
          <cell r="G79" t="str">
            <v>Minor</v>
          </cell>
          <cell r="H79" t="str">
            <v>Rail Bridge</v>
          </cell>
        </row>
        <row r="80">
          <cell r="A80" t="str">
            <v>1203/1</v>
          </cell>
          <cell r="G80" t="str">
            <v>Minor</v>
          </cell>
          <cell r="H80" t="str">
            <v>Rail Bridge</v>
          </cell>
        </row>
        <row r="81">
          <cell r="A81" t="str">
            <v>1203/2</v>
          </cell>
          <cell r="G81" t="str">
            <v>Minor</v>
          </cell>
          <cell r="H81" t="str">
            <v>Rail Bridge</v>
          </cell>
        </row>
        <row r="82">
          <cell r="A82" t="str">
            <v>1203/3</v>
          </cell>
          <cell r="G82" t="str">
            <v>Not Applicable</v>
          </cell>
          <cell r="H82" t="str">
            <v>ROB</v>
          </cell>
        </row>
        <row r="83">
          <cell r="A83" t="str">
            <v>1204/1</v>
          </cell>
          <cell r="G83" t="str">
            <v>Not Applicable</v>
          </cell>
          <cell r="H83" t="str">
            <v>ROB</v>
          </cell>
        </row>
        <row r="84">
          <cell r="A84" t="str">
            <v>1204/2</v>
          </cell>
          <cell r="G84" t="str">
            <v>Minor</v>
          </cell>
          <cell r="H84" t="str">
            <v>RUB</v>
          </cell>
        </row>
        <row r="85">
          <cell r="A85" t="str">
            <v>1205/1</v>
          </cell>
          <cell r="G85" t="str">
            <v>Minor</v>
          </cell>
          <cell r="H85" t="str">
            <v>RUB</v>
          </cell>
        </row>
        <row r="86">
          <cell r="A86" t="str">
            <v>1205/2</v>
          </cell>
          <cell r="G86" t="str">
            <v>Minor</v>
          </cell>
          <cell r="H86" t="str">
            <v>RUB</v>
          </cell>
        </row>
        <row r="87">
          <cell r="A87" t="str">
            <v>1205/3</v>
          </cell>
          <cell r="G87" t="str">
            <v>Minor</v>
          </cell>
          <cell r="H87" t="str">
            <v>RUB</v>
          </cell>
        </row>
        <row r="88">
          <cell r="A88" t="str">
            <v>1206/1</v>
          </cell>
          <cell r="G88" t="str">
            <v>Major</v>
          </cell>
          <cell r="H88" t="str">
            <v>Rail Bridge</v>
          </cell>
        </row>
        <row r="89">
          <cell r="A89" t="str">
            <v>1206/2</v>
          </cell>
          <cell r="G89" t="str">
            <v>Major</v>
          </cell>
          <cell r="H89" t="str">
            <v>ROR</v>
          </cell>
        </row>
        <row r="90">
          <cell r="A90" t="str">
            <v>1207/1</v>
          </cell>
          <cell r="G90" t="str">
            <v>Minor</v>
          </cell>
          <cell r="H90" t="str">
            <v>Other</v>
          </cell>
        </row>
        <row r="91">
          <cell r="A91" t="str">
            <v>1207/2</v>
          </cell>
          <cell r="G91" t="str">
            <v>Minor</v>
          </cell>
          <cell r="H91" t="str">
            <v>Other</v>
          </cell>
        </row>
        <row r="92">
          <cell r="A92" t="str">
            <v>1207/3</v>
          </cell>
          <cell r="G92" t="str">
            <v>Major</v>
          </cell>
          <cell r="H92" t="str">
            <v>ROR</v>
          </cell>
        </row>
        <row r="93">
          <cell r="A93" t="str">
            <v>1207/4</v>
          </cell>
          <cell r="G93" t="str">
            <v>Minor</v>
          </cell>
          <cell r="H93" t="str">
            <v>RUB</v>
          </cell>
        </row>
        <row r="94">
          <cell r="A94" t="str">
            <v>1208/1</v>
          </cell>
          <cell r="G94" t="str">
            <v>Minor</v>
          </cell>
          <cell r="H94" t="str">
            <v>RUB</v>
          </cell>
        </row>
        <row r="95">
          <cell r="A95" t="str">
            <v>1208/2</v>
          </cell>
          <cell r="G95" t="str">
            <v>Minor</v>
          </cell>
          <cell r="H95" t="str">
            <v>Rail Bridge</v>
          </cell>
        </row>
        <row r="96">
          <cell r="A96" t="str">
            <v>1209/1</v>
          </cell>
          <cell r="G96" t="str">
            <v>Minor</v>
          </cell>
          <cell r="H96" t="str">
            <v>Rail Bridge</v>
          </cell>
        </row>
        <row r="97">
          <cell r="A97" t="str">
            <v>1209/2</v>
          </cell>
          <cell r="G97" t="str">
            <v>Minor</v>
          </cell>
          <cell r="H97" t="str">
            <v>Rail Bridge</v>
          </cell>
        </row>
        <row r="98">
          <cell r="A98" t="str">
            <v>1209/3</v>
          </cell>
          <cell r="G98" t="str">
            <v>Minor</v>
          </cell>
          <cell r="H98" t="str">
            <v>RUB</v>
          </cell>
        </row>
        <row r="99">
          <cell r="A99" t="str">
            <v>1210/1</v>
          </cell>
          <cell r="G99" t="str">
            <v>Minor</v>
          </cell>
          <cell r="H99" t="str">
            <v>Rail Bridge</v>
          </cell>
        </row>
        <row r="100">
          <cell r="A100" t="str">
            <v>1210/2</v>
          </cell>
          <cell r="G100" t="str">
            <v>Major</v>
          </cell>
          <cell r="H100" t="str">
            <v>Rail Bridge</v>
          </cell>
        </row>
        <row r="101">
          <cell r="A101" t="str">
            <v>1211/1</v>
          </cell>
          <cell r="G101" t="str">
            <v>Minor</v>
          </cell>
          <cell r="H101" t="str">
            <v>Rail Bridge</v>
          </cell>
        </row>
        <row r="102">
          <cell r="A102" t="str">
            <v>1212/1</v>
          </cell>
          <cell r="G102" t="str">
            <v>Minor</v>
          </cell>
          <cell r="H102" t="str">
            <v>RUB</v>
          </cell>
        </row>
        <row r="103">
          <cell r="A103" t="str">
            <v>1212/2</v>
          </cell>
          <cell r="G103" t="str">
            <v>Minor</v>
          </cell>
          <cell r="H103" t="str">
            <v>Rail Bridge</v>
          </cell>
        </row>
        <row r="104">
          <cell r="A104" t="str">
            <v>1214/1</v>
          </cell>
          <cell r="G104" t="str">
            <v>Minor</v>
          </cell>
          <cell r="H104" t="str">
            <v>Rail Bridge</v>
          </cell>
        </row>
        <row r="105">
          <cell r="A105" t="str">
            <v>FOB(O)--10</v>
          </cell>
          <cell r="G105" t="str">
            <v>Not Applicable</v>
          </cell>
          <cell r="H105" t="str">
            <v>FOB</v>
          </cell>
        </row>
        <row r="106">
          <cell r="A106" t="str">
            <v>1216/1</v>
          </cell>
          <cell r="G106" t="str">
            <v>Minor</v>
          </cell>
          <cell r="H106" t="str">
            <v>Rail Bridge</v>
          </cell>
        </row>
        <row r="107">
          <cell r="A107" t="str">
            <v>1216/2</v>
          </cell>
          <cell r="G107" t="str">
            <v>Minor</v>
          </cell>
          <cell r="H107" t="str">
            <v>Rail Bridge</v>
          </cell>
        </row>
        <row r="108">
          <cell r="A108" t="str">
            <v>1218/1</v>
          </cell>
          <cell r="G108" t="str">
            <v>Not Applicable</v>
          </cell>
          <cell r="H108" t="str">
            <v>ROB</v>
          </cell>
        </row>
        <row r="109">
          <cell r="A109" t="str">
            <v>1219/1</v>
          </cell>
          <cell r="G109" t="str">
            <v>Minor</v>
          </cell>
          <cell r="H109" t="str">
            <v>Rail Bridge</v>
          </cell>
        </row>
        <row r="110">
          <cell r="A110" t="str">
            <v>1219/2</v>
          </cell>
          <cell r="G110" t="str">
            <v>Minor</v>
          </cell>
          <cell r="H110" t="str">
            <v>Rail Bridge</v>
          </cell>
        </row>
        <row r="111">
          <cell r="A111" t="str">
            <v>1222/1</v>
          </cell>
          <cell r="G111" t="str">
            <v>Minor</v>
          </cell>
          <cell r="H111" t="str">
            <v>RUB</v>
          </cell>
        </row>
        <row r="112">
          <cell r="A112" t="str">
            <v>1223/1</v>
          </cell>
          <cell r="G112" t="str">
            <v>Not Applicable</v>
          </cell>
          <cell r="H112" t="str">
            <v>ROB</v>
          </cell>
        </row>
        <row r="113">
          <cell r="A113" t="str">
            <v>1223/2</v>
          </cell>
          <cell r="G113" t="str">
            <v>Minor</v>
          </cell>
          <cell r="H113" t="str">
            <v>Rail Bridge</v>
          </cell>
        </row>
        <row r="114">
          <cell r="A114" t="str">
            <v>FOB(O)--11</v>
          </cell>
          <cell r="G114" t="str">
            <v>Not Applicable</v>
          </cell>
          <cell r="H114" t="str">
            <v>FOB</v>
          </cell>
        </row>
        <row r="115">
          <cell r="A115" t="str">
            <v>1224/1</v>
          </cell>
          <cell r="G115" t="str">
            <v>Not Applicable</v>
          </cell>
          <cell r="H115" t="str">
            <v>ROB</v>
          </cell>
        </row>
        <row r="116">
          <cell r="A116" t="str">
            <v>1225/1</v>
          </cell>
          <cell r="G116" t="str">
            <v>Minor</v>
          </cell>
          <cell r="H116" t="str">
            <v>Rail Bridge</v>
          </cell>
        </row>
        <row r="117">
          <cell r="A117" t="str">
            <v>1226/1</v>
          </cell>
          <cell r="G117" t="str">
            <v>Minor</v>
          </cell>
          <cell r="H117" t="str">
            <v>Rail Bridge</v>
          </cell>
        </row>
        <row r="118">
          <cell r="A118" t="str">
            <v>1227/1</v>
          </cell>
          <cell r="G118" t="str">
            <v>Minor</v>
          </cell>
          <cell r="H118" t="str">
            <v>RUB</v>
          </cell>
        </row>
        <row r="119">
          <cell r="A119" t="str">
            <v>1227/2</v>
          </cell>
          <cell r="G119" t="str">
            <v>Minor</v>
          </cell>
          <cell r="H119" t="str">
            <v>Rail Bridge</v>
          </cell>
        </row>
        <row r="120">
          <cell r="A120" t="str">
            <v>1228/1</v>
          </cell>
          <cell r="G120" t="str">
            <v>Minor</v>
          </cell>
          <cell r="H120" t="str">
            <v>RUB</v>
          </cell>
        </row>
        <row r="121">
          <cell r="A121" t="str">
            <v>1229/1</v>
          </cell>
          <cell r="G121" t="str">
            <v>Minor</v>
          </cell>
          <cell r="H121" t="str">
            <v>Rail Bridge</v>
          </cell>
        </row>
        <row r="122">
          <cell r="A122" t="str">
            <v>1231/1</v>
          </cell>
          <cell r="G122" t="str">
            <v>Minor</v>
          </cell>
          <cell r="H122" t="str">
            <v>Rail Bridge</v>
          </cell>
        </row>
        <row r="123">
          <cell r="A123" t="str">
            <v>1231/2</v>
          </cell>
          <cell r="G123" t="str">
            <v>Minor</v>
          </cell>
          <cell r="H123" t="str">
            <v>RUB</v>
          </cell>
        </row>
        <row r="124">
          <cell r="A124" t="str">
            <v>1231/3</v>
          </cell>
          <cell r="G124" t="str">
            <v>Minor</v>
          </cell>
          <cell r="H124" t="str">
            <v>Rail Bridge</v>
          </cell>
        </row>
        <row r="125">
          <cell r="A125" t="str">
            <v>1232/2</v>
          </cell>
          <cell r="G125" t="str">
            <v>Minor</v>
          </cell>
          <cell r="H125" t="str">
            <v>Rail Bridge</v>
          </cell>
        </row>
        <row r="126">
          <cell r="A126" t="str">
            <v>1233/1</v>
          </cell>
          <cell r="G126" t="str">
            <v>Minor</v>
          </cell>
          <cell r="H126" t="str">
            <v>RUB</v>
          </cell>
        </row>
        <row r="127">
          <cell r="A127" t="str">
            <v>1234/1</v>
          </cell>
          <cell r="G127" t="str">
            <v>Not Applicable</v>
          </cell>
          <cell r="H127" t="str">
            <v>ROB</v>
          </cell>
        </row>
        <row r="128">
          <cell r="A128" t="str">
            <v>1234/2</v>
          </cell>
          <cell r="G128" t="str">
            <v>Minor</v>
          </cell>
          <cell r="H128" t="str">
            <v>Rail Bridge</v>
          </cell>
        </row>
        <row r="129">
          <cell r="A129" t="str">
            <v>FOB(O)--12</v>
          </cell>
          <cell r="G129" t="str">
            <v>Not Applicable</v>
          </cell>
          <cell r="H129" t="str">
            <v>FOB</v>
          </cell>
        </row>
        <row r="130">
          <cell r="A130" t="str">
            <v>1236/1</v>
          </cell>
          <cell r="G130" t="str">
            <v>Minor</v>
          </cell>
          <cell r="H130" t="str">
            <v>Rail Bridge</v>
          </cell>
        </row>
        <row r="131">
          <cell r="A131" t="str">
            <v>1236/2</v>
          </cell>
          <cell r="G131" t="str">
            <v>Minor</v>
          </cell>
          <cell r="H131" t="str">
            <v>Rail Bridge</v>
          </cell>
        </row>
        <row r="132">
          <cell r="A132" t="str">
            <v>1236/3</v>
          </cell>
          <cell r="G132" t="str">
            <v>Minor</v>
          </cell>
          <cell r="H132" t="str">
            <v>RUB</v>
          </cell>
        </row>
        <row r="133">
          <cell r="A133" t="str">
            <v>1239/1</v>
          </cell>
          <cell r="G133" t="str">
            <v>Minor</v>
          </cell>
          <cell r="H133" t="str">
            <v>Rail Bridge</v>
          </cell>
        </row>
        <row r="134">
          <cell r="A134" t="str">
            <v>1239/3</v>
          </cell>
          <cell r="G134" t="str">
            <v>Minor</v>
          </cell>
          <cell r="H134" t="str">
            <v>Rail Bridge</v>
          </cell>
        </row>
        <row r="135">
          <cell r="A135" t="str">
            <v>1240/1</v>
          </cell>
          <cell r="G135" t="str">
            <v>Minor</v>
          </cell>
          <cell r="H135" t="str">
            <v>Rail Bridge</v>
          </cell>
        </row>
        <row r="136">
          <cell r="A136" t="str">
            <v>1241/1</v>
          </cell>
          <cell r="G136" t="str">
            <v>Minor</v>
          </cell>
          <cell r="H136" t="str">
            <v>Rail Bridge</v>
          </cell>
        </row>
        <row r="137">
          <cell r="A137" t="str">
            <v>1241/2</v>
          </cell>
          <cell r="G137" t="str">
            <v>Minor</v>
          </cell>
          <cell r="H137" t="str">
            <v>Rail Bridge</v>
          </cell>
        </row>
        <row r="138">
          <cell r="A138" t="str">
            <v>1242/1</v>
          </cell>
          <cell r="G138" t="str">
            <v>Minor</v>
          </cell>
          <cell r="H138" t="str">
            <v>RUB</v>
          </cell>
        </row>
        <row r="139">
          <cell r="A139" t="str">
            <v>1242/2</v>
          </cell>
          <cell r="G139" t="str">
            <v>Minor</v>
          </cell>
          <cell r="H139" t="str">
            <v>Rail Bridge</v>
          </cell>
        </row>
        <row r="140">
          <cell r="A140" t="str">
            <v>1243/1</v>
          </cell>
          <cell r="G140" t="str">
            <v>Minor</v>
          </cell>
          <cell r="H140" t="str">
            <v>Rail Bridge</v>
          </cell>
        </row>
        <row r="141">
          <cell r="A141" t="str">
            <v>1243/2</v>
          </cell>
          <cell r="G141" t="str">
            <v>Minor</v>
          </cell>
          <cell r="H141" t="str">
            <v>RUB</v>
          </cell>
        </row>
        <row r="142">
          <cell r="A142" t="str">
            <v>FOB(O)--13</v>
          </cell>
          <cell r="G142" t="str">
            <v>Not Applicable</v>
          </cell>
          <cell r="H142" t="str">
            <v>FOB</v>
          </cell>
        </row>
        <row r="143">
          <cell r="A143" t="str">
            <v>1244/1</v>
          </cell>
          <cell r="G143" t="str">
            <v>Minor</v>
          </cell>
          <cell r="H143" t="str">
            <v>Rail Bridge</v>
          </cell>
        </row>
        <row r="144">
          <cell r="A144" t="str">
            <v>1244/2</v>
          </cell>
          <cell r="G144" t="str">
            <v>Major</v>
          </cell>
          <cell r="H144" t="str">
            <v>Rail Bridge</v>
          </cell>
        </row>
        <row r="145">
          <cell r="A145" t="str">
            <v>1245/1</v>
          </cell>
          <cell r="G145" t="str">
            <v>Minor</v>
          </cell>
          <cell r="H145" t="str">
            <v>RUB</v>
          </cell>
        </row>
      </sheetData>
    </sheetDataSet>
  </externalBook>
</externalLink>
</file>

<file path=xl/richData/_rels/rdRichValueWebImage.xml.rels><?xml version="1.0" encoding="UTF-8" standalone="yes"?>
<Relationships xmlns="http://schemas.openxmlformats.org/package/2006/relationships"><Relationship Id="rId117" Type="http://schemas.openxmlformats.org/officeDocument/2006/relationships/hyperlink" Target="https://quickchart.io/qr?size=300&amp;text=AWPO%20ID%3A%20%0AName%3A%20Sarabjit%20Singh%0AFather%20Name%3A%20Parkash%20Singh%0ADesignation%3A%20Gate%20man%20%0A-%0AContact%20No%3A%208837811486%0AEmergency%20Contact%20No%3A%208198007145%0AImportant%20no%3A%0A1.%20Ajrun%20kumar%20%2B91%2077798%2060477%0A2.%20Vivek%20Kumar%20Azad%20%2B91-88726%2071873" TargetMode="External"/><Relationship Id="rId21" Type="http://schemas.openxmlformats.org/officeDocument/2006/relationships/hyperlink" Target="https://quickchart.io/qr?size=300&amp;text=AWPO%20ID%3A%2049319%0AName%3A%20Jagjeet%20Singh%0AFather%20Name%3A%20Kaka%20Singh%0ADesignation%3A%20KEYMAN%0ABeat%20No.%2028%0AContact%20No%3A%208290590570%0AEmergency%20Contact%20No%3A%208699006787%0AImportant%20no%3A%0A1.%20Ajrun%20kumar%20%2B91%2077798%2060477%0A2.%20Vivek%20Kumar%20Azad%20%2B91-88726%2071873" TargetMode="External"/><Relationship Id="rId42" Type="http://schemas.openxmlformats.org/officeDocument/2006/relationships/image" Target="../media/image21.png"/><Relationship Id="rId63" Type="http://schemas.openxmlformats.org/officeDocument/2006/relationships/hyperlink" Target="https://quickchart.io/qr?size=300&amp;text=AWPO%20ID%3A%2014942%0AName%3A%20Baljit%20Singh%0AFather%20Name%3A%20Jaswant%20Singh%0ADesignation%3A%20Patrolman%0ASPN-06%0AContact%20No%3A%209530822519%0AEmergency%20Contact%20No%3A%208437336009%0AImportant%20no%3A%0A1.%20Ajrun%20kumar%20%2B91%2077798%2060477%0A2.%20Vivek%20Kumar%20Azad%20%2B91-88726%2071873" TargetMode="External"/><Relationship Id="rId84" Type="http://schemas.openxmlformats.org/officeDocument/2006/relationships/image" Target="../media/image42.png"/><Relationship Id="rId138" Type="http://schemas.openxmlformats.org/officeDocument/2006/relationships/image" Target="../media/image69.png"/><Relationship Id="rId107" Type="http://schemas.openxmlformats.org/officeDocument/2006/relationships/hyperlink" Target="https://quickchart.io/qr?size=300&amp;text=AWPO%20ID%3A%2049321%0AName%3A%20Jagjit%20Singh%0AFather%20Name%3A%20Dia%20Singh%20%0ADesignation%3A%20Gate%20man%20%0A-%0AContact%20No%3A%209876436939%0AEmergency%20Contact%20No%3A%208847650107%0AImportant%20no%3A%0A1.%20Ajrun%20kumar%20%2B91%2077798%2060477%0A2.%20Vivek%20Kumar%20Azad%20%2B91-88726%2071873" TargetMode="External"/><Relationship Id="rId11" Type="http://schemas.openxmlformats.org/officeDocument/2006/relationships/hyperlink" Target="https://quickchart.io/qr?size=300&amp;text=AWPO%20ID%3A%2046246%0AName%3A%20Gurwinder%20Singh%0AFather%20Name%3A%20Labh%20Singh%0ADesignation%3A%20KEYMAN%0ABeat%20No.%2023%0AContact%20No%3A%209465551335%0AEmergency%20Contact%20No%3A%209465251335%0A8699131335%0AImportant%20no%3A%0A1.%20Ajrun%20kumar%20%2B91%2077798%2060477%0A2.%20Vivek%20Kumar%20Azad%20%2B91-88726%2071873" TargetMode="External"/><Relationship Id="rId32" Type="http://schemas.openxmlformats.org/officeDocument/2006/relationships/image" Target="../media/image16.png"/><Relationship Id="rId37" Type="http://schemas.openxmlformats.org/officeDocument/2006/relationships/hyperlink" Target="https://quickchart.io/qr?size=300&amp;text=AWPO%20ID%3A%2053924%0AName%3A%20%20Harwinder%20Singh%0AFather%20Name%3A%20Sukhdev%20Singh%0ADesignation%3A%20KEYMAN%0ARest%0AContact%20No%3A%209465326270%0AEmergency%20Contact%20No%3A%209814170346%0AImportant%20no%3A%0A1.%20Ajrun%20kumar%20%2B91%2077798%2060477%0A2.%20Vivek%20Kumar%20Azad%20%2B91-88726%2071873" TargetMode="External"/><Relationship Id="rId53" Type="http://schemas.openxmlformats.org/officeDocument/2006/relationships/hyperlink" Target="https://quickchart.io/qr?size=300&amp;text=AWPO%20ID%3A%2014690%0AName%3A%20Rajinder%20Singh%0AFather%20Name%3A%20Bachan%20Singh%0ADesignation%3A%20Patrolman%0ASPN-03%0AContact%20No%3A%207973074232%0AEmergency%20Contact%20No%3A%206393503155%0AImportant%20no%3A%0A1.%20Ajrun%20kumar%20%2B91%2077798%2060477%0A2.%20Vivek%20Kumar%20Azad%20%2B91-88726%2071873" TargetMode="Externa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hyperlink" Target="https://quickchart.io/qr?size=300&amp;text=AWPO%20ID%3A%2014794%0AName%3A%20Jagroop%20Singh%0AFather%20Name%3A%20Raghhvir%20Singh%0ADesignation%3A%20Patrolman%0ASPN-11%0AContact%20No%3A%208146492292%0AEmergency%20Contact%20No%3A%209115923335%0AImportant%20no%3A%0A1.%20Ajrun%20kumar%20%2B91%2077798%2060477%0A2.%20Vivek%20Kumar%20Azad%20%2B91-88726%2071873" TargetMode="External"/><Relationship Id="rId102" Type="http://schemas.openxmlformats.org/officeDocument/2006/relationships/image" Target="../media/image51.png"/><Relationship Id="rId123" Type="http://schemas.openxmlformats.org/officeDocument/2006/relationships/hyperlink" Target="https://quickchart.io/qr?size=300&amp;text=AWPO%20ID%3A%2047207%0AName%3A%20Jagtar%20Nath%0AFather%20Name%3A%20Gian%20Nath%0ADesignation%3A%20Gate%20man%20%0A-%0AContact%20No%3A%209518133849%0AEmergency%20Contact%20No%3A%209781954366%0AImportant%20no%3A%0A1.%20Ajrun%20kumar%20%2B91%2077798%2060477%0A2.%20Vivek%20Kumar%20Azad%20%2B91-88726%2071873" TargetMode="External"/><Relationship Id="rId128" Type="http://schemas.openxmlformats.org/officeDocument/2006/relationships/image" Target="../media/image64.png"/><Relationship Id="rId5" Type="http://schemas.openxmlformats.org/officeDocument/2006/relationships/hyperlink" Target="https://quickchart.io/qr?size=300&amp;text=AWPO%20ID%3A%2046490%0AName%3A%20Kuldeep%20Singh%0AFather%20Name%3A%20Amarjit%20Singh%0ADesignation%3A%20KEYMAN%0ABeat%20No.%2020%0AContact%20No%3A%207087352069%0AEmergency%20Contact%20No%3A%207087052069%0AImportant%20no%3A%0A1.%20Ajrun%20kumar%20%2B91%2077798%2060477%0A2.%20Vivek%20Kumar%20Azad%20%2B91-88726%2071873" TargetMode="External"/><Relationship Id="rId90" Type="http://schemas.openxmlformats.org/officeDocument/2006/relationships/image" Target="../media/image45.png"/><Relationship Id="rId95" Type="http://schemas.openxmlformats.org/officeDocument/2006/relationships/hyperlink" Target="https://quickchart.io/qr?size=300&amp;text=AWPO%20ID%3A%2014678%0AName%3A%20Amritpal%20Singh%0AFather%20Name%3A%20Kapur%20Singh%0ADesignation%3A%20Patrolman%0ASPD-10%0AContact%20No%3A%208812006561%0AEmergency%20Contact%20No%3A%208812006561%0AImportant%20no%3A%0A1.%20Ajrun%20kumar%20%2B91%2077798%2060477%0A2.%20Vivek%20Kumar%20Azad%20%2B91-88726%2071873" TargetMode="External"/><Relationship Id="rId22" Type="http://schemas.openxmlformats.org/officeDocument/2006/relationships/image" Target="../media/image11.png"/><Relationship Id="rId27" Type="http://schemas.openxmlformats.org/officeDocument/2006/relationships/hyperlink" Target="https://quickchart.io/qr?size=300&amp;text=AWPO%20ID%3A%2047110%0AName%3A%20Kuljeet%20singh%0AFather%20Name%3A%20Bhajan%20Singh%0ADesignation%3A%20KEYMAN%0ABeat%20No.%2031%0AContact%20No%3A%207973833770%0AEmergency%20Contact%20No%3A%206283880187%0AImportant%20no%3A%0A1.%20Ajrun%20kumar%20%2B91%2077798%2060477%0A2.%20Vivek%20Kumar%20Azad%20%2B91-88726%2071873" TargetMode="External"/><Relationship Id="rId43" Type="http://schemas.openxmlformats.org/officeDocument/2006/relationships/hyperlink" Target="https://quickchart.io/qr?size=300&amp;text=AWPO%20ID%3A%2011469%0AName%3A%20Jasvir%20Singh%0AFather%20Name%3A%20Ishar%20Singh%0ADesignation%3A%20Br.%20Watchman%0ABR.%20108%0AContact%20No%3A%208398036955%0AEmergency%20Contact%20No%3A%208397031057%0AImportant%20no%3A%0A1.%20Ajrun%20kumar%20%2B91%2077798%2060477%0A2.%20Vivek%20Kumar%20Azad%20%2B91-88726%2071873" TargetMode="Externa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hyperlink" Target="https://quickchart.io/qr?size=300&amp;text=AWPO%20ID%3A%2012202%0AName%3A%20Gurjit%20Singh%0AFather%20Name%3A%20Dalbara%20Singh%0ADesignation%3A%20Patrolman%0ASPN-08%0AContact%20No%3A%208360358775%0AEmergency%20Contact%20No%3A%209501179177%0AImportant%20no%3A%0A1.%20Ajrun%20kumar%20%2B91%2077798%2060477%0A2.%20Vivek%20Kumar%20Azad%20%2B91-88726%2071873" TargetMode="External"/><Relationship Id="rId113" Type="http://schemas.openxmlformats.org/officeDocument/2006/relationships/hyperlink" Target="https://quickchart.io/qr?size=300&amp;text=AWPO%20ID%3A%2046538%0AName%3A%20Pal%20Singh%0AFather%20Name%3A%20Hans%20Singh%20%0ADesignation%3A%20Gate%20man%20%0A-%0AContact%20No%3A%208360635600%0AEmergency%20Contact%20No%3A%207589322742%0AImportant%20no%3A%0A1.%20Ajrun%20kumar%20%2B91%2077798%2060477%0A2.%20Vivek%20Kumar%20Azad%20%2B91-88726%2071873" TargetMode="External"/><Relationship Id="rId118" Type="http://schemas.openxmlformats.org/officeDocument/2006/relationships/image" Target="../media/image59.png"/><Relationship Id="rId134" Type="http://schemas.openxmlformats.org/officeDocument/2006/relationships/image" Target="../media/image67.png"/><Relationship Id="rId139" Type="http://schemas.openxmlformats.org/officeDocument/2006/relationships/hyperlink" Target="https://quickchart.io/qr?size=300&amp;text=AWPO%20ID%3A%20101518%0AName%3A%20Vivek%20Kumar%20Azad%0AFather%20Name%3A%20Lt.%20Raj%20Kumar%0ADesignation%3A%20%0A%0AContact%20No%3A%20%0AEmergency%20Contact%20No%3A%20%0AImportant%20no%3A%0A1.%20Ajrun%20kumar%20%2B91%2077798%2060477%0A2.%20Vivek%20Kumar%20Azad%20%2B91-88726%2071873" TargetMode="External"/><Relationship Id="rId80" Type="http://schemas.openxmlformats.org/officeDocument/2006/relationships/image" Target="../media/image40.png"/><Relationship Id="rId85" Type="http://schemas.openxmlformats.org/officeDocument/2006/relationships/hyperlink" Target="https://quickchart.io/qr?size=300&amp;text=AWPO%20ID%3A%2015598%0AName%3A%20Baljinder%20Singh%0AFather%20Name%3A%20Balvir%20Singh%0ADesignation%3A%20Patrolman%0ASPD-05%0AContact%20No%3A%207460849679%0AEmergency%20Contact%20No%3A%209501335301%0AImportant%20no%3A%0A1.%20Ajrun%20kumar%20%2B91%2077798%2060477%0A2.%20Vivek%20Kumar%20Azad%20%2B91-88726%2071873" TargetMode="External"/><Relationship Id="rId12" Type="http://schemas.openxmlformats.org/officeDocument/2006/relationships/image" Target="../media/image6.png"/><Relationship Id="rId17" Type="http://schemas.openxmlformats.org/officeDocument/2006/relationships/hyperlink" Target="https://quickchart.io/qr?size=300&amp;text=AWPO%20ID%3A%2053265%0AName%3A%20Harwinder%20Singh%0AFather%20Name%3A%20Ramchand%0ADesignation%3A%20KEYMAN%0ABeat%20No.%2026%0AContact%20No%3A%209417462599%0AEmergency%20Contact%20No%3A%207009507732%0AImportant%20no%3A%0A1.%20Ajrun%20kumar%20%2B91%2077798%2060477%0A2.%20Vivek%20Kumar%20Azad%20%2B91-88726%2071873" TargetMode="External"/><Relationship Id="rId33" Type="http://schemas.openxmlformats.org/officeDocument/2006/relationships/hyperlink" Target="https://quickchart.io/qr?size=300&amp;text=AWPO%20ID%3A%2053627%0AName%3A%20Bikar%20Singh%0AFather%20Name%3A%20Jarnail%20Singh%0ADesignation%3A%20KEYMAN%0ABeat%20No.%2034%0AContact%20No%3A%209205536128%0AEmergency%20Contact%20No%3A%208283941904%0AImportant%20no%3A%0A1.%20Ajrun%20kumar%20%2B91%2077798%2060477%0A2.%20Vivek%20Kumar%20Azad%20%2B91-88726%2071873" TargetMode="External"/><Relationship Id="rId38" Type="http://schemas.openxmlformats.org/officeDocument/2006/relationships/image" Target="../media/image19.png"/><Relationship Id="rId59" Type="http://schemas.openxmlformats.org/officeDocument/2006/relationships/hyperlink" Target="https://quickchart.io/qr?size=300&amp;text=AWPO%20ID%3A%2012899%0AName%3A%20Rakshpal%20Singh%0AFather%20Name%3A%20Baldev%20Singh%0ADesignation%3A%20Patrolman%0ASPN-04%0AContact%20No%3A%207087370322%0AEmergency%20Contact%20No%3A%209501589342%0AImportant%20no%3A%0A1.%20Ajrun%20kumar%20%2B91%2077798%2060477%0A2.%20Vivek%20Kumar%20Azad%20%2B91-88726%2071873" TargetMode="External"/><Relationship Id="rId103" Type="http://schemas.openxmlformats.org/officeDocument/2006/relationships/hyperlink" Target="https://quickchart.io/qr?size=300&amp;text=AWPO%20ID%3A%2052595%0AName%3A%20Balwinder%20Singh%0AFather%20Name%3A%20%20Gurdas%20Singh%0ADesignation%3A%20Gate%20man%20%0A-%0AContact%20No%3A%209876137716%0AEmergency%20Contact%20No%3A%209872341355%0AImportant%20no%3A%0A1.%20Ajrun%20kumar%20%2B91%2077798%2060477%0A2.%20Vivek%20Kumar%20Azad%20%2B91-88726%2071873" TargetMode="External"/><Relationship Id="rId108" Type="http://schemas.openxmlformats.org/officeDocument/2006/relationships/image" Target="../media/image54.png"/><Relationship Id="rId124" Type="http://schemas.openxmlformats.org/officeDocument/2006/relationships/image" Target="../media/image62.png"/><Relationship Id="rId129" Type="http://schemas.openxmlformats.org/officeDocument/2006/relationships/hyperlink" Target="https://quickchart.io/qr?size=300&amp;text=AWPO%20ID%3A%2047113%0AName%3A%20Lakhmir%20Singh%0AFather%20Name%3A%20Dev%20Singh%0ADesignation%3A%20Gate%20man%20%0A-%0AContact%20No%3A%20%0AEmergency%20Contact%20No%3A%20%0AImportant%20no%3A%0A1.%20Ajrun%20kumar%20%2B91%2077798%2060477%0A2.%20Vivek%20Kumar%20Azad%20%2B91-88726%2071873" TargetMode="External"/><Relationship Id="rId54" Type="http://schemas.openxmlformats.org/officeDocument/2006/relationships/image" Target="../media/image27.png"/><Relationship Id="rId70" Type="http://schemas.openxmlformats.org/officeDocument/2006/relationships/image" Target="../media/image35.png"/><Relationship Id="rId75" Type="http://schemas.openxmlformats.org/officeDocument/2006/relationships/hyperlink" Target="https://quickchart.io/qr?size=300&amp;text=AWPO%20ID%3A%2016592%0AName%3A%20Sukhwinder%20Singh%0AFather%20Name%3A%20Ajaib%20Singh%0ADesignation%3A%20Patrolman%0ASPN-10%0AContact%20No%3A%207973475062%0AEmergency%20Contact%20No%3A%208427203239%0AImportant%20no%3A%0A1.%20Ajrun%20kumar%20%2B91%2077798%2060477%0A2.%20Vivek%20Kumar%20Azad%20%2B91-88726%2071873" TargetMode="External"/><Relationship Id="rId91" Type="http://schemas.openxmlformats.org/officeDocument/2006/relationships/hyperlink" Target="https://quickchart.io/qr?size=300&amp;text=AWPO%20ID%3A%2011272%0AName%3A%20Sukhchain%20Singh%0AFather%20Name%3A%20Lakhvir%20Singh%0ADesignation%3A%20Patrolman%0ASPD-08%0AContact%20No%3A%208054012678%0AEmergency%20Contact%20No%3A%209667217490%0AImportant%20no%3A%0A1.%20Ajrun%20kumar%20%2B91%2077798%2060477%0A2.%20Vivek%20Kumar%20Azad%20%2B91-88726%2071873" TargetMode="External"/><Relationship Id="rId96" Type="http://schemas.openxmlformats.org/officeDocument/2006/relationships/image" Target="../media/image48.png"/><Relationship Id="rId140" Type="http://schemas.openxmlformats.org/officeDocument/2006/relationships/image" Target="../media/image70.png"/><Relationship Id="rId1" Type="http://schemas.openxmlformats.org/officeDocument/2006/relationships/hyperlink" Target="https://quickchart.io/qr?size=300&amp;text=AWPO%20ID%3A%2014803%0AName%3A%20Tarsem%20Singh%0AFather%20Name%3A%20Labh%20Singh%0ADesignation%3A%20Patrolman%0ASPN-09%0AContact%20No%3A%208427122355%0AEmergency%20Contact%20No%3A%207986305303%0AImportant%20no%3A%0A1.%20Ajrun%20kumar%20%2B91%2077798%2060477%0A2.%20Vivek%20Kumar%20Azad%20%2B91-88726%2071873" TargetMode="External"/><Relationship Id="rId6" Type="http://schemas.openxmlformats.org/officeDocument/2006/relationships/image" Target="../media/image3.png"/><Relationship Id="rId23" Type="http://schemas.openxmlformats.org/officeDocument/2006/relationships/hyperlink" Target="https://quickchart.io/qr?size=300&amp;text=AWPO%20ID%3A%2053626%0AName%3A%20Lakhvir%20Singh%0AFather%20Name%3A%20Surender%20Singh%0ADesignation%3A%20KEYMAN%0ABeat%20No.%2029%0AContact%20No%3A%209468647575%0AEmergency%20Contact%20No%3A%209815449609%0AImportant%20no%3A%0A1.%20Ajrun%20kumar%20%2B91%2077798%2060477%0A2.%20Vivek%20Kumar%20Azad%20%2B91-88726%2071873" TargetMode="External"/><Relationship Id="rId28" Type="http://schemas.openxmlformats.org/officeDocument/2006/relationships/image" Target="../media/image14.png"/><Relationship Id="rId49" Type="http://schemas.openxmlformats.org/officeDocument/2006/relationships/hyperlink" Target="https://quickchart.io/qr?size=300&amp;text=AWPO%20ID%3A%2011499%0AName%3A%20Salamundin%0AFather%20Name%3A%20Bachan%20Singh%0ADesignation%3A%20Patrolman%0ASPN-12%0AContact%20No%3A%209417986390%0AEmergency%20Contact%20No%3A%206283739594%0AImportant%20no%3A%0A1.%20Ajrun%20kumar%20%2B91%2077798%2060477%0A2.%20Vivek%20Kumar%20Azad%20%2B91-88726%2071873" TargetMode="External"/><Relationship Id="rId114" Type="http://schemas.openxmlformats.org/officeDocument/2006/relationships/image" Target="../media/image57.png"/><Relationship Id="rId119" Type="http://schemas.openxmlformats.org/officeDocument/2006/relationships/hyperlink" Target="https://quickchart.io/qr?size=300&amp;text=AWPO%20ID%3A%2046524%0AName%3A%20Gurpreet%20Singh%0AFather%20Name%3A%20Baldev%20Singh%0ADesignation%3A%20Gate%20man%20%0A-%0AContact%20No%3A%209463355013%0AEmergency%20Contact%20No%3A%208727935099%0AImportant%20no%3A%0A1.%20Ajrun%20kumar%20%2B91%2077798%2060477%0A2.%20Vivek%20Kumar%20Azad%20%2B91-88726%2071873" TargetMode="External"/><Relationship Id="rId44" Type="http://schemas.openxmlformats.org/officeDocument/2006/relationships/image" Target="../media/image22.png"/><Relationship Id="rId60" Type="http://schemas.openxmlformats.org/officeDocument/2006/relationships/image" Target="../media/image30.png"/><Relationship Id="rId65" Type="http://schemas.openxmlformats.org/officeDocument/2006/relationships/hyperlink" Target="https://quickchart.io/qr?size=300&amp;text=AWPO%20ID%3A%2016591%0AName%3A%20Santok%20Singh%0AFather%20Name%3A%20Ram%20asra%0ADesignation%3A%20Patrolman%0ASPN-07%0AContact%20No%3A%209592458167%0AEmergency%20Contact%20No%3A%209592650998%0AImportant%20no%3A%0A1.%20Ajrun%20kumar%20%2B91%2077798%2060477%0A2.%20Vivek%20Kumar%20Azad%20%2B91-88726%2071873" TargetMode="External"/><Relationship Id="rId81" Type="http://schemas.openxmlformats.org/officeDocument/2006/relationships/hyperlink" Target="https://quickchart.io/qr?size=300&amp;text=AWPO%20ID%3A%2016595%0AName%3A%20Harpreet%20Singh%0AFather%20Name%3A%20Daljit%20Singh%0ADesignation%3A%20Patrolman%0ASPN%20-11%0AContact%20No%3A%208847593020%0AEmergency%20Contact%20No%3A%208847593020%0AImportant%20no%3A%0A1.%20Ajrun%20kumar%20%2B91%2077798%2060477%0A2.%20Vivek%20Kumar%20Azad%20%2B91-88726%2071873" TargetMode="External"/><Relationship Id="rId86" Type="http://schemas.openxmlformats.org/officeDocument/2006/relationships/image" Target="../media/image43.png"/><Relationship Id="rId130" Type="http://schemas.openxmlformats.org/officeDocument/2006/relationships/image" Target="../media/image65.png"/><Relationship Id="rId135" Type="http://schemas.openxmlformats.org/officeDocument/2006/relationships/hyperlink" Target="https://quickchart.io/qr?size=300&amp;text=AWPO%20ID%3A%2046536%0AName%3A%20Rakha%20Singh%0AFather%20Name%3A%20Buta%20Singh%0ADesignation%3A%20Gate%20man%20%0A-%0AContact%20No%3A%209815460386%0AEmergency%20Contact%20No%3A%209815460386%0AImportant%20no%3A%0A1.%20Ajrun%20kumar%20%2B91%2077798%2060477%0A2.%20Vivek%20Kumar%20Azad%20%2B91-88726%2071873" TargetMode="External"/><Relationship Id="rId13" Type="http://schemas.openxmlformats.org/officeDocument/2006/relationships/hyperlink" Target="https://quickchart.io/qr?size=300&amp;text=AWPO%20ID%3A%2053922%0AName%3A%20Harwinder%20Singh%20%0AFather%20Name%3A%20Ram%20Chand%20%0ADesignation%3A%20KEYMAN%0ABeat%20No.%2024%0AContact%20No%3A%208847533591%0AEmergency%20Contact%20No%3A%207814469867%0AImportant%20no%3A%0A1.%20Ajrun%20kumar%20%2B91%2077798%2060477%0A2.%20Vivek%20Kumar%20Azad%20%2B91-88726%2071873" TargetMode="External"/><Relationship Id="rId18" Type="http://schemas.openxmlformats.org/officeDocument/2006/relationships/image" Target="../media/image9.png"/><Relationship Id="rId39" Type="http://schemas.openxmlformats.org/officeDocument/2006/relationships/hyperlink" Target="https://quickchart.io/qr?size=300&amp;text=AWPO%20ID%3A%2012323%0AName%3A%20Satnam%20Singh%0AFather%20Name%3A%20Joginder%20Singh%0ADesignation%3A%20Br.%20Watchman%0ABR.%20108%0AContact%20No%3A%208295369825%0AEmergency%20Contact%20No%3A%209817732424%0AImportant%20no%3A%0A1.%20Ajrun%20kumar%20%2B91%2077798%2060477%0A2.%20Vivek%20Kumar%20Azad%20%2B91-88726%2071873" TargetMode="External"/><Relationship Id="rId109" Type="http://schemas.openxmlformats.org/officeDocument/2006/relationships/hyperlink" Target="https://quickchart.io/qr?size=300&amp;text=AWPO%20ID%3A%2049680%0AName%3A%20Harpreet%20Singh%0AFather%20Name%3A%20Joga%20%20Singh%0ADesignation%3A%20Gate%20man%20%0A-%0AContact%20No%3A%209876578202%0AEmergency%20Contact%20No%3A%206280205954%0AImportant%20no%3A%0A1.%20Ajrun%20kumar%20%2B91%2077798%2060477%0A2.%20Vivek%20Kumar%20Azad%20%2B91-88726%2071873" TargetMode="Externa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hyperlink" Target="https://quickchart.io/qr?size=300&amp;text=AWPO%20ID%3A%2014688%0AName%3A%20Bikramjit%20Singh%0AFather%20Name%3A%20Karamjit%20Singh%0ADesignation%3A%20Patrolman%0ASPN-03%0AContact%20No%3A%209478790749%0AEmergency%20Contact%20No%3A%207717545200%0AImportant%20no%3A%0A1.%20Ajrun%20kumar%20%2B91%2077798%2060477%0A2.%20Vivek%20Kumar%20Azad%20%2B91-88726%2071873" TargetMode="External"/><Relationship Id="rId76" Type="http://schemas.openxmlformats.org/officeDocument/2006/relationships/image" Target="../media/image38.png"/><Relationship Id="rId97" Type="http://schemas.openxmlformats.org/officeDocument/2006/relationships/hyperlink" Target="https://quickchart.io/qr?size=300&amp;text=AWPO%20ID%3A%2011272%0AName%3A%20Baljeet%20Singh%0AFather%20Name%3A%20Ramji%20lal%0ADesignation%3A%20Patrolman%0ASPD-11%0AContact%20No%3A%208427463892%0AEmergency%20Contact%20No%3A%208264822810%0AImportant%20no%3A%0A1.%20Ajrun%20kumar%20%2B91%2077798%2060477%0A2.%20Vivek%20Kumar%20Azad%20%2B91-88726%2071873" TargetMode="External"/><Relationship Id="rId104" Type="http://schemas.openxmlformats.org/officeDocument/2006/relationships/image" Target="../media/image52.png"/><Relationship Id="rId120" Type="http://schemas.openxmlformats.org/officeDocument/2006/relationships/image" Target="../media/image60.png"/><Relationship Id="rId125" Type="http://schemas.openxmlformats.org/officeDocument/2006/relationships/hyperlink" Target="https://quickchart.io/qr?size=300&amp;text=AWPO%20ID%3A%2046482%0AName%3A%20Beant%20Singh%0AFather%20Name%3A%20Amar%20Singh%0ADesignation%3A%20Gate%20man%20%0A-%0AContact%20No%3A%206005502719%0AEmergency%20Contact%20No%3A%208847337842%0AImportant%20no%3A%0A1.%20Ajrun%20kumar%20%2B91%2077798%2060477%0A2.%20Vivek%20Kumar%20Azad%20%2B91-88726%2071873" TargetMode="External"/><Relationship Id="rId141" Type="http://schemas.openxmlformats.org/officeDocument/2006/relationships/hyperlink" Target="https://quickchart.io/qr?size=300&amp;text=AWPO%20ID%3A%20%0AName%3A%20%0AFather%20Name%3A%20%0ADesignation%3A%20%0A%0AContact%20No%3A%20%0AEmergency%20Contact%20No%3A%20%0AImportant%20no%3A%0A1.%20Ajrun%20kumar%20%2B91%2077798%2060477%0A2.%20Vivek%20Kumar%20Azad%20%2B91-88726%2071873" TargetMode="External"/><Relationship Id="rId7" Type="http://schemas.openxmlformats.org/officeDocument/2006/relationships/hyperlink" Target="https://quickchart.io/qr?size=300&amp;text=AWPO%20ID%3A%2046527%0AName%3A%20Bhupal%20Singh%0AFather%20Name%3A%20Harkishan%20Singh%0ADesignation%3A%20KEYMAN%0ABeat%20No.%2021%0AContact%20No%3A%209465362321%0AEmergency%20Contact%20No%3A%206280072537%0AImportant%20no%3A%0A1.%20Ajrun%20kumar%20%2B91%2077798%2060477%0A2.%20Vivek%20Kumar%20Azad%20%2B91-88726%2071873" TargetMode="External"/><Relationship Id="rId71" Type="http://schemas.openxmlformats.org/officeDocument/2006/relationships/hyperlink" Target="https://quickchart.io/qr?size=300&amp;text=AWPO%20ID%3A%2011250%0AName%3A%20Gurpreet%20Singh%0AFather%20Name%3A%20Gurcharan%20Singh%0ADesignation%3A%20Patrolman%0ASPN-08%0AContact%20No%3A%208847400008%0AEmergency%20Contact%20No%3A%209779635105%0AImportant%20no%3A%0A1.%20Ajrun%20kumar%20%2B91%2077798%2060477%0A2.%20Vivek%20Kumar%20Azad%20%2B91-88726%2071873" TargetMode="Externa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hyperlink" Target="https://quickchart.io/qr?size=300&amp;text=AWPO%20ID%3A%2046535%0AName%3A%20Nirbhai%20Singh%0AFather%20Name%3A%20Mohinder%20Singh%0ADesignation%3A%20KEYMAN%0ABeat%20No.%2032%0AContact%20No%3A%209855659595%0AEmergency%20Contact%20No%3A%208699649317%0AImportant%20no%3A%0A1.%20Ajrun%20kumar%20%2B91%2077798%2060477%0A2.%20Vivek%20Kumar%20Azad%20%2B91-88726%2071873" TargetMode="Externa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hyperlink" Target="https://quickchart.io/qr?size=300&amp;text=AWPO%20ID%3A%2013029%0AName%3A%20Dharminder%20Singh%0AFather%20Name%3A%20Hardish%20Singh%0ADesignation%3A%20Patrolman%0ASPN-02%0AContact%20No%3A%209466303713%0AEmergency%20Contact%20No%3A%208307797785%0AImportant%20no%3A%0A1.%20Ajrun%20kumar%20%2B91%2077798%2060477%0A2.%20Vivek%20Kumar%20Azad%20%2B91-88726%2071873" TargetMode="External"/><Relationship Id="rId66" Type="http://schemas.openxmlformats.org/officeDocument/2006/relationships/image" Target="../media/image33.png"/><Relationship Id="rId87" Type="http://schemas.openxmlformats.org/officeDocument/2006/relationships/hyperlink" Target="https://quickchart.io/qr?size=300&amp;text=AWPO%20ID%3A%2014570%0AName%3A%20Gurdeep%20Singh%0AFather%20Name%3A%20Amarjit%20Singh%0ADesignation%3A%20Patrolman%0ASPD-02%0AContact%20No%3A%209876588667%0AEmergency%20Contact%20No%3A%209592285096%0AImportant%20no%3A%0A1.%20Ajrun%20kumar%20%2B91%2077798%2060477%0A2.%20Vivek%20Kumar%20Azad%20%2B91-88726%2071873" TargetMode="External"/><Relationship Id="rId110" Type="http://schemas.openxmlformats.org/officeDocument/2006/relationships/image" Target="../media/image55.png"/><Relationship Id="rId115" Type="http://schemas.openxmlformats.org/officeDocument/2006/relationships/hyperlink" Target="https://quickchart.io/qr?size=300&amp;text=AWPO%20ID%3A%2046548%0AName%3A%20Gurtej%20Singh%0AFather%20Name%3A%20Dalip%20Singh%0ADesignation%3A%20Gate%20man%20%0A-%0AContact%20No%3A%209463991641%0AEmergency%20Contact%20No%3A%209877450208%0AImportant%20no%3A%0A1.%20Ajrun%20kumar%20%2B91%2077798%2060477%0A2.%20Vivek%20Kumar%20Azad%20%2B91-88726%2071873" TargetMode="External"/><Relationship Id="rId131" Type="http://schemas.openxmlformats.org/officeDocument/2006/relationships/hyperlink" Target="https://quickchart.io/qr?size=300&amp;text=AWPO%20ID%3A%2048886%0AName%3A%20Jasvir%20Singh%0AFather%20Name%3A%20Sant%20Singh%0ADesignation%3A%20Gate%20man%20%0A-%0AContact%20No%3A%207986604268%0AEmergency%20Contact%20No%3A%207901904268%0AImportant%20no%3A%0A1.%20Ajrun%20kumar%20%2B91%2077798%2060477%0A2.%20Vivek%20Kumar%20Azad%20%2B91-88726%2071873" TargetMode="External"/><Relationship Id="rId136" Type="http://schemas.openxmlformats.org/officeDocument/2006/relationships/image" Target="../media/image68.png"/><Relationship Id="rId61" Type="http://schemas.openxmlformats.org/officeDocument/2006/relationships/hyperlink" Target="https://quickchart.io/qr?size=300&amp;text=AWPO%20ID%3A%2014643%0AName%3A%20Amarjit%20Singh%0AFather%20Name%3A%20Nirmal%20Singh%0ADesignation%3A%20Patrolman%0ASPN-06%0AContact%20No%3A%207004563174%0AEmergency%20Contact%20No%3A%207719448905%0AImportant%20no%3A%0A1.%20Ajrun%20kumar%20%2B91%2077798%2060477%0A2.%20Vivek%20Kumar%20Azad%20%2B91-88726%2071873" TargetMode="External"/><Relationship Id="rId82" Type="http://schemas.openxmlformats.org/officeDocument/2006/relationships/image" Target="../media/image41.png"/><Relationship Id="rId19" Type="http://schemas.openxmlformats.org/officeDocument/2006/relationships/hyperlink" Target="https://quickchart.io/qr?size=300&amp;text=AWPO%20ID%3A%2047127%0AName%3A%20Jaswinder%20Singh%0AFather%20Name%3A%20Amar%20Singh%0ADesignation%3A%20KEYMAN%0ABeat%20No.27%0AContact%20No%3A%209468647575%0AEmergency%20Contact%20No%3A%209478808855%0AImportant%20no%3A%0A1.%20Ajrun%20kumar%20%2B91%2077798%2060477%0A2.%20Vivek%20Kumar%20Azad%20%2B91-88726%2071873"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quickchart.io/qr?size=300&amp;text=AWPO%20ID%3A%2053923%0AName%3A%20%20Balwinder%20Singh%0AFather%20Name%3A%20Gurcharan%20Singh%0ADesignation%3A%20KEYMAN%0ARest%0AContact%20No%3A%20913746358%0AEmergency%20Contact%20No%3A%207087219969%0AImportant%20no%3A%0A1.%20Ajrun%20kumar%20%2B91%2077798%2060477%0A2.%20Vivek%20Kumar%20Azad%20%2B91-88726%2071873" TargetMode="External"/><Relationship Id="rId56" Type="http://schemas.openxmlformats.org/officeDocument/2006/relationships/image" Target="../media/image28.png"/><Relationship Id="rId77" Type="http://schemas.openxmlformats.org/officeDocument/2006/relationships/hyperlink" Target="https://quickchart.io/qr?size=300&amp;text=AWPO%20ID%3A%2012771%0AName%3A%20Yadvinder%20Singh%0AFather%20Name%3A%20Dev%20Singh%0ADesignation%3A%20Patrolman%0ASPN-10%0AContact%20No%3A%209501572141%0AEmergency%20Contact%20No%3A%2098773-82674%0AImportant%20no%3A%0A1.%20Ajrun%20kumar%20%2B91%2077798%2060477%0A2.%20Vivek%20Kumar%20Azad%20%2B91-88726%2071873" TargetMode="External"/><Relationship Id="rId100" Type="http://schemas.openxmlformats.org/officeDocument/2006/relationships/image" Target="../media/image50.png"/><Relationship Id="rId105" Type="http://schemas.openxmlformats.org/officeDocument/2006/relationships/hyperlink" Target="https://quickchart.io/qr?size=300&amp;text=AWPO%20ID%3A%2049321%0AName%3A%20Harjinder%20Singh%0AFather%20Name%3A%20%20Dalbara%20Singh%20%0ADesignation%3A%20Gate%20man%20%0A-%0AContact%20No%3A%207087715560%0AEmergency%20Contact%20No%3A%209876879224%0AImportant%20no%3A%0A1.%20Ajrun%20kumar%20%2B91%2077798%2060477%0A2.%20Vivek%20Kumar%20Azad%20%2B91-88726%2071873" TargetMode="External"/><Relationship Id="rId126" Type="http://schemas.openxmlformats.org/officeDocument/2006/relationships/image" Target="../media/image63.png"/><Relationship Id="rId8" Type="http://schemas.openxmlformats.org/officeDocument/2006/relationships/image" Target="../media/image4.png"/><Relationship Id="rId51" Type="http://schemas.openxmlformats.org/officeDocument/2006/relationships/hyperlink" Target="https://quickchart.io/qr?size=300&amp;text=AWPO%20ID%3A%2011296%0AName%3A%20Nirbhai%20Singh%0AFather%20Name%3A%20Jit%20Singh%0ADesignation%3A%20Patrolman%0ASPN-12%0AContact%20No%3A%208872359476%0AEmergency%20Contact%20No%3A%208146397718%0AImportant%20no%3A%0A1.%20Ajrun%20kumar%20%2B91%2077798%2060477%0A2.%20Vivek%20Kumar%20Azad%20%2B91-88726%2071873" TargetMode="External"/><Relationship Id="rId72" Type="http://schemas.openxmlformats.org/officeDocument/2006/relationships/image" Target="../media/image36.png"/><Relationship Id="rId93" Type="http://schemas.openxmlformats.org/officeDocument/2006/relationships/hyperlink" Target="https://quickchart.io/qr?size=300&amp;text=AWPO%20ID%3A%2016608%0AName%3A%20Harwinder%20Singh%0AFather%20Name%3A%20Lal%20Singh%0ADesignation%3A%20Patrolman%0ASPD-09%0AContact%20No%3A%208429171981%0AEmergency%20Contact%20No%3A%208146825983%0AImportant%20no%3A%0A1.%20Ajrun%20kumar%20%2B91%2077798%2060477%0A2.%20Vivek%20Kumar%20Azad%20%2B91-88726%2071873" TargetMode="External"/><Relationship Id="rId98" Type="http://schemas.openxmlformats.org/officeDocument/2006/relationships/image" Target="../media/image49.png"/><Relationship Id="rId121" Type="http://schemas.openxmlformats.org/officeDocument/2006/relationships/hyperlink" Target="https://quickchart.io/qr?size=300&amp;text=AWPO%20ID%3A%2046523%0AName%3A%20Jaswinder%20Singh%0AFather%20Name%3A%20Kesar%20Singh%20%20%0ADesignation%3A%20Gate%20man%20%0A-%0AContact%20No%3A%208728016142%0AEmergency%20Contact%20No%3A%208728016142%0AImportant%20no%3A%0A1.%20Ajrun%20kumar%20%2B91%2077798%2060477%0A2.%20Vivek%20Kumar%20Azad%20%2B91-88726%2071873" TargetMode="External"/><Relationship Id="rId142" Type="http://schemas.openxmlformats.org/officeDocument/2006/relationships/image" Target="../media/image71.png"/><Relationship Id="rId3" Type="http://schemas.openxmlformats.org/officeDocument/2006/relationships/hyperlink" Target="https://quickchart.io/qr?size=300&amp;text=AWPO%20ID%3A%2053863%0AName%3A%20Sanjeev%20Kumar%0AFather%27s%20Name%3A%20Joginder%20Singh%0ADesignation%3A%20KEYMAN%0ADetails%3A%20Beat%20No.%2019%0AContact%20No%3A%207341182346%0AEmergency%20Contact%3A%208708557327%0AImportant%20Nos%3A%0A1.%20Arjun%20Kumar%3A%20%2B91%2077798%2060477%0A2.%20Vivek%20Kumar%20Azad%3A%20%2B91%2088726%2071873" TargetMode="External"/><Relationship Id="rId25" Type="http://schemas.openxmlformats.org/officeDocument/2006/relationships/hyperlink" Target="https://quickchart.io/qr?size=300&amp;text=AWPO%20ID%3A%2048319%0AName%3A%20Gurpreet%20Singh%0AFather%20Name%3A%20Darbara%20Singh%0ADesignation%3A%20KEYMAN%0ABeat%20No.%2030%0AContact%20No%3A%207508648281%0AEmergency%20Contact%20No%3A%20%0AImportant%20no%3A%0A1.%20Ajrun%20kumar%20%2B91%2077798%2060477%0A2.%20Vivek%20Kumar%20Azad%20%2B91-88726%2071873" TargetMode="External"/><Relationship Id="rId46" Type="http://schemas.openxmlformats.org/officeDocument/2006/relationships/image" Target="../media/image23.png"/><Relationship Id="rId67" Type="http://schemas.openxmlformats.org/officeDocument/2006/relationships/hyperlink" Target="https://quickchart.io/qr?size=300&amp;text=AWPO%20ID%3A%2017035%0AName%3A%20Gurjant%20Singh%0AFather%20Name%3A%20Dalwara%20Singh%0ADesignation%3A%20Patrolman%0ASPN-07%0AContact%20No%3A%208283848434%0AEmergency%20Contact%20No%3A%208827204394%0AImportant%20no%3A%0A1.%20Ajrun%20kumar%20%2B91%2077798%2060477%0A2.%20Vivek%20Kumar%20Azad%20%2B91-88726%2071873" TargetMode="External"/><Relationship Id="rId116" Type="http://schemas.openxmlformats.org/officeDocument/2006/relationships/image" Target="../media/image58.png"/><Relationship Id="rId137" Type="http://schemas.openxmlformats.org/officeDocument/2006/relationships/hyperlink" Target="https://quickchart.io/qr?size=300&amp;text=AWPO%20ID%3A%2049354%0AName%3A%20Bhupinder%20Singh%0AFather%20Name%3A%20Bhagwant%20Singh%20%0ADesignation%3A%20Gate%20man%20%0A-%0AContact%20No%3A%208437892721%0AEmergency%20Contact%20No%3A%208872845380%0AImportant%20no%3A%0A1.%20Ajrun%20kumar%20%2B91%2077798%2060477%0A2.%20Vivek%20Kumar%20Azad%20%2B91-88726%2071873" TargetMode="External"/><Relationship Id="rId20" Type="http://schemas.openxmlformats.org/officeDocument/2006/relationships/image" Target="../media/image10.png"/><Relationship Id="rId41" Type="http://schemas.openxmlformats.org/officeDocument/2006/relationships/hyperlink" Target="https://quickchart.io/qr?size=300&amp;text=AWPO%20ID%3A%2012772%0AName%3A%20Surinder%20Singh%0AFather%20Name%3A%20Tek%20Singh%0ADesignation%3A%20Br.%20Watchman%0ABR.%20108%0AContact%20No%3A%207529026738%0AEmergency%20Contact%20No%3A%208728850923%0AImportant%20no%3A%0A1.%20Ajrun%20kumar%20%2B91%2077798%2060477%0A2.%20Vivek%20Kumar%20Azad%20%2B91-88726%2071873" TargetMode="External"/><Relationship Id="rId62" Type="http://schemas.openxmlformats.org/officeDocument/2006/relationships/image" Target="../media/image31.png"/><Relationship Id="rId83" Type="http://schemas.openxmlformats.org/officeDocument/2006/relationships/hyperlink" Target="https://quickchart.io/qr?size=300&amp;text=AWPO%20ID%3A%2011272%0AName%3A%20Surjeet%20Singh%0AFather%20Name%3A%20Harkesh%20Singh%0ADesignation%3A%20Patrolman%0ASPD-03%0AContact%20No%3A%209501277242%0AEmergency%20Contact%20No%3A%206284181194%0AImportant%20no%3A%0A1.%20Ajrun%20kumar%20%2B91%2077798%2060477%0A2.%20Vivek%20Kumar%20Azad%20%2B91-88726%2071873" TargetMode="External"/><Relationship Id="rId88" Type="http://schemas.openxmlformats.org/officeDocument/2006/relationships/image" Target="../media/image44.png"/><Relationship Id="rId111" Type="http://schemas.openxmlformats.org/officeDocument/2006/relationships/hyperlink" Target="https://quickchart.io/qr?size=300&amp;text=AWPO%20ID%3A%2048579%0AName%3A%20Santok%20Singh%0AFather%20Name%3A%20Gurdev%20Singh%0ADesignation%3A%20Gate%20man%20%0A-%0AContact%20No%3A%209478553153%0AEmergency%20Contact%20No%3A%208437579168%0AImportant%20no%3A%0A1.%20Ajrun%20kumar%20%2B91%2077798%2060477%0A2.%20Vivek%20Kumar%20Azad%20%2B91-88726%2071873" TargetMode="External"/><Relationship Id="rId132" Type="http://schemas.openxmlformats.org/officeDocument/2006/relationships/image" Target="../media/image66.png"/><Relationship Id="rId15" Type="http://schemas.openxmlformats.org/officeDocument/2006/relationships/hyperlink" Target="https://quickchart.io/qr?size=300&amp;text=AWPO%20ID%3A%2048789%0AName%3A%20Avtar%20Singh%20%0AFather%20Name%3A%20Roshan%20Singh%20%0ADesignation%3A%20KEYMAN%0ABeat%20No.%2025%0AContact%20No%3A%209855456186%0AEmergency%20Contact%20No%3A%209478808855%0AImportant%20no%3A%0A1.%20Ajrun%20kumar%20%2B91%2077798%2060477%0A2.%20Vivek%20Kumar%20Azad%20%2B91-88726%2071873" TargetMode="External"/><Relationship Id="rId36" Type="http://schemas.openxmlformats.org/officeDocument/2006/relationships/image" Target="../media/image18.png"/><Relationship Id="rId57" Type="http://schemas.openxmlformats.org/officeDocument/2006/relationships/hyperlink" Target="https://quickchart.io/qr?size=300&amp;text=AWPO%20ID%3A%2011500%0AName%3A%20Dharminder%20Singh%0AFather%20Name%3A%20Kashmir%20Singh%0ADesignation%3A%20Patrolman%0ASPN-04%0AContact%20No%3A%209877978448%0AEmergency%20Contact%20No%3A%208360745818%0AImportant%20no%3A%0A1.%20Ajrun%20kumar%20%2B91%2077798%2060477%0A2.%20Vivek%20Kumar%20Azad%20%2B91-88726%2071873" TargetMode="External"/><Relationship Id="rId106" Type="http://schemas.openxmlformats.org/officeDocument/2006/relationships/image" Target="../media/image53.png"/><Relationship Id="rId127" Type="http://schemas.openxmlformats.org/officeDocument/2006/relationships/hyperlink" Target="https://quickchart.io/qr?size=300&amp;text=AWPO%20ID%3A%2047041%0AName%3A%20Satish%20Kumar%0AFather%20Name%3A%20Raghvir%20Singh%0ADesignation%3A%20Gate%20man%20%0A-%0AContact%20No%3A%20836%20048%200543%0AEmergency%20Contact%20No%3A%2097807%2066521%0AImportant%20no%3A%0A1.%20Ajrun%20kumar%20%2B91%2077798%2060477%0A2.%20Vivek%20Kumar%20Azad%20%2B91-88726%2071873" TargetMode="External"/><Relationship Id="rId10" Type="http://schemas.openxmlformats.org/officeDocument/2006/relationships/image" Target="../media/image5.png"/><Relationship Id="rId31" Type="http://schemas.openxmlformats.org/officeDocument/2006/relationships/hyperlink" Target="https://quickchart.io/qr?size=300&amp;text=AWPO%20ID%3A%2053628%0AName%3A%20Sukhwinder%20Singh%0AFather%20Name%3A%20Mahinder%20Singh%20%0ADesignation%3A%20KEYMAN%0ABeat%20No.%2033%0AContact%20No%3A%207508325974%0AEmergency%20Contact%20No%3A%208283941904%0AImportant%20no%3A%0A1.%20Ajrun%20kumar%20%2B91%2077798%2060477%0A2.%20Vivek%20Kumar%20Azad%20%2B91-88726%2071873" TargetMode="External"/><Relationship Id="rId52" Type="http://schemas.openxmlformats.org/officeDocument/2006/relationships/image" Target="../media/image26.png"/><Relationship Id="rId73" Type="http://schemas.openxmlformats.org/officeDocument/2006/relationships/hyperlink" Target="https://quickchart.io/qr?size=300&amp;text=AWPO%20ID%3A%2011253%0AName%3A%20Harjinder%20Singh%0AFather%20Name%3A%20jeet%20Singh%20%0ADesignation%3A%20Patrolman%0ASPN-09%0AContact%20No%3A%209463843762%0AEmergency%20Contact%20No%3A%207347218366%0AImportant%20no%3A%0A1.%20Ajrun%20kumar%20%2B91%2077798%2060477%0A2.%20Vivek%20Kumar%20Azad%20%2B91-88726%2071873" TargetMode="External"/><Relationship Id="rId78" Type="http://schemas.openxmlformats.org/officeDocument/2006/relationships/image" Target="../media/image39.png"/><Relationship Id="rId94" Type="http://schemas.openxmlformats.org/officeDocument/2006/relationships/image" Target="../media/image47.png"/><Relationship Id="rId99" Type="http://schemas.openxmlformats.org/officeDocument/2006/relationships/hyperlink" Target="https://quickchart.io/qr?size=300&amp;text=AWPO%20ID%3A%2016869%0AName%3A%20Ravinder%20Singh%0AFather%20Name%3A%20Ishar%20Singh%20%0ADesignation%3A%20Patrolman%0ASPD-04%0AContact%20No%3A%209463088814%0AEmergency%20Contact%20No%3A%209653325149%0AImportant%20no%3A%0A1.%20Ajrun%20kumar%20%2B91%2077798%2060477%0A2.%20Vivek%20Kumar%20Azad%20%2B91-88726%2071873" TargetMode="External"/><Relationship Id="rId101" Type="http://schemas.openxmlformats.org/officeDocument/2006/relationships/hyperlink" Target="https://quickchart.io/qr?size=300&amp;text=AWPO%20ID%3A%20%0AName%3A%20Bhupinder%20Singh%20%0AFather%20Name%3A%20Bikkar%20Singh%20%0ADesignation%3A%20Patrolman%0ARG%20%0AContact%20No%3A%207589001321%0AEmergency%20Contact%20No%3A%209877386466%0AImportant%20no%3A%0A1.%20Ajrun%20kumar%20%2B91%2077798%2060477%0A2.%20Vivek%20Kumar%20Azad%20%2B91-88726%2071873" TargetMode="External"/><Relationship Id="rId122" Type="http://schemas.openxmlformats.org/officeDocument/2006/relationships/image" Target="../media/image61.png"/><Relationship Id="rId4" Type="http://schemas.openxmlformats.org/officeDocument/2006/relationships/image" Target="../media/image2.png"/><Relationship Id="rId9" Type="http://schemas.openxmlformats.org/officeDocument/2006/relationships/hyperlink" Target="https://quickchart.io/qr?size=300&amp;text=AWPO%20ID%3A%2050332%0AName%3A%20Gurdeep%20Singh%0AFather%20Name%3A%20Harnam%20SIngh%0ADesignation%3A%20KEYMAN%0ABeat%20No.%2022%0AContact%20No%3A%206239826819%0AEmergency%20Contact%20No%3A%206239826819%0AImportant%20no%3A%0A1.%20Ajrun%20kumar%20%2B91%2077798%2060477%0A2.%20Vivek%20Kumar%20Azad%20%2B91-88726%2071873" TargetMode="External"/><Relationship Id="rId26" Type="http://schemas.openxmlformats.org/officeDocument/2006/relationships/image" Target="../media/image13.png"/><Relationship Id="rId47" Type="http://schemas.openxmlformats.org/officeDocument/2006/relationships/hyperlink" Target="https://quickchart.io/qr?size=300&amp;text=AWPO%20ID%3A%2016593%0AName%3A%20Balkar%20Singh%0AFather%20Name%3A%20Mohinder%20Singh%0ADesignation%3A%20Patrolman%0ASPN-02%0AContact%20No%3A%209896486583%0AEmergency%20Contact%20No%3A%207988521472%0AImportant%20no%3A%0A1.%20Ajrun%20kumar%20%2B91%2077798%2060477%0A2.%20Vivek%20Kumar%20Azad%20%2B91-88726%2071873" TargetMode="External"/><Relationship Id="rId68" Type="http://schemas.openxmlformats.org/officeDocument/2006/relationships/image" Target="../media/image34.png"/><Relationship Id="rId89" Type="http://schemas.openxmlformats.org/officeDocument/2006/relationships/hyperlink" Target="https://quickchart.io/qr?size=300&amp;text=AWPO%20ID%3A%2016201%0AName%3A%20Chamkor%20Singh%0AFather%20Name%3A%20Karnail%20Singh%0ADesignation%3A%20Patrolman%0ASPD-07%0AContact%20No%3A%207986000467%0AEmergency%20Contact%20No%3A%208054080504%0AImportant%20no%3A%0A1.%20Ajrun%20kumar%20%2B91%2077798%2060477%0A2.%20Vivek%20Kumar%20Azad%20%2B91-88726%2071873" TargetMode="External"/><Relationship Id="rId112" Type="http://schemas.openxmlformats.org/officeDocument/2006/relationships/image" Target="../media/image56.png"/><Relationship Id="rId133" Type="http://schemas.openxmlformats.org/officeDocument/2006/relationships/hyperlink" Target="https://quickchart.io/qr?size=300&amp;text=AWPO%20ID%3A%2046537%0AName%3A%20Kuldeep%20Singh%0AFather%20Name%3A%20Mahindra%20Singh%0ADesignation%3A%20Gate%20man%20%0A-%0AContact%20No%3A%209855456784%0AEmergency%20Contact%20No%3A%209855456784%0AImportant%20no%3A%0A1.%20Ajrun%20kumar%20%2B91%2077798%2060477%0A2.%20Vivek%20Kumar%20Azad%20%2B91-88726%2071873" TargetMode="External"/><Relationship Id="rId16" Type="http://schemas.openxmlformats.org/officeDocument/2006/relationships/image" Target="../media/image8.png"/></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97.png"/><Relationship Id="rId21" Type="http://schemas.openxmlformats.org/officeDocument/2006/relationships/image" Target="../media/image92.png"/><Relationship Id="rId34" Type="http://schemas.openxmlformats.org/officeDocument/2006/relationships/image" Target="../media/image105.png"/><Relationship Id="rId42" Type="http://schemas.openxmlformats.org/officeDocument/2006/relationships/image" Target="../media/image113.png"/><Relationship Id="rId47" Type="http://schemas.openxmlformats.org/officeDocument/2006/relationships/image" Target="../media/image118.png"/><Relationship Id="rId50" Type="http://schemas.openxmlformats.org/officeDocument/2006/relationships/image" Target="../media/image121.jpeg"/><Relationship Id="rId55" Type="http://schemas.openxmlformats.org/officeDocument/2006/relationships/image" Target="../media/image126.png"/><Relationship Id="rId63" Type="http://schemas.openxmlformats.org/officeDocument/2006/relationships/image" Target="../media/image134.png"/><Relationship Id="rId68" Type="http://schemas.openxmlformats.org/officeDocument/2006/relationships/image" Target="../media/image139.png"/><Relationship Id="rId7" Type="http://schemas.openxmlformats.org/officeDocument/2006/relationships/image" Target="../media/image78.png"/><Relationship Id="rId2" Type="http://schemas.openxmlformats.org/officeDocument/2006/relationships/image" Target="../media/image73.jpeg"/><Relationship Id="rId16" Type="http://schemas.openxmlformats.org/officeDocument/2006/relationships/image" Target="../media/image87.png"/><Relationship Id="rId29" Type="http://schemas.openxmlformats.org/officeDocument/2006/relationships/image" Target="../media/image100.png"/><Relationship Id="rId11" Type="http://schemas.openxmlformats.org/officeDocument/2006/relationships/image" Target="../media/image82.png"/><Relationship Id="rId24" Type="http://schemas.openxmlformats.org/officeDocument/2006/relationships/image" Target="../media/image95.png"/><Relationship Id="rId32" Type="http://schemas.openxmlformats.org/officeDocument/2006/relationships/image" Target="../media/image103.png"/><Relationship Id="rId37" Type="http://schemas.openxmlformats.org/officeDocument/2006/relationships/image" Target="../media/image108.png"/><Relationship Id="rId40" Type="http://schemas.openxmlformats.org/officeDocument/2006/relationships/image" Target="../media/image111.png"/><Relationship Id="rId45" Type="http://schemas.openxmlformats.org/officeDocument/2006/relationships/image" Target="../media/image116.png"/><Relationship Id="rId53" Type="http://schemas.openxmlformats.org/officeDocument/2006/relationships/image" Target="../media/image124.png"/><Relationship Id="rId58" Type="http://schemas.openxmlformats.org/officeDocument/2006/relationships/image" Target="../media/image129.jpeg"/><Relationship Id="rId66" Type="http://schemas.openxmlformats.org/officeDocument/2006/relationships/image" Target="../media/image137.png"/><Relationship Id="rId5" Type="http://schemas.openxmlformats.org/officeDocument/2006/relationships/image" Target="../media/image76.jpeg"/><Relationship Id="rId61" Type="http://schemas.openxmlformats.org/officeDocument/2006/relationships/image" Target="../media/image132.png"/><Relationship Id="rId19" Type="http://schemas.openxmlformats.org/officeDocument/2006/relationships/image" Target="../media/image90.png"/><Relationship Id="rId14" Type="http://schemas.openxmlformats.org/officeDocument/2006/relationships/image" Target="../media/image85.jpeg"/><Relationship Id="rId22" Type="http://schemas.openxmlformats.org/officeDocument/2006/relationships/image" Target="../media/image93.jpeg"/><Relationship Id="rId27" Type="http://schemas.openxmlformats.org/officeDocument/2006/relationships/image" Target="../media/image98.png"/><Relationship Id="rId30" Type="http://schemas.openxmlformats.org/officeDocument/2006/relationships/image" Target="../media/image101.png"/><Relationship Id="rId35" Type="http://schemas.openxmlformats.org/officeDocument/2006/relationships/image" Target="../media/image106.png"/><Relationship Id="rId43" Type="http://schemas.openxmlformats.org/officeDocument/2006/relationships/image" Target="../media/image114.png"/><Relationship Id="rId48" Type="http://schemas.openxmlformats.org/officeDocument/2006/relationships/image" Target="../media/image119.png"/><Relationship Id="rId56" Type="http://schemas.openxmlformats.org/officeDocument/2006/relationships/image" Target="../media/image127.jpeg"/><Relationship Id="rId64" Type="http://schemas.openxmlformats.org/officeDocument/2006/relationships/image" Target="../media/image135.jpeg"/><Relationship Id="rId8" Type="http://schemas.openxmlformats.org/officeDocument/2006/relationships/image" Target="../media/image79.jpeg"/><Relationship Id="rId51" Type="http://schemas.openxmlformats.org/officeDocument/2006/relationships/image" Target="../media/image122.png"/><Relationship Id="rId3" Type="http://schemas.openxmlformats.org/officeDocument/2006/relationships/image" Target="../media/image74.png"/><Relationship Id="rId12" Type="http://schemas.openxmlformats.org/officeDocument/2006/relationships/image" Target="../media/image83.png"/><Relationship Id="rId17" Type="http://schemas.openxmlformats.org/officeDocument/2006/relationships/image" Target="../media/image88.png"/><Relationship Id="rId25" Type="http://schemas.openxmlformats.org/officeDocument/2006/relationships/image" Target="../media/image96.jpeg"/><Relationship Id="rId33" Type="http://schemas.openxmlformats.org/officeDocument/2006/relationships/image" Target="../media/image104.png"/><Relationship Id="rId38" Type="http://schemas.openxmlformats.org/officeDocument/2006/relationships/image" Target="../media/image109.png"/><Relationship Id="rId46" Type="http://schemas.openxmlformats.org/officeDocument/2006/relationships/image" Target="../media/image117.png"/><Relationship Id="rId59" Type="http://schemas.openxmlformats.org/officeDocument/2006/relationships/image" Target="../media/image130.png"/><Relationship Id="rId67" Type="http://schemas.openxmlformats.org/officeDocument/2006/relationships/image" Target="../media/image138.png"/><Relationship Id="rId20" Type="http://schemas.openxmlformats.org/officeDocument/2006/relationships/image" Target="../media/image91.png"/><Relationship Id="rId41" Type="http://schemas.openxmlformats.org/officeDocument/2006/relationships/image" Target="../media/image112.png"/><Relationship Id="rId54" Type="http://schemas.openxmlformats.org/officeDocument/2006/relationships/image" Target="../media/image125.png"/><Relationship Id="rId62" Type="http://schemas.openxmlformats.org/officeDocument/2006/relationships/image" Target="../media/image133.png"/><Relationship Id="rId1" Type="http://schemas.openxmlformats.org/officeDocument/2006/relationships/image" Target="../media/image72.png"/><Relationship Id="rId6" Type="http://schemas.openxmlformats.org/officeDocument/2006/relationships/image" Target="../media/image77.png"/><Relationship Id="rId15" Type="http://schemas.openxmlformats.org/officeDocument/2006/relationships/image" Target="../media/image86.png"/><Relationship Id="rId23" Type="http://schemas.openxmlformats.org/officeDocument/2006/relationships/image" Target="../media/image94.jpeg"/><Relationship Id="rId28" Type="http://schemas.openxmlformats.org/officeDocument/2006/relationships/image" Target="../media/image99.png"/><Relationship Id="rId36" Type="http://schemas.openxmlformats.org/officeDocument/2006/relationships/image" Target="../media/image107.jpeg"/><Relationship Id="rId49" Type="http://schemas.openxmlformats.org/officeDocument/2006/relationships/image" Target="../media/image120.png"/><Relationship Id="rId57" Type="http://schemas.openxmlformats.org/officeDocument/2006/relationships/image" Target="../media/image128.png"/><Relationship Id="rId10" Type="http://schemas.openxmlformats.org/officeDocument/2006/relationships/image" Target="../media/image81.jpeg"/><Relationship Id="rId31" Type="http://schemas.openxmlformats.org/officeDocument/2006/relationships/image" Target="../media/image102.png"/><Relationship Id="rId44" Type="http://schemas.openxmlformats.org/officeDocument/2006/relationships/image" Target="../media/image115.png"/><Relationship Id="rId52" Type="http://schemas.openxmlformats.org/officeDocument/2006/relationships/image" Target="../media/image123.png"/><Relationship Id="rId60" Type="http://schemas.openxmlformats.org/officeDocument/2006/relationships/image" Target="../media/image131.png"/><Relationship Id="rId65" Type="http://schemas.openxmlformats.org/officeDocument/2006/relationships/image" Target="../media/image136.png"/><Relationship Id="rId4" Type="http://schemas.openxmlformats.org/officeDocument/2006/relationships/image" Target="../media/image75.jpeg"/><Relationship Id="rId9" Type="http://schemas.openxmlformats.org/officeDocument/2006/relationships/image" Target="../media/image80.png"/><Relationship Id="rId13" Type="http://schemas.openxmlformats.org/officeDocument/2006/relationships/image" Target="../media/image84.png"/><Relationship Id="rId18" Type="http://schemas.openxmlformats.org/officeDocument/2006/relationships/image" Target="../media/image89.png"/><Relationship Id="rId39" Type="http://schemas.openxmlformats.org/officeDocument/2006/relationships/image" Target="../media/image1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rd>
    <address r:id="rId93"/>
    <blip r:id="rId94"/>
  </webImageSrd>
  <webImageSrd>
    <address r:id="rId95"/>
    <blip r:id="rId96"/>
  </webImageSrd>
  <webImageSrd>
    <address r:id="rId97"/>
    <blip r:id="rId98"/>
  </webImageSrd>
  <webImageSrd>
    <address r:id="rId99"/>
    <blip r:id="rId100"/>
  </webImageSrd>
  <webImageSrd>
    <address r:id="rId101"/>
    <blip r:id="rId102"/>
  </webImageSrd>
  <webImageSrd>
    <address r:id="rId103"/>
    <blip r:id="rId104"/>
  </webImageSrd>
  <webImageSrd>
    <address r:id="rId105"/>
    <blip r:id="rId106"/>
  </webImageSrd>
  <webImageSrd>
    <address r:id="rId107"/>
    <blip r:id="rId108"/>
  </webImageSrd>
  <webImageSrd>
    <address r:id="rId109"/>
    <blip r:id="rId110"/>
  </webImageSrd>
  <webImageSrd>
    <address r:id="rId111"/>
    <blip r:id="rId112"/>
  </webImageSrd>
  <webImageSrd>
    <address r:id="rId113"/>
    <blip r:id="rId114"/>
  </webImageSrd>
  <webImageSrd>
    <address r:id="rId115"/>
    <blip r:id="rId116"/>
  </webImageSrd>
  <webImageSrd>
    <address r:id="rId117"/>
    <blip r:id="rId118"/>
  </webImageSrd>
  <webImageSrd>
    <address r:id="rId119"/>
    <blip r:id="rId120"/>
  </webImageSrd>
  <webImageSrd>
    <address r:id="rId121"/>
    <blip r:id="rId122"/>
  </webImageSrd>
  <webImageSrd>
    <address r:id="rId123"/>
    <blip r:id="rId124"/>
  </webImageSrd>
  <webImageSrd>
    <address r:id="rId125"/>
    <blip r:id="rId126"/>
  </webImageSrd>
  <webImageSrd>
    <address r:id="rId127"/>
    <blip r:id="rId128"/>
  </webImageSrd>
  <webImageSrd>
    <address r:id="rId129"/>
    <blip r:id="rId130"/>
  </webImageSrd>
  <webImageSrd>
    <address r:id="rId131"/>
    <blip r:id="rId132"/>
  </webImageSrd>
  <webImageSrd>
    <address r:id="rId133"/>
    <blip r:id="rId134"/>
  </webImageSrd>
  <webImageSrd>
    <address r:id="rId135"/>
    <blip r:id="rId136"/>
  </webImageSrd>
  <webImageSrd>
    <address r:id="rId137"/>
    <blip r:id="rId138"/>
  </webImageSrd>
  <webImageSrd>
    <address r:id="rId139"/>
    <blip r:id="rId140"/>
  </webImageSrd>
  <webImageSrd>
    <address r:id="rId141"/>
    <blip r:id="rId142"/>
  </webImageSrd>
</webImagesSrd>
</file>

<file path=xl/richData/rdrichvalue.xml><?xml version="1.0" encoding="utf-8"?>
<rvData xmlns="http://schemas.microsoft.com/office/spreadsheetml/2017/richdata" count="141">
  <rv s="0">
    <v>0</v>
    <v>4</v>
  </rv>
  <rv s="1">
    <v>0</v>
    <v>4</v>
    <v>0</v>
    <v>0</v>
  </rv>
  <rv s="0">
    <v>1</v>
    <v>5</v>
  </rv>
  <rv s="1">
    <v>1</v>
    <v>1</v>
    <v>0</v>
    <v>0</v>
  </rv>
  <rv s="0">
    <v>2</v>
    <v>5</v>
  </rv>
  <rv s="1">
    <v>2</v>
    <v>1</v>
    <v>0</v>
    <v>0</v>
  </rv>
  <rv s="0">
    <v>3</v>
    <v>5</v>
  </rv>
  <rv s="1">
    <v>3</v>
    <v>1</v>
    <v>0</v>
    <v>0</v>
  </rv>
  <rv s="0">
    <v>4</v>
    <v>5</v>
  </rv>
  <rv s="1">
    <v>4</v>
    <v>1</v>
    <v>0</v>
    <v>0</v>
  </rv>
  <rv s="0">
    <v>5</v>
    <v>5</v>
  </rv>
  <rv s="1">
    <v>5</v>
    <v>1</v>
    <v>0</v>
    <v>0</v>
  </rv>
  <rv s="0">
    <v>6</v>
    <v>5</v>
  </rv>
  <rv s="1">
    <v>6</v>
    <v>1</v>
    <v>0</v>
    <v>0</v>
  </rv>
  <rv s="0">
    <v>7</v>
    <v>5</v>
  </rv>
  <rv s="1">
    <v>7</v>
    <v>1</v>
    <v>0</v>
    <v>0</v>
  </rv>
  <rv s="0">
    <v>8</v>
    <v>5</v>
  </rv>
  <rv s="1">
    <v>8</v>
    <v>1</v>
    <v>0</v>
    <v>0</v>
  </rv>
  <rv s="0">
    <v>9</v>
    <v>5</v>
  </rv>
  <rv s="1">
    <v>9</v>
    <v>1</v>
    <v>0</v>
    <v>0</v>
  </rv>
  <rv s="0">
    <v>10</v>
    <v>5</v>
  </rv>
  <rv s="1">
    <v>10</v>
    <v>1</v>
    <v>0</v>
    <v>0</v>
  </rv>
  <rv s="0">
    <v>11</v>
    <v>5</v>
  </rv>
  <rv s="1">
    <v>11</v>
    <v>1</v>
    <v>0</v>
    <v>0</v>
  </rv>
  <rv s="0">
    <v>12</v>
    <v>5</v>
  </rv>
  <rv s="1">
    <v>12</v>
    <v>1</v>
    <v>0</v>
    <v>0</v>
  </rv>
  <rv s="0">
    <v>13</v>
    <v>5</v>
  </rv>
  <rv s="1">
    <v>13</v>
    <v>1</v>
    <v>0</v>
    <v>0</v>
  </rv>
  <rv s="0">
    <v>14</v>
    <v>5</v>
  </rv>
  <rv s="1">
    <v>14</v>
    <v>1</v>
    <v>0</v>
    <v>0</v>
  </rv>
  <rv s="0">
    <v>15</v>
    <v>5</v>
  </rv>
  <rv s="1">
    <v>15</v>
    <v>1</v>
    <v>0</v>
    <v>0</v>
  </rv>
  <rv s="0">
    <v>16</v>
    <v>5</v>
  </rv>
  <rv s="1">
    <v>16</v>
    <v>1</v>
    <v>0</v>
    <v>0</v>
  </rv>
  <rv s="0">
    <v>17</v>
    <v>5</v>
  </rv>
  <rv s="1">
    <v>17</v>
    <v>1</v>
    <v>0</v>
    <v>0</v>
  </rv>
  <rv s="0">
    <v>18</v>
    <v>5</v>
  </rv>
  <rv s="1">
    <v>18</v>
    <v>1</v>
    <v>0</v>
    <v>0</v>
  </rv>
  <rv s="0">
    <v>19</v>
    <v>5</v>
  </rv>
  <rv s="1">
    <v>19</v>
    <v>1</v>
    <v>0</v>
    <v>0</v>
  </rv>
  <rv s="0">
    <v>20</v>
    <v>5</v>
  </rv>
  <rv s="1">
    <v>20</v>
    <v>1</v>
    <v>0</v>
    <v>0</v>
  </rv>
  <rv s="0">
    <v>21</v>
    <v>5</v>
  </rv>
  <rv s="1">
    <v>21</v>
    <v>1</v>
    <v>0</v>
    <v>0</v>
  </rv>
  <rv s="0">
    <v>22</v>
    <v>5</v>
  </rv>
  <rv s="1">
    <v>22</v>
    <v>1</v>
    <v>0</v>
    <v>0</v>
  </rv>
  <rv s="0">
    <v>23</v>
    <v>5</v>
  </rv>
  <rv s="1">
    <v>23</v>
    <v>1</v>
    <v>0</v>
    <v>0</v>
  </rv>
  <rv s="0">
    <v>24</v>
    <v>5</v>
  </rv>
  <rv s="1">
    <v>24</v>
    <v>1</v>
    <v>0</v>
    <v>0</v>
  </rv>
  <rv s="0">
    <v>25</v>
    <v>5</v>
  </rv>
  <rv s="1">
    <v>25</v>
    <v>1</v>
    <v>0</v>
    <v>0</v>
  </rv>
  <rv s="0">
    <v>26</v>
    <v>5</v>
  </rv>
  <rv s="1">
    <v>26</v>
    <v>1</v>
    <v>0</v>
    <v>0</v>
  </rv>
  <rv s="0">
    <v>27</v>
    <v>5</v>
  </rv>
  <rv s="1">
    <v>27</v>
    <v>1</v>
    <v>0</v>
    <v>0</v>
  </rv>
  <rv s="0">
    <v>28</v>
    <v>5</v>
  </rv>
  <rv s="1">
    <v>28</v>
    <v>1</v>
    <v>0</v>
    <v>0</v>
  </rv>
  <rv s="0">
    <v>29</v>
    <v>5</v>
  </rv>
  <rv s="1">
    <v>29</v>
    <v>1</v>
    <v>0</v>
    <v>0</v>
  </rv>
  <rv s="0">
    <v>30</v>
    <v>5</v>
  </rv>
  <rv s="1">
    <v>30</v>
    <v>1</v>
    <v>0</v>
    <v>0</v>
  </rv>
  <rv s="0">
    <v>31</v>
    <v>5</v>
  </rv>
  <rv s="1">
    <v>31</v>
    <v>1</v>
    <v>0</v>
    <v>0</v>
  </rv>
  <rv s="0">
    <v>32</v>
    <v>5</v>
  </rv>
  <rv s="1">
    <v>32</v>
    <v>1</v>
    <v>0</v>
    <v>0</v>
  </rv>
  <rv s="0">
    <v>33</v>
    <v>5</v>
  </rv>
  <rv s="1">
    <v>33</v>
    <v>1</v>
    <v>0</v>
    <v>0</v>
  </rv>
  <rv s="0">
    <v>34</v>
    <v>5</v>
  </rv>
  <rv s="1">
    <v>34</v>
    <v>1</v>
    <v>0</v>
    <v>0</v>
  </rv>
  <rv s="0">
    <v>35</v>
    <v>5</v>
  </rv>
  <rv s="1">
    <v>35</v>
    <v>1</v>
    <v>0</v>
    <v>0</v>
  </rv>
  <rv s="0">
    <v>0</v>
    <v>5</v>
  </rv>
  <rv s="1">
    <v>0</v>
    <v>1</v>
    <v>0</v>
    <v>0</v>
  </rv>
  <rv s="0">
    <v>36</v>
    <v>5</v>
  </rv>
  <rv s="1">
    <v>36</v>
    <v>1</v>
    <v>0</v>
    <v>0</v>
  </rv>
  <rv s="0">
    <v>37</v>
    <v>5</v>
  </rv>
  <rv s="1">
    <v>37</v>
    <v>1</v>
    <v>0</v>
    <v>0</v>
  </rv>
  <rv s="0">
    <v>38</v>
    <v>5</v>
  </rv>
  <rv s="1">
    <v>38</v>
    <v>1</v>
    <v>0</v>
    <v>0</v>
  </rv>
  <rv s="0">
    <v>39</v>
    <v>5</v>
  </rv>
  <rv s="1">
    <v>39</v>
    <v>1</v>
    <v>0</v>
    <v>0</v>
  </rv>
  <rv s="0">
    <v>40</v>
    <v>5</v>
  </rv>
  <rv s="1">
    <v>40</v>
    <v>1</v>
    <v>0</v>
    <v>0</v>
  </rv>
  <rv s="0">
    <v>41</v>
    <v>5</v>
  </rv>
  <rv s="1">
    <v>41</v>
    <v>1</v>
    <v>0</v>
    <v>0</v>
  </rv>
  <rv s="0">
    <v>42</v>
    <v>5</v>
  </rv>
  <rv s="1">
    <v>42</v>
    <v>1</v>
    <v>0</v>
    <v>0</v>
  </rv>
  <rv s="0">
    <v>43</v>
    <v>5</v>
  </rv>
  <rv s="1">
    <v>43</v>
    <v>1</v>
    <v>0</v>
    <v>0</v>
  </rv>
  <rv s="0">
    <v>44</v>
    <v>5</v>
  </rv>
  <rv s="1">
    <v>44</v>
    <v>1</v>
    <v>0</v>
    <v>0</v>
  </rv>
  <rv s="0">
    <v>45</v>
    <v>5</v>
  </rv>
  <rv s="1">
    <v>45</v>
    <v>1</v>
    <v>0</v>
    <v>0</v>
  </rv>
  <rv s="0">
    <v>46</v>
    <v>5</v>
  </rv>
  <rv s="1">
    <v>46</v>
    <v>1</v>
    <v>0</v>
    <v>0</v>
  </rv>
  <rv s="0">
    <v>47</v>
    <v>5</v>
  </rv>
  <rv s="1">
    <v>47</v>
    <v>1</v>
    <v>0</v>
    <v>0</v>
  </rv>
  <rv s="0">
    <v>48</v>
    <v>5</v>
  </rv>
  <rv s="1">
    <v>48</v>
    <v>1</v>
    <v>0</v>
    <v>0</v>
  </rv>
  <rv s="0">
    <v>49</v>
    <v>5</v>
  </rv>
  <rv s="1">
    <v>49</v>
    <v>1</v>
    <v>0</v>
    <v>0</v>
  </rv>
  <rv s="0">
    <v>50</v>
    <v>5</v>
  </rv>
  <rv s="1">
    <v>50</v>
    <v>1</v>
    <v>0</v>
    <v>0</v>
  </rv>
  <rv s="0">
    <v>51</v>
    <v>5</v>
  </rv>
  <rv s="1">
    <v>51</v>
    <v>1</v>
    <v>0</v>
    <v>0</v>
  </rv>
  <rv s="0">
    <v>52</v>
    <v>5</v>
  </rv>
  <rv s="1">
    <v>52</v>
    <v>1</v>
    <v>0</v>
    <v>0</v>
  </rv>
  <rv s="0">
    <v>53</v>
    <v>5</v>
  </rv>
  <rv s="1">
    <v>53</v>
    <v>1</v>
    <v>0</v>
    <v>0</v>
  </rv>
  <rv s="0">
    <v>54</v>
    <v>5</v>
  </rv>
  <rv s="1">
    <v>54</v>
    <v>1</v>
    <v>0</v>
    <v>0</v>
  </rv>
  <rv s="0">
    <v>55</v>
    <v>5</v>
  </rv>
  <rv s="1">
    <v>55</v>
    <v>1</v>
    <v>0</v>
    <v>0</v>
  </rv>
  <rv s="0">
    <v>56</v>
    <v>5</v>
  </rv>
  <rv s="1">
    <v>56</v>
    <v>1</v>
    <v>0</v>
    <v>0</v>
  </rv>
  <rv s="0">
    <v>57</v>
    <v>5</v>
  </rv>
  <rv s="1">
    <v>57</v>
    <v>1</v>
    <v>0</v>
    <v>0</v>
  </rv>
  <rv s="0">
    <v>58</v>
    <v>5</v>
  </rv>
  <rv s="1">
    <v>58</v>
    <v>1</v>
    <v>0</v>
    <v>0</v>
  </rv>
  <rv s="0">
    <v>59</v>
    <v>5</v>
  </rv>
  <rv s="1">
    <v>59</v>
    <v>1</v>
    <v>0</v>
    <v>0</v>
  </rv>
  <rv s="0">
    <v>60</v>
    <v>5</v>
  </rv>
  <rv s="1">
    <v>60</v>
    <v>1</v>
    <v>0</v>
    <v>0</v>
  </rv>
  <rv s="0">
    <v>61</v>
    <v>5</v>
  </rv>
  <rv s="1">
    <v>61</v>
    <v>1</v>
    <v>0</v>
    <v>0</v>
  </rv>
  <rv s="0">
    <v>62</v>
    <v>5</v>
  </rv>
  <rv s="1">
    <v>62</v>
    <v>1</v>
    <v>0</v>
    <v>0</v>
  </rv>
  <rv s="0">
    <v>63</v>
    <v>5</v>
  </rv>
  <rv s="1">
    <v>63</v>
    <v>1</v>
    <v>0</v>
    <v>0</v>
  </rv>
  <rv s="1">
    <v>64</v>
    <v>1</v>
    <v>0</v>
    <v>0</v>
  </rv>
  <rv s="0">
    <v>64</v>
    <v>5</v>
  </rv>
  <rv s="1">
    <v>65</v>
    <v>1</v>
    <v>0</v>
    <v>0</v>
  </rv>
  <rv s="0">
    <v>65</v>
    <v>5</v>
  </rv>
  <rv s="1">
    <v>66</v>
    <v>1</v>
    <v>0</v>
    <v>0</v>
  </rv>
  <rv s="0">
    <v>66</v>
    <v>5</v>
  </rv>
  <rv s="1">
    <v>67</v>
    <v>1</v>
    <v>0</v>
    <v>0</v>
  </rv>
  <rv s="0">
    <v>67</v>
    <v>5</v>
  </rv>
  <rv s="1">
    <v>68</v>
    <v>1</v>
    <v>0</v>
    <v>0</v>
  </rv>
  <rv s="1">
    <v>69</v>
    <v>1</v>
    <v>0</v>
    <v>0</v>
  </rv>
  <rv s="1">
    <v>70</v>
    <v>1</v>
    <v>0</v>
    <v>0</v>
  </rv>
</rvData>
</file>

<file path=xl/richData/rdrichvaluestructure.xml><?xml version="1.0" encoding="utf-8"?>
<rvStructures xmlns="http://schemas.microsoft.com/office/spreadsheetml/2017/richdata" count="2">
  <s t="_localImage">
    <k n="_rvRel:LocalImageIdentifier" t="i"/>
    <k n="CalcOrigin" t="i"/>
  </s>
  <s t="_webimage">
    <k n="WebImageIdentifier" t="i"/>
    <k n="CalcOrigin" t="i"/>
    <k n="ComputedImage" t="b"/>
    <k n="ImageSizing"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0" xr10:uid="{00000000-0013-0000-FFFF-FFFF01000000}" sourceName="Bridge Type">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2" xr10:uid="{00000000-0013-0000-FFFF-FFFF02000000}" sourceName="Column15">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idge Type_2" xr10:uid="{00000000-0014-0000-FFFF-FFFF02000000}" cache="SlicerCache_Table_1_Col_10" caption="Bridge Type" rowHeight="247650"/>
  <slicer name="Column15_1" xr10:uid="{00000000-0014-0000-FFFF-FFFF01000000}" cache="SlicerCache_Table_1_Col_12" caption="Column1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145" headerRowDxfId="43">
  <autoFilter ref="A1:K145" xr:uid="{00000000-0009-0000-0100-000001000000}"/>
  <tableColumns count="11">
    <tableColumn id="1" xr3:uid="{00000000-0010-0000-0000-000001000000}" name="S. No."/>
    <tableColumn id="2" xr3:uid="{00000000-0010-0000-0000-000002000000}" name="Bridge No."/>
    <tableColumn id="3" xr3:uid="{00000000-0010-0000-0000-000003000000}" name="Section"/>
    <tableColumn id="6" xr3:uid="{00000000-0010-0000-0000-000006000000}" name="From"/>
    <tableColumn id="9" xr3:uid="{00000000-0010-0000-0000-000009000000}" name="To"/>
    <tableColumn id="10" xr3:uid="{00000000-0010-0000-0000-00000A000000}" name="Bridge Type"/>
    <tableColumn id="11" xr3:uid="{00000000-0010-0000-0000-00000B000000}" name="Old Bridge No."/>
    <tableColumn id="12" xr3:uid="{00000000-0010-0000-0000-00000C000000}" name="Column15"/>
    <tableColumn id="16" xr3:uid="{04FFF39E-4E88-4FF7-AACB-E21FD33C1D25}" name="Span Configuration" dataDxfId="42"/>
    <tableColumn id="17" xr3:uid="{81366E73-2179-4E43-9A0B-DD57C4A19AF7}" name="Length of Bridge" dataDxfId="41"/>
    <tableColumn id="15" xr3:uid="{BD61214C-4870-4E02-941F-A44F0062B2F5}" name="Linear Waterway" dataDxfId="40"/>
  </tableColumns>
  <tableStyleInfo name="Bridg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6E5850-7756-44DB-A002-207F223D5D69}" name="Table1" displayName="Table1" ref="A2:L85" totalsRowShown="0" headerRowDxfId="39" dataDxfId="37" headerRowBorderDxfId="38" tableBorderDxfId="36">
  <autoFilter ref="A2:L85" xr:uid="{BA6E5850-7756-44DB-A002-207F223D5D69}"/>
  <tableColumns count="12">
    <tableColumn id="1" xr3:uid="{742EE70D-FE31-486E-B8F9-5B47524A8AF3}" name="Sr. No" dataDxfId="35">
      <calculatedColumnFormula>ROW()-2</calculatedColumnFormula>
    </tableColumn>
    <tableColumn id="2" xr3:uid="{C2A62EBF-BEC6-4156-A006-6F6A2C65BA5D}" name="AWPO ID" dataDxfId="34"/>
    <tableColumn id="3" xr3:uid="{962FBC6C-E0AD-45B9-BFDC-C279118F0FC5}" name="Name" dataDxfId="33"/>
    <tableColumn id="4" xr3:uid="{304F3894-E2C5-4CEF-8868-C3A1C5A54C3C}" name="Father's Name" dataDxfId="32"/>
    <tableColumn id="5" xr3:uid="{D45D0561-914B-4CA6-8279-9094A1E2440C}" name="Beat No" dataDxfId="31"/>
    <tableColumn id="6" xr3:uid="{4EB1A392-78D0-4F4F-842F-001A9DF11B14}" name="Km From-To" dataDxfId="30"/>
    <tableColumn id="7" xr3:uid="{6F543055-D04E-4162-AD9E-82DEAFB7F145}" name="Contect Number" dataDxfId="29"/>
    <tableColumn id="8" xr3:uid="{353CB275-E7EE-48F8-9CFC-617117B6F282}" name="Designation" dataDxfId="28"/>
    <tableColumn id="9" xr3:uid="{2ADD349D-7964-453F-97EC-67987F41DA90}" name="Residence" dataDxfId="27"/>
    <tableColumn id="10" xr3:uid="{314935B1-B0A7-4580-97A0-23E464F0B0FF}" name="District" dataDxfId="26"/>
    <tableColumn id="11" xr3:uid="{D097B291-903E-47A1-B35B-F688C25FF54F}" name="Other contect Number" dataDxfId="25"/>
    <tableColumn id="12" xr3:uid="{DF5A09E2-57F2-4976-B72A-FF9ADF8F46B0}" name="Photo" dataDxfId="2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 dockstate="right" visibility="0" width="350" row="11">
    <wetp:webextensionref xmlns:r="http://schemas.openxmlformats.org/officeDocument/2006/relationships" r:id="rId3"/>
  </wetp:taskpane>
  <wetp:taskpane dockstate="right" visibility="0" width="350" row="11">
    <wetp:webextensionref xmlns:r="http://schemas.openxmlformats.org/officeDocument/2006/relationships" r:id="rId4"/>
  </wetp:taskpane>
  <wetp:taskpane dockstate="right" visibility="0" width="350" row="10">
    <wetp:webextensionref xmlns:r="http://schemas.openxmlformats.org/officeDocument/2006/relationships" r:id="rId5"/>
  </wetp:taskpane>
</wetp:taskpanes>
</file>

<file path=xl/webextensions/webextension1.xml><?xml version="1.0" encoding="utf-8"?>
<we:webextension xmlns:we="http://schemas.microsoft.com/office/webextensions/webextension/2010/11" id="{03AA1EBC-F211-4ECA-8933-4C0EB88C1FA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3BB067A-AF07-465E-9371-CB343EC79655}">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6B33F211-F262-4A11-91DA-0A6554087E60}">
  <we:reference id="wa200004935" version="6.1.0.0" store="en-US"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4.xml><?xml version="1.0" encoding="utf-8"?>
<we:webextension xmlns:we="http://schemas.microsoft.com/office/webextensions/webextension/2010/11" id="{E99426A0-B450-4673-80D7-1ECF1BB85144}">
  <we:reference id="wa200007965" version="1.0.0.0" store="en-US" storeType="OMEX"/>
  <we:alternateReferences>
    <we:reference id="WA200007965" version="1.0.0.0" store="WA200007965" storeType="OMEX"/>
  </we:alternateReferences>
  <we:properties/>
  <we:bindings/>
  <we:snapshot xmlns:r="http://schemas.openxmlformats.org/officeDocument/2006/relationships"/>
</we:webextension>
</file>

<file path=xl/webextensions/webextension5.xml><?xml version="1.0" encoding="utf-8"?>
<we:webextension xmlns:we="http://schemas.microsoft.com/office/webextensions/webextension/2010/11" id="{E78FF6E7-C07E-4262-BCC8-F0D45598F06E}">
  <we:reference id="WA200010215" version="2.0.0.0" store="Omex" storeType="OMEX"/>
  <we:alternateReferences>
    <we:reference id="WA200010215" version="2.0.0.0" store="WA200010215" storeType="OMEX"/>
  </we:alternateReferences>
  <we:properties>
    <we:property name="bps.codex_control.document_id" value="&quot;b59d3bf6-b36b-4121-9021-66fb49aa1fe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hyperlink" Target="mailto:vprathore@dfcc.co.in" TargetMode="External"/><Relationship Id="rId2" Type="http://schemas.openxmlformats.org/officeDocument/2006/relationships/hyperlink" Target="mailto:tejpal@dfcc.co.in" TargetMode="External"/><Relationship Id="rId1" Type="http://schemas.openxmlformats.org/officeDocument/2006/relationships/hyperlink" Target="mailto:vkazad@dfcc.co.in" TargetMode="External"/><Relationship Id="rId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8" Type="http://schemas.openxmlformats.org/officeDocument/2006/relationships/hyperlink" Target="mailto:singhurjant4730@gmail.com%20(25)" TargetMode="External"/><Relationship Id="rId13" Type="http://schemas.openxmlformats.org/officeDocument/2006/relationships/hyperlink" Target="mailto:harwinder8344@gmail.com" TargetMode="External"/><Relationship Id="rId18" Type="http://schemas.openxmlformats.org/officeDocument/2006/relationships/hyperlink" Target="mailto:Santokh1588503@gmail.com" TargetMode="External"/><Relationship Id="rId3" Type="http://schemas.openxmlformats.org/officeDocument/2006/relationships/hyperlink" Target="mailto:gs4097851@gmail.com" TargetMode="External"/><Relationship Id="rId21" Type="http://schemas.openxmlformats.org/officeDocument/2006/relationships/hyperlink" Target="mailto:ruppi.kot@gmail.com" TargetMode="External"/><Relationship Id="rId7" Type="http://schemas.openxmlformats.org/officeDocument/2006/relationships/hyperlink" Target="https://www.151976gurpreert@.com" TargetMode="External"/><Relationship Id="rId12" Type="http://schemas.openxmlformats.org/officeDocument/2006/relationships/hyperlink" Target="mailto:babbusingh3934@gmail.com" TargetMode="External"/><Relationship Id="rId17" Type="http://schemas.openxmlformats.org/officeDocument/2006/relationships/hyperlink" Target="mailto:navjotkuer66@gmail.com" TargetMode="External"/><Relationship Id="rId2" Type="http://schemas.openxmlformats.org/officeDocument/2006/relationships/hyperlink" Target="mailto:dharmabrather@gmail.com" TargetMode="External"/><Relationship Id="rId16" Type="http://schemas.openxmlformats.org/officeDocument/2006/relationships/hyperlink" Target="mailto:jasvirsingh.singh81@gmail.com" TargetMode="External"/><Relationship Id="rId20" Type="http://schemas.openxmlformats.org/officeDocument/2006/relationships/hyperlink" Target="mailto:Jagjitsingh8383@gmail.Com" TargetMode="External"/><Relationship Id="rId1" Type="http://schemas.openxmlformats.org/officeDocument/2006/relationships/hyperlink" Target="mailto:kn697095@gmail.com" TargetMode="External"/><Relationship Id="rId6" Type="http://schemas.openxmlformats.org/officeDocument/2006/relationships/hyperlink" Target="mailto:jassi2060k@gmail.com" TargetMode="External"/><Relationship Id="rId11" Type="http://schemas.openxmlformats.org/officeDocument/2006/relationships/hyperlink" Target="mailto:hs2883633@gmail.com" TargetMode="External"/><Relationship Id="rId5" Type="http://schemas.openxmlformats.org/officeDocument/2006/relationships/hyperlink" Target="mailto:aujlagopi034@gmail.com" TargetMode="External"/><Relationship Id="rId15" Type="http://schemas.openxmlformats.org/officeDocument/2006/relationships/hyperlink" Target="mailto:Gurtej195@gmail.com" TargetMode="External"/><Relationship Id="rId23" Type="http://schemas.openxmlformats.org/officeDocument/2006/relationships/table" Target="../tables/table2.xml"/><Relationship Id="rId10" Type="http://schemas.openxmlformats.org/officeDocument/2006/relationships/hyperlink" Target="mailto:skshara213955@gmail.com" TargetMode="External"/><Relationship Id="rId19" Type="http://schemas.openxmlformats.org/officeDocument/2006/relationships/hyperlink" Target="mailto:Lakhveer4481535@gmail.com" TargetMode="External"/><Relationship Id="rId4" Type="http://schemas.openxmlformats.org/officeDocument/2006/relationships/hyperlink" Target="mailto:rajinder5singh78@gmail.com" TargetMode="External"/><Relationship Id="rId9" Type="http://schemas.openxmlformats.org/officeDocument/2006/relationships/hyperlink" Target="mailto:surjeetlocham@gmail.com" TargetMode="External"/><Relationship Id="rId14" Type="http://schemas.openxmlformats.org/officeDocument/2006/relationships/hyperlink" Target="mailto:Singhkuljit864@gmail.com" TargetMode="External"/><Relationship Id="rId22" Type="http://schemas.openxmlformats.org/officeDocument/2006/relationships/hyperlink" Target="mailto:Kuldeepsingh11973@gmail.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hyperlink" Target="http://mob.no/" TargetMode="External"/><Relationship Id="rId1" Type="http://schemas.openxmlformats.org/officeDocument/2006/relationships/hyperlink" Target="http://mob.no/"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414D-63BD-44DF-A93C-AB2B60602A33}">
  <dimension ref="A1:X44"/>
  <sheetViews>
    <sheetView showGridLines="0" zoomScale="85" zoomScaleNormal="85" workbookViewId="0">
      <selection activeCell="Y9" sqref="Y9"/>
    </sheetView>
  </sheetViews>
  <sheetFormatPr defaultRowHeight="15"/>
  <cols>
    <col min="1" max="14" width="9.140625" style="241"/>
    <col min="15" max="15" width="7.85546875" style="241" customWidth="1"/>
    <col min="16" max="16" width="15.42578125" style="241" customWidth="1"/>
    <col min="17" max="17" width="19.42578125" style="241" customWidth="1"/>
    <col min="18" max="23" width="9.140625" style="241"/>
    <col min="24" max="24" width="13.28515625" style="241" customWidth="1"/>
    <col min="25" max="16384" width="9.140625" style="241"/>
  </cols>
  <sheetData>
    <row r="1" spans="1:24">
      <c r="A1" s="245"/>
      <c r="B1" s="246"/>
      <c r="C1" s="246"/>
      <c r="D1" s="246"/>
      <c r="E1" s="246"/>
      <c r="F1" s="246"/>
      <c r="G1" s="246"/>
      <c r="H1" s="246"/>
      <c r="I1" s="246"/>
      <c r="J1" s="246"/>
      <c r="K1" s="246"/>
      <c r="L1" s="246"/>
      <c r="M1" s="246"/>
      <c r="N1" s="246"/>
      <c r="O1" s="246"/>
      <c r="P1" s="246"/>
      <c r="Q1" s="246"/>
      <c r="R1" s="246"/>
      <c r="S1" s="246"/>
    </row>
    <row r="2" spans="1:24" ht="15" customHeight="1">
      <c r="A2" s="248"/>
      <c r="B2" s="249"/>
      <c r="C2" s="249"/>
      <c r="D2" s="249"/>
      <c r="E2" s="249"/>
      <c r="F2" s="249"/>
      <c r="G2" s="249"/>
      <c r="H2" s="249"/>
      <c r="I2" s="249"/>
      <c r="J2" s="249"/>
      <c r="K2" s="249"/>
      <c r="L2" s="249"/>
      <c r="M2" s="249"/>
      <c r="N2" s="249"/>
      <c r="O2" s="249"/>
      <c r="P2" s="249"/>
      <c r="Q2" s="249"/>
      <c r="R2" s="249"/>
      <c r="S2" s="249"/>
    </row>
    <row r="3" spans="1:24" ht="15.75" customHeight="1">
      <c r="A3" s="248"/>
      <c r="B3" s="249"/>
      <c r="C3" s="249"/>
      <c r="D3" s="249"/>
      <c r="E3" s="249"/>
      <c r="F3" s="249"/>
      <c r="G3" s="249"/>
      <c r="H3" s="249"/>
      <c r="I3" s="249"/>
      <c r="J3" s="249"/>
      <c r="K3" s="249"/>
      <c r="L3" s="249"/>
      <c r="M3" s="249"/>
      <c r="N3" s="249"/>
      <c r="O3" s="249"/>
      <c r="P3" s="249"/>
      <c r="Q3" s="249"/>
      <c r="R3" s="249"/>
      <c r="S3" s="249"/>
    </row>
    <row r="4" spans="1:24">
      <c r="A4" s="248"/>
      <c r="B4" s="249"/>
      <c r="C4" s="249"/>
      <c r="D4" s="249"/>
      <c r="E4" s="249"/>
      <c r="F4" s="249"/>
      <c r="G4" s="249"/>
      <c r="H4" s="249"/>
      <c r="I4" s="249"/>
      <c r="J4" s="249"/>
      <c r="K4" s="249"/>
      <c r="L4" s="249"/>
      <c r="M4" s="249"/>
      <c r="N4" s="249"/>
      <c r="O4" s="249"/>
      <c r="P4" s="249"/>
      <c r="Q4" s="249"/>
      <c r="R4" s="249"/>
      <c r="S4" s="249"/>
    </row>
    <row r="5" spans="1:24" ht="15" customHeight="1">
      <c r="A5" s="248"/>
      <c r="B5" s="249"/>
      <c r="C5" s="249"/>
      <c r="D5" s="249"/>
      <c r="E5" s="249"/>
      <c r="F5" s="249"/>
      <c r="G5" s="249"/>
      <c r="H5" s="249"/>
      <c r="I5" s="249"/>
      <c r="J5" s="249"/>
      <c r="K5" s="249"/>
      <c r="L5" s="249"/>
      <c r="M5" s="249"/>
      <c r="N5" s="249"/>
      <c r="O5" s="249"/>
      <c r="P5" s="249"/>
      <c r="Q5" s="249"/>
      <c r="R5" s="249"/>
      <c r="S5" s="249"/>
    </row>
    <row r="6" spans="1:24" ht="15.75" customHeight="1" thickBot="1">
      <c r="A6" s="248"/>
      <c r="B6" s="249"/>
      <c r="C6" s="249"/>
      <c r="D6" s="249"/>
      <c r="E6" s="249"/>
      <c r="F6" s="249"/>
      <c r="G6" s="249"/>
      <c r="H6" s="249"/>
      <c r="I6" s="249"/>
      <c r="J6" s="249"/>
      <c r="K6" s="249"/>
      <c r="L6" s="249"/>
      <c r="M6" s="249"/>
      <c r="N6" s="249"/>
      <c r="O6" s="249"/>
      <c r="P6" s="249"/>
      <c r="Q6" s="249"/>
      <c r="R6" s="249"/>
      <c r="S6" s="249"/>
    </row>
    <row r="7" spans="1:24" ht="45.75" customHeight="1" thickBot="1">
      <c r="A7" s="248"/>
      <c r="B7" s="249"/>
      <c r="C7" s="249"/>
      <c r="D7" s="249"/>
      <c r="E7" s="509" t="s">
        <v>34</v>
      </c>
      <c r="F7" s="510"/>
      <c r="G7" s="511"/>
      <c r="H7" s="249"/>
      <c r="I7" s="249"/>
      <c r="J7" s="249"/>
      <c r="K7" s="249"/>
      <c r="L7" s="249"/>
      <c r="M7" s="249"/>
      <c r="N7" s="249"/>
      <c r="O7" s="249"/>
      <c r="P7" s="249"/>
      <c r="R7" s="506" t="s">
        <v>7</v>
      </c>
      <c r="S7" s="507"/>
      <c r="T7" s="508"/>
    </row>
    <row r="8" spans="1:24" ht="33" customHeight="1"/>
    <row r="9" spans="1:24" ht="55.5" customHeight="1">
      <c r="A9" s="413" t="s">
        <v>264</v>
      </c>
      <c r="B9" s="413" t="s">
        <v>24</v>
      </c>
      <c r="C9" s="413" t="s">
        <v>313</v>
      </c>
      <c r="D9" s="413" t="s">
        <v>2</v>
      </c>
      <c r="E9" s="413" t="s">
        <v>41</v>
      </c>
      <c r="F9" s="414" t="s">
        <v>266</v>
      </c>
      <c r="G9" s="413" t="s">
        <v>314</v>
      </c>
      <c r="H9" s="415" t="s">
        <v>315</v>
      </c>
      <c r="I9" s="416" t="s">
        <v>316</v>
      </c>
      <c r="J9" s="416" t="s">
        <v>304</v>
      </c>
      <c r="K9" s="417" t="s">
        <v>296</v>
      </c>
      <c r="L9" s="418" t="s">
        <v>317</v>
      </c>
      <c r="O9" s="420" t="s">
        <v>53</v>
      </c>
      <c r="P9" s="420" t="s">
        <v>1</v>
      </c>
      <c r="Q9" s="419" t="s">
        <v>26</v>
      </c>
      <c r="R9" s="419" t="s">
        <v>12</v>
      </c>
      <c r="S9" s="420" t="s">
        <v>54</v>
      </c>
      <c r="T9" s="420" t="s">
        <v>55</v>
      </c>
      <c r="U9" s="420" t="s">
        <v>56</v>
      </c>
      <c r="V9" s="420" t="s">
        <v>745</v>
      </c>
      <c r="W9" s="420" t="s">
        <v>746</v>
      </c>
      <c r="X9" s="420" t="s">
        <v>747</v>
      </c>
    </row>
    <row r="10" spans="1:24">
      <c r="A10" s="241">
        <f>ROW()-9</f>
        <v>1</v>
      </c>
      <c r="B10" s="241" t="str" cm="1">
        <f t="array" ref="B10:L27">IF(E7="", "", IFERROR(_xlfn._xlws.FILTER(PNC!B:L, PNC!B:B=E7), "Data Not Found"))</f>
        <v>NSIR</v>
      </c>
      <c r="C10" s="241" t="str">
        <v>201b</v>
      </c>
      <c r="D10" s="241" t="str">
        <v>Main Line</v>
      </c>
      <c r="E10" s="241" t="str">
        <v>1/12</v>
      </c>
      <c r="F10" s="241">
        <v>1200.778</v>
      </c>
      <c r="G10" s="241" t="str">
        <v>Straight</v>
      </c>
      <c r="H10" s="241" t="str">
        <v>LH</v>
      </c>
      <c r="I10" s="241" t="str">
        <v>Facing</v>
      </c>
      <c r="J10" s="241">
        <v>0</v>
      </c>
      <c r="K10" s="241" t="str">
        <v/>
      </c>
      <c r="L10" s="241">
        <v>3</v>
      </c>
      <c r="O10" s="241" t="str" cm="1">
        <f t="array" ref="O10:X18">IF(E7="","",IFERROR(_xlfn._xlws.FILTER(Bridge!B:K,Bridge!F:F=R7),"Data Not Found"))</f>
        <v>1169/1</v>
      </c>
      <c r="P10" s="241" t="str">
        <v>01. UBCD-SMUN</v>
      </c>
      <c r="Q10" s="241">
        <v>1169.0239999999999</v>
      </c>
      <c r="R10" s="241">
        <v>1169.0239999999999</v>
      </c>
      <c r="S10" s="241" t="str">
        <v>ROB</v>
      </c>
      <c r="T10" s="241">
        <v>131</v>
      </c>
      <c r="U10" s="241" t="str">
        <v>RCC/PSC Girder</v>
      </c>
      <c r="V10" s="241" t="str">
        <v>1x26.00m</v>
      </c>
      <c r="W10" s="241">
        <v>0</v>
      </c>
      <c r="X10" s="241" t="str">
        <v/>
      </c>
    </row>
    <row r="11" spans="1:24">
      <c r="A11" s="241">
        <f t="shared" ref="A11:A44" si="0">ROW()-9</f>
        <v>2</v>
      </c>
      <c r="B11" s="241" t="str">
        <v>NSIR</v>
      </c>
      <c r="C11" s="241" t="str">
        <v>243b</v>
      </c>
      <c r="D11" s="241" t="str">
        <v>Main Line</v>
      </c>
      <c r="E11" s="241" t="str">
        <v>1/12</v>
      </c>
      <c r="F11" s="241">
        <v>1201.6690000000001</v>
      </c>
      <c r="G11" s="241" t="str">
        <v>Curve</v>
      </c>
      <c r="H11" s="241" t="str">
        <v>LH</v>
      </c>
      <c r="I11" s="241" t="str">
        <v>Facing</v>
      </c>
      <c r="J11" s="241">
        <v>20</v>
      </c>
      <c r="K11" s="241" t="str">
        <v>0.22</v>
      </c>
      <c r="L11" s="241">
        <v>3</v>
      </c>
      <c r="O11" s="241" t="str">
        <v>1178/2</v>
      </c>
      <c r="P11" s="241" t="str">
        <v>03. SMUN-SBJN</v>
      </c>
      <c r="Q11" s="241">
        <v>1178.7909999999999</v>
      </c>
      <c r="R11" s="241">
        <v>1178.7909999999999</v>
      </c>
      <c r="S11" s="241" t="str">
        <v>ROB</v>
      </c>
      <c r="T11" s="241">
        <v>135</v>
      </c>
      <c r="U11" s="241" t="str">
        <v>RCC/PSC Girder</v>
      </c>
      <c r="V11" s="241" t="str">
        <v>1x8.50m</v>
      </c>
      <c r="W11" s="241">
        <v>0</v>
      </c>
      <c r="X11" s="241" t="str">
        <v/>
      </c>
    </row>
    <row r="12" spans="1:24">
      <c r="A12" s="241">
        <f t="shared" si="0"/>
        <v>3</v>
      </c>
      <c r="B12" s="241" t="str">
        <v>NSIR</v>
      </c>
      <c r="C12" s="241" t="str">
        <v>244a</v>
      </c>
      <c r="D12" s="241" t="str">
        <v>Main Line</v>
      </c>
      <c r="E12" s="241" t="str">
        <v>1/12</v>
      </c>
      <c r="F12" s="241">
        <v>1201.925</v>
      </c>
      <c r="G12" s="241" t="str">
        <v>Curve</v>
      </c>
      <c r="H12" s="241" t="str">
        <v>RH</v>
      </c>
      <c r="I12" s="241" t="str">
        <v>Trailing</v>
      </c>
      <c r="J12" s="241">
        <v>20</v>
      </c>
      <c r="K12" s="241" t="str">
        <v>0.22</v>
      </c>
      <c r="L12" s="241">
        <v>3</v>
      </c>
      <c r="O12" s="241" t="str">
        <v>1180/2</v>
      </c>
      <c r="P12" s="241" t="str">
        <v>03. SMUN-SBJN</v>
      </c>
      <c r="Q12" s="241">
        <v>1180.604</v>
      </c>
      <c r="R12" s="241">
        <v>1180.604</v>
      </c>
      <c r="S12" s="241" t="str">
        <v>ROB</v>
      </c>
      <c r="T12" s="241">
        <v>120</v>
      </c>
      <c r="U12" s="241" t="str">
        <v>Box</v>
      </c>
      <c r="V12" s="241" t="str">
        <v>1x6.30m</v>
      </c>
      <c r="W12" s="241">
        <v>0</v>
      </c>
      <c r="X12" s="241" t="str">
        <v/>
      </c>
    </row>
    <row r="13" spans="1:24">
      <c r="A13" s="241">
        <f t="shared" si="0"/>
        <v>4</v>
      </c>
      <c r="B13" s="241" t="str">
        <v>NSIR</v>
      </c>
      <c r="C13" s="241" t="str">
        <v>245a</v>
      </c>
      <c r="D13" s="241" t="str">
        <v>Main Line</v>
      </c>
      <c r="E13" s="241" t="str">
        <v>1/12</v>
      </c>
      <c r="F13" s="241">
        <v>1201.9380000000001</v>
      </c>
      <c r="G13" s="241" t="str">
        <v>Curve</v>
      </c>
      <c r="H13" s="241" t="str">
        <v>RH</v>
      </c>
      <c r="I13" s="241" t="str">
        <v>Facing</v>
      </c>
      <c r="J13" s="241">
        <v>20</v>
      </c>
      <c r="K13" s="241" t="str">
        <v>0.22</v>
      </c>
      <c r="L13" s="241">
        <v>3</v>
      </c>
      <c r="O13" s="241" t="str">
        <v>1203/3</v>
      </c>
      <c r="P13" s="241" t="str">
        <v>06. NSIR Yard</v>
      </c>
      <c r="Q13" s="241">
        <v>1203.4760000000001</v>
      </c>
      <c r="R13" s="241">
        <v>1203.4760000000001</v>
      </c>
      <c r="S13" s="241" t="str">
        <v>ROB</v>
      </c>
      <c r="T13" s="241" t="str">
        <v>145A</v>
      </c>
      <c r="U13" s="241" t="str">
        <v>RCC/PSC Girder</v>
      </c>
      <c r="V13" s="241" t="str">
        <v>1x24.69m</v>
      </c>
      <c r="W13" s="241">
        <v>0</v>
      </c>
      <c r="X13" s="241" t="str">
        <v/>
      </c>
    </row>
    <row r="14" spans="1:24">
      <c r="A14" s="241">
        <f t="shared" si="0"/>
        <v>5</v>
      </c>
      <c r="B14" s="241" t="str">
        <v>NSIR</v>
      </c>
      <c r="C14" s="241" t="str">
        <v>295b</v>
      </c>
      <c r="D14" s="241" t="str">
        <v>Main Line</v>
      </c>
      <c r="E14" s="241" t="str">
        <v>1/12</v>
      </c>
      <c r="F14" s="411">
        <v>1203.0150000000001</v>
      </c>
      <c r="G14" s="241" t="str">
        <v>Straight</v>
      </c>
      <c r="H14" s="241" t="str">
        <v>RH</v>
      </c>
      <c r="I14" s="241" t="str">
        <v>Trailing</v>
      </c>
      <c r="J14" s="241">
        <v>0</v>
      </c>
      <c r="K14" s="241" t="str">
        <v/>
      </c>
      <c r="L14" s="241">
        <v>3</v>
      </c>
      <c r="O14" s="241" t="str">
        <v>1204/1</v>
      </c>
      <c r="P14" s="241" t="str">
        <v>06. NSIR Yard</v>
      </c>
      <c r="Q14" s="241">
        <v>1204.021</v>
      </c>
      <c r="R14" s="241">
        <v>1204.021</v>
      </c>
      <c r="S14" s="241" t="str">
        <v>ROB</v>
      </c>
      <c r="T14" s="241" t="str">
        <v>145B</v>
      </c>
      <c r="U14" s="241" t="str">
        <v>RCC/PSC Girder</v>
      </c>
      <c r="V14" s="241" t="str">
        <v>1x24.39m</v>
      </c>
      <c r="W14" s="241">
        <v>0</v>
      </c>
      <c r="X14" s="241" t="str">
        <v/>
      </c>
    </row>
    <row r="15" spans="1:24">
      <c r="A15" s="241">
        <f t="shared" si="0"/>
        <v>6</v>
      </c>
      <c r="B15" s="241" t="str">
        <v>NSIR</v>
      </c>
      <c r="C15" s="241" t="str">
        <v>296b</v>
      </c>
      <c r="D15" s="241" t="str">
        <v>Main Line</v>
      </c>
      <c r="E15" s="241" t="str">
        <v>1/12</v>
      </c>
      <c r="F15" s="241">
        <v>1203.076</v>
      </c>
      <c r="G15" s="241" t="str">
        <v>Straight</v>
      </c>
      <c r="H15" s="241" t="str">
        <v>LH</v>
      </c>
      <c r="I15" s="241" t="str">
        <v>Trailing</v>
      </c>
      <c r="J15" s="241">
        <v>0</v>
      </c>
      <c r="K15" s="241" t="str">
        <v/>
      </c>
      <c r="L15" s="241">
        <v>3</v>
      </c>
      <c r="O15" s="241" t="str">
        <v>1218/1</v>
      </c>
      <c r="P15" s="241" t="str">
        <v>09. GVGN-KNNN</v>
      </c>
      <c r="Q15" s="241">
        <v>1218.1659999999999</v>
      </c>
      <c r="R15" s="241">
        <v>1218.1659999999999</v>
      </c>
      <c r="S15" s="241" t="str">
        <v>ROB</v>
      </c>
      <c r="T15" s="241" t="str">
        <v>153 C</v>
      </c>
      <c r="U15" s="241" t="str">
        <v>Composite Girder</v>
      </c>
      <c r="V15" s="241" t="str">
        <v>1x30.18m</v>
      </c>
      <c r="W15" s="241">
        <v>0</v>
      </c>
      <c r="X15" s="241" t="str">
        <v/>
      </c>
    </row>
    <row r="16" spans="1:24">
      <c r="A16" s="241">
        <f t="shared" si="0"/>
        <v>7</v>
      </c>
      <c r="B16" s="241" t="str">
        <v>NSIR</v>
      </c>
      <c r="C16" s="241" t="str">
        <v>297a</v>
      </c>
      <c r="D16" s="241" t="str">
        <v>Main Line</v>
      </c>
      <c r="E16" s="241" t="str">
        <v>1/12</v>
      </c>
      <c r="F16" s="241">
        <v>1203.0889999999999</v>
      </c>
      <c r="G16" s="412" t="str">
        <v>Straight</v>
      </c>
      <c r="H16" s="241" t="str">
        <v>LH</v>
      </c>
      <c r="I16" s="241" t="str">
        <v>Facing</v>
      </c>
      <c r="J16" s="241">
        <v>0</v>
      </c>
      <c r="K16" s="241" t="str">
        <v/>
      </c>
      <c r="L16" s="241">
        <v>3</v>
      </c>
      <c r="O16" s="241" t="str">
        <v>1223/1</v>
      </c>
      <c r="P16" s="241" t="str">
        <v>09. GVGN-KNNN</v>
      </c>
      <c r="Q16" s="241">
        <v>1223.3620000000001</v>
      </c>
      <c r="R16" s="241">
        <v>1223.3620000000001</v>
      </c>
      <c r="S16" s="241" t="str">
        <v>ROB</v>
      </c>
      <c r="T16" s="241" t="str">
        <v>ROB Khanna</v>
      </c>
      <c r="U16" s="241" t="str">
        <v>RCC/PSC Girder</v>
      </c>
      <c r="V16" s="241" t="str">
        <v>1x31.40m</v>
      </c>
      <c r="W16" s="241">
        <v>0</v>
      </c>
      <c r="X16" s="241" t="str">
        <v/>
      </c>
    </row>
    <row r="17" spans="1:24">
      <c r="A17" s="241">
        <f t="shared" si="0"/>
        <v>8</v>
      </c>
      <c r="B17" s="241" t="str">
        <v>NSIR</v>
      </c>
      <c r="C17" s="241" t="str">
        <v>299b</v>
      </c>
      <c r="D17" s="241" t="str">
        <v>Main Line</v>
      </c>
      <c r="E17" s="241" t="str">
        <v>1/12</v>
      </c>
      <c r="F17" s="241">
        <v>1203.97</v>
      </c>
      <c r="G17" s="241" t="str">
        <v>Curve</v>
      </c>
      <c r="H17" s="241" t="str">
        <v>LH</v>
      </c>
      <c r="I17" s="241" t="str">
        <v>Trailing</v>
      </c>
      <c r="J17" s="241">
        <v>30</v>
      </c>
      <c r="K17" s="241" t="str">
        <v>0.49</v>
      </c>
      <c r="L17" s="241">
        <v>3</v>
      </c>
      <c r="O17" s="241" t="str">
        <v>1224/1</v>
      </c>
      <c r="P17" s="241" t="str">
        <v>09. GVGN-KNNN</v>
      </c>
      <c r="Q17" s="241">
        <v>1224.99</v>
      </c>
      <c r="R17" s="241">
        <v>1224.99</v>
      </c>
      <c r="S17" s="241" t="str">
        <v>ROB</v>
      </c>
      <c r="T17" s="241" t="str">
        <v>155 B</v>
      </c>
      <c r="U17" s="241" t="str">
        <v>RCC/PSC Girder</v>
      </c>
      <c r="V17" s="241" t="str">
        <v>1x33.52m</v>
      </c>
      <c r="W17" s="241">
        <v>0</v>
      </c>
      <c r="X17" s="241" t="str">
        <v/>
      </c>
    </row>
    <row r="18" spans="1:24">
      <c r="A18" s="241">
        <f t="shared" si="0"/>
        <v>9</v>
      </c>
      <c r="B18" s="241" t="str">
        <v>NSIR</v>
      </c>
      <c r="C18" s="241" t="str">
        <v>201a</v>
      </c>
      <c r="D18" s="241" t="str">
        <v>Loop</v>
      </c>
      <c r="E18" s="241" t="str">
        <v>1/12</v>
      </c>
      <c r="F18" s="241">
        <v>1200.8989999999999</v>
      </c>
      <c r="G18" s="241" t="str">
        <v>Straight</v>
      </c>
      <c r="H18" s="241" t="str">
        <v>LH</v>
      </c>
      <c r="I18" s="241" t="str">
        <v>SL</v>
      </c>
      <c r="J18" s="241">
        <v>0</v>
      </c>
      <c r="K18" s="241" t="str">
        <v/>
      </c>
      <c r="L18" s="241">
        <v>3</v>
      </c>
      <c r="O18" s="241" t="str">
        <v>1234/1</v>
      </c>
      <c r="P18" s="241" t="str">
        <v>11. KNNN-CHAN</v>
      </c>
      <c r="Q18" s="241">
        <v>1234.357</v>
      </c>
      <c r="R18" s="241">
        <v>1234.357</v>
      </c>
      <c r="S18" s="241" t="str">
        <v>ROB</v>
      </c>
      <c r="T18" s="241">
        <v>161</v>
      </c>
      <c r="U18" s="241" t="str">
        <v>RCC/PSC Girder</v>
      </c>
      <c r="V18" s="241" t="str">
        <v>1x23.40m</v>
      </c>
      <c r="W18" s="241">
        <v>0</v>
      </c>
      <c r="X18" s="241" t="str">
        <v/>
      </c>
    </row>
    <row r="19" spans="1:24">
      <c r="A19" s="241">
        <f t="shared" si="0"/>
        <v>10</v>
      </c>
      <c r="B19" s="241" t="str">
        <v>NSIR</v>
      </c>
      <c r="C19" s="241" t="str">
        <v>243a</v>
      </c>
      <c r="D19" s="241" t="str">
        <v>Loop</v>
      </c>
      <c r="E19" s="241" t="str">
        <v>1/12</v>
      </c>
      <c r="F19" s="241">
        <v>1201.79</v>
      </c>
      <c r="G19" s="241" t="str">
        <v>Straight</v>
      </c>
      <c r="H19" s="241" t="str">
        <v>RH</v>
      </c>
      <c r="I19" s="241" t="str">
        <v>SL</v>
      </c>
      <c r="J19" s="241">
        <v>0</v>
      </c>
      <c r="K19" s="241" t="str">
        <v/>
      </c>
      <c r="L19" s="241">
        <v>3</v>
      </c>
    </row>
    <row r="20" spans="1:24">
      <c r="A20" s="241">
        <f t="shared" si="0"/>
        <v>11</v>
      </c>
      <c r="B20" s="241" t="str">
        <v>NSIR</v>
      </c>
      <c r="C20" s="241" t="str">
        <v>244b</v>
      </c>
      <c r="D20" s="241" t="str">
        <v>Loop</v>
      </c>
      <c r="E20" s="241" t="str">
        <v>1/12</v>
      </c>
      <c r="F20" s="241">
        <v>1201.8030000000001</v>
      </c>
      <c r="G20" s="241" t="str">
        <v>Curve</v>
      </c>
      <c r="H20" s="241" t="str">
        <v>RH</v>
      </c>
      <c r="I20" s="241" t="str">
        <v>SL</v>
      </c>
      <c r="J20" s="241">
        <v>0</v>
      </c>
      <c r="K20" s="241" t="str">
        <v>NA</v>
      </c>
      <c r="L20" s="241">
        <v>3</v>
      </c>
    </row>
    <row r="21" spans="1:24" ht="15.75" customHeight="1">
      <c r="A21" s="241">
        <f t="shared" si="0"/>
        <v>12</v>
      </c>
      <c r="B21" s="241" t="str">
        <v>NSIR</v>
      </c>
      <c r="C21" s="241" t="str">
        <v>245b</v>
      </c>
      <c r="D21" s="241" t="str">
        <v>Loop</v>
      </c>
      <c r="E21" s="241" t="str">
        <v>1/12</v>
      </c>
      <c r="F21" s="241">
        <v>1202.0650000000001</v>
      </c>
      <c r="G21" s="241" t="str">
        <v>Straight</v>
      </c>
      <c r="H21" s="241" t="str">
        <v>RH</v>
      </c>
      <c r="I21" s="241" t="str">
        <v>SL</v>
      </c>
      <c r="J21" s="241">
        <v>0</v>
      </c>
      <c r="K21" s="241" t="str">
        <v/>
      </c>
      <c r="L21" s="241">
        <v>3</v>
      </c>
    </row>
    <row r="22" spans="1:24">
      <c r="A22" s="241">
        <f t="shared" si="0"/>
        <v>13</v>
      </c>
      <c r="B22" s="241" t="str">
        <v>NSIR</v>
      </c>
      <c r="C22" s="241" t="str">
        <v>246a</v>
      </c>
      <c r="D22" s="241" t="str">
        <v>Loop</v>
      </c>
      <c r="E22" s="241" t="str">
        <v>1/12</v>
      </c>
      <c r="F22" s="241">
        <v>1202.0719999999999</v>
      </c>
      <c r="G22" s="241" t="str">
        <v>Straight</v>
      </c>
      <c r="H22" s="241" t="str">
        <v>RH</v>
      </c>
      <c r="I22" s="241" t="str">
        <v>SL</v>
      </c>
      <c r="J22" s="241">
        <v>0</v>
      </c>
      <c r="K22" s="241" t="str">
        <v/>
      </c>
      <c r="L22" s="241">
        <v>10</v>
      </c>
    </row>
    <row r="23" spans="1:24">
      <c r="A23" s="241">
        <f t="shared" si="0"/>
        <v>14</v>
      </c>
      <c r="B23" s="241" t="str">
        <v>NSIR</v>
      </c>
      <c r="C23" s="241" t="str">
        <v>295a</v>
      </c>
      <c r="D23" s="241" t="str">
        <v>Loop</v>
      </c>
      <c r="E23" s="241" t="str">
        <v>1/12</v>
      </c>
      <c r="F23" s="241">
        <v>1202.893</v>
      </c>
      <c r="G23" s="241" t="str">
        <v>Straight</v>
      </c>
      <c r="H23" s="241" t="str">
        <v>RH</v>
      </c>
      <c r="I23" s="241" t="str">
        <v>SL</v>
      </c>
      <c r="J23" s="241">
        <v>0</v>
      </c>
      <c r="K23" s="241" t="str">
        <v/>
      </c>
      <c r="L23" s="241">
        <v>3</v>
      </c>
    </row>
    <row r="24" spans="1:24">
      <c r="A24" s="241">
        <f t="shared" si="0"/>
        <v>15</v>
      </c>
      <c r="B24" s="241" t="str">
        <v>NSIR</v>
      </c>
      <c r="C24" s="241" t="str">
        <v>296a</v>
      </c>
      <c r="D24" s="241" t="str">
        <v>Loop</v>
      </c>
      <c r="E24" s="241" t="str">
        <v>1/12</v>
      </c>
      <c r="F24" s="241">
        <v>1202.9549999999999</v>
      </c>
      <c r="G24" s="241" t="str">
        <v>Straight</v>
      </c>
      <c r="H24" s="241" t="str">
        <v>RH</v>
      </c>
      <c r="I24" s="241" t="str">
        <v>SL</v>
      </c>
      <c r="J24" s="241">
        <v>0</v>
      </c>
      <c r="K24" s="249" t="str">
        <v/>
      </c>
      <c r="L24" s="241">
        <v>3</v>
      </c>
    </row>
    <row r="25" spans="1:24">
      <c r="A25" s="241">
        <f t="shared" si="0"/>
        <v>16</v>
      </c>
      <c r="B25" s="241" t="str">
        <v>NSIR</v>
      </c>
      <c r="C25" s="241" t="str">
        <v>297b</v>
      </c>
      <c r="D25" s="241" t="str">
        <v>Loop</v>
      </c>
      <c r="E25" s="241" t="str">
        <v>1/12</v>
      </c>
      <c r="F25" s="241">
        <v>1203.21</v>
      </c>
      <c r="G25" s="241" t="str">
        <v>Straight</v>
      </c>
      <c r="H25" s="241" t="str">
        <v>LH</v>
      </c>
      <c r="I25" s="241" t="str">
        <v>SL</v>
      </c>
      <c r="J25" s="241">
        <v>0</v>
      </c>
      <c r="K25" s="241" t="str">
        <v/>
      </c>
      <c r="L25" s="241">
        <v>3</v>
      </c>
    </row>
    <row r="26" spans="1:24">
      <c r="A26" s="241">
        <f t="shared" si="0"/>
        <v>17</v>
      </c>
      <c r="B26" s="241" t="str">
        <v>NSIR</v>
      </c>
      <c r="C26" s="241" t="str">
        <v>299a</v>
      </c>
      <c r="D26" s="241" t="str">
        <v>Loop</v>
      </c>
      <c r="E26" s="241" t="str">
        <v>1/12</v>
      </c>
      <c r="F26" s="241">
        <v>1203.846</v>
      </c>
      <c r="G26" s="241" t="str">
        <v>Curve</v>
      </c>
      <c r="H26" s="241" t="str">
        <v>LH</v>
      </c>
      <c r="I26" s="241" t="str">
        <v>SL</v>
      </c>
      <c r="J26" s="241">
        <v>0</v>
      </c>
      <c r="K26" s="241" t="str">
        <v>NA</v>
      </c>
      <c r="L26" s="241">
        <v>3</v>
      </c>
    </row>
    <row r="27" spans="1:24">
      <c r="A27" s="241">
        <f t="shared" si="0"/>
        <v>18</v>
      </c>
      <c r="B27" s="241" t="str">
        <v>NSIR</v>
      </c>
      <c r="C27" s="241" t="str">
        <v>246b</v>
      </c>
      <c r="D27" s="241" t="str">
        <v>D/S</v>
      </c>
      <c r="E27" s="241" t="str">
        <v>1/12</v>
      </c>
      <c r="F27" s="241">
        <v>1202.2049999999999</v>
      </c>
      <c r="G27" s="241" t="str">
        <v>Curve</v>
      </c>
      <c r="H27" s="241" t="str">
        <v>LH</v>
      </c>
      <c r="I27" s="241" t="str">
        <v>SL</v>
      </c>
      <c r="J27" s="241">
        <v>0</v>
      </c>
      <c r="K27" s="241" t="str">
        <v>NA</v>
      </c>
      <c r="L27" s="241">
        <v>0</v>
      </c>
    </row>
    <row r="28" spans="1:24">
      <c r="A28" s="241">
        <f t="shared" si="0"/>
        <v>19</v>
      </c>
    </row>
    <row r="29" spans="1:24">
      <c r="A29" s="241">
        <f t="shared" si="0"/>
        <v>20</v>
      </c>
    </row>
    <row r="30" spans="1:24">
      <c r="A30" s="241">
        <f t="shared" si="0"/>
        <v>21</v>
      </c>
    </row>
    <row r="31" spans="1:24">
      <c r="A31" s="241">
        <f t="shared" si="0"/>
        <v>22</v>
      </c>
    </row>
    <row r="32" spans="1:24">
      <c r="A32" s="241">
        <f t="shared" si="0"/>
        <v>23</v>
      </c>
    </row>
    <row r="33" spans="1:1">
      <c r="A33" s="241">
        <f t="shared" si="0"/>
        <v>24</v>
      </c>
    </row>
    <row r="34" spans="1:1">
      <c r="A34" s="241">
        <f t="shared" si="0"/>
        <v>25</v>
      </c>
    </row>
    <row r="35" spans="1:1">
      <c r="A35" s="241">
        <f t="shared" si="0"/>
        <v>26</v>
      </c>
    </row>
    <row r="36" spans="1:1">
      <c r="A36" s="241">
        <f t="shared" si="0"/>
        <v>27</v>
      </c>
    </row>
    <row r="37" spans="1:1">
      <c r="A37" s="241">
        <f t="shared" si="0"/>
        <v>28</v>
      </c>
    </row>
    <row r="38" spans="1:1">
      <c r="A38" s="241">
        <f t="shared" si="0"/>
        <v>29</v>
      </c>
    </row>
    <row r="39" spans="1:1">
      <c r="A39" s="241">
        <f t="shared" si="0"/>
        <v>30</v>
      </c>
    </row>
    <row r="40" spans="1:1">
      <c r="A40" s="241">
        <f t="shared" si="0"/>
        <v>31</v>
      </c>
    </row>
    <row r="41" spans="1:1">
      <c r="A41" s="241">
        <f t="shared" si="0"/>
        <v>32</v>
      </c>
    </row>
    <row r="42" spans="1:1">
      <c r="A42" s="241">
        <f t="shared" si="0"/>
        <v>33</v>
      </c>
    </row>
    <row r="43" spans="1:1">
      <c r="A43" s="241">
        <f t="shared" si="0"/>
        <v>34</v>
      </c>
    </row>
    <row r="44" spans="1:1">
      <c r="A44" s="241">
        <f t="shared" si="0"/>
        <v>35</v>
      </c>
    </row>
  </sheetData>
  <sheetProtection autoFilter="0" pivotTables="0"/>
  <mergeCells count="2">
    <mergeCell ref="R7:T7"/>
    <mergeCell ref="E7:G7"/>
  </mergeCell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F64B95-F6B3-4CB8-BC20-4680243BF78F}">
          <x14:formula1>
            <xm:f>PNC!$B$4:$B$164</xm:f>
          </x14:formula1>
          <xm:sqref>E7:G7</xm:sqref>
        </x14:dataValidation>
        <x14:dataValidation type="list" allowBlank="1" showInputMessage="1" showErrorMessage="1" xr:uid="{5AAFBC02-87FB-4020-AB33-23E7333C9293}">
          <x14:formula1>
            <xm:f>Bridge!$F$2:$F$145</xm:f>
          </x14:formula1>
          <xm:sqref>R7:T7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9199-C3B7-4B96-BF8C-9011FFD61567}">
  <sheetPr>
    <tabColor rgb="FFFFFF00"/>
  </sheetPr>
  <dimension ref="A1:AI27"/>
  <sheetViews>
    <sheetView showGridLines="0" zoomScale="85" zoomScaleNormal="85" workbookViewId="0">
      <selection activeCell="AH19" sqref="AH19"/>
    </sheetView>
  </sheetViews>
  <sheetFormatPr defaultRowHeight="15"/>
  <cols>
    <col min="1" max="16384" width="9.140625" style="241"/>
  </cols>
  <sheetData>
    <row r="1" spans="1:35" ht="15.75" thickBot="1">
      <c r="A1" s="245"/>
      <c r="B1" s="246"/>
      <c r="C1" s="246"/>
      <c r="D1" s="246"/>
      <c r="E1" s="246"/>
      <c r="F1" s="246"/>
      <c r="G1" s="246"/>
      <c r="H1" s="246"/>
      <c r="I1" s="246"/>
      <c r="J1" s="246"/>
      <c r="K1" s="246"/>
      <c r="L1" s="246"/>
      <c r="M1" s="246"/>
      <c r="N1" s="246"/>
      <c r="O1" s="246"/>
      <c r="P1" s="246"/>
      <c r="Q1" s="246"/>
      <c r="R1" s="246"/>
      <c r="S1" s="246"/>
      <c r="T1" s="247"/>
      <c r="V1" s="391"/>
      <c r="W1" s="392"/>
      <c r="X1" s="392"/>
      <c r="Y1" s="392"/>
      <c r="Z1" s="392"/>
      <c r="AA1" s="392"/>
      <c r="AB1" s="392"/>
      <c r="AC1" s="392"/>
      <c r="AD1" s="392"/>
      <c r="AE1" s="392"/>
      <c r="AF1" s="392"/>
      <c r="AG1" s="392"/>
      <c r="AH1" s="392"/>
      <c r="AI1" s="393"/>
    </row>
    <row r="2" spans="1:35" ht="15" customHeight="1">
      <c r="A2" s="248"/>
      <c r="B2" s="249"/>
      <c r="C2" s="249"/>
      <c r="D2" s="249"/>
      <c r="E2" s="249"/>
      <c r="F2" s="249"/>
      <c r="G2" s="249"/>
      <c r="H2" s="249"/>
      <c r="I2" s="249"/>
      <c r="J2" s="249"/>
      <c r="K2" s="249"/>
      <c r="L2" s="249"/>
      <c r="M2" s="249"/>
      <c r="N2" s="249"/>
      <c r="O2" s="249"/>
      <c r="P2" s="249"/>
      <c r="Q2" s="249"/>
      <c r="R2" s="249"/>
      <c r="S2" s="249"/>
      <c r="T2" s="250"/>
      <c r="V2" s="518" t="s">
        <v>506</v>
      </c>
      <c r="W2" s="519"/>
      <c r="X2" s="512">
        <v>14803</v>
      </c>
      <c r="Y2" s="513"/>
      <c r="Z2" s="514"/>
      <c r="AA2" s="394"/>
      <c r="AB2" s="394"/>
      <c r="AC2" s="394"/>
      <c r="AD2" s="390"/>
      <c r="AE2" s="520" t="e" vm="1">
        <f>_xlfn.XLOOKUP(X2,ExMaster_DATA!B:B,ExMaster_DATA!L:L,"Not Found")</f>
        <v>#VALUE!</v>
      </c>
      <c r="AF2" s="520"/>
      <c r="AG2" s="520"/>
      <c r="AH2" s="520"/>
      <c r="AI2" s="395"/>
    </row>
    <row r="3" spans="1:35" ht="15.75" customHeight="1" thickBot="1">
      <c r="A3" s="248"/>
      <c r="B3" s="249"/>
      <c r="C3" s="249"/>
      <c r="D3" s="249"/>
      <c r="E3" s="249"/>
      <c r="F3" s="249"/>
      <c r="G3" s="249"/>
      <c r="H3" s="249"/>
      <c r="I3" s="249"/>
      <c r="J3" s="249"/>
      <c r="K3" s="249"/>
      <c r="L3" s="249"/>
      <c r="M3" s="249"/>
      <c r="N3" s="249"/>
      <c r="O3" s="249"/>
      <c r="P3" s="249"/>
      <c r="Q3" s="249"/>
      <c r="R3" s="249"/>
      <c r="S3" s="249"/>
      <c r="T3" s="250"/>
      <c r="V3" s="518"/>
      <c r="W3" s="519"/>
      <c r="X3" s="515"/>
      <c r="Y3" s="516"/>
      <c r="Z3" s="517"/>
      <c r="AA3" s="394"/>
      <c r="AB3" s="394"/>
      <c r="AC3" s="394"/>
      <c r="AD3" s="390"/>
      <c r="AE3" s="520"/>
      <c r="AF3" s="520"/>
      <c r="AG3" s="520"/>
      <c r="AH3" s="520"/>
      <c r="AI3" s="395"/>
    </row>
    <row r="4" spans="1:35">
      <c r="A4" s="248"/>
      <c r="B4" s="249"/>
      <c r="C4" s="249"/>
      <c r="D4" s="249"/>
      <c r="E4" s="249"/>
      <c r="F4" s="249"/>
      <c r="G4" s="249"/>
      <c r="H4" s="249"/>
      <c r="I4" s="249"/>
      <c r="J4" s="249"/>
      <c r="K4" s="249"/>
      <c r="L4" s="249"/>
      <c r="M4" s="249"/>
      <c r="N4" s="249"/>
      <c r="O4" s="249"/>
      <c r="P4" s="249"/>
      <c r="Q4" s="249"/>
      <c r="R4" s="249"/>
      <c r="S4" s="249"/>
      <c r="T4" s="250"/>
      <c r="V4" s="396"/>
      <c r="W4" s="397"/>
      <c r="X4" s="398"/>
      <c r="Y4" s="398"/>
      <c r="Z4" s="398"/>
      <c r="AA4" s="398"/>
      <c r="AB4" s="398"/>
      <c r="AC4" s="398"/>
      <c r="AD4" s="390"/>
      <c r="AE4" s="520"/>
      <c r="AF4" s="520"/>
      <c r="AG4" s="520"/>
      <c r="AH4" s="520"/>
      <c r="AI4" s="395"/>
    </row>
    <row r="5" spans="1:35">
      <c r="A5" s="248"/>
      <c r="B5" s="249"/>
      <c r="C5" s="249"/>
      <c r="D5" s="249"/>
      <c r="E5" s="249"/>
      <c r="F5" s="249"/>
      <c r="G5" s="249"/>
      <c r="H5" s="249"/>
      <c r="I5" s="249"/>
      <c r="J5" s="249"/>
      <c r="K5" s="249"/>
      <c r="L5" s="249"/>
      <c r="M5" s="249"/>
      <c r="N5" s="249"/>
      <c r="O5" s="249"/>
      <c r="P5" s="249"/>
      <c r="Q5" s="249"/>
      <c r="R5" s="249"/>
      <c r="S5" s="249"/>
      <c r="T5" s="250"/>
      <c r="V5" s="396"/>
      <c r="W5" s="543"/>
      <c r="X5" s="543"/>
      <c r="Y5" s="543"/>
      <c r="Z5" s="543"/>
      <c r="AA5" s="543"/>
      <c r="AB5" s="543"/>
      <c r="AC5" s="543"/>
      <c r="AD5" s="390"/>
      <c r="AE5" s="520"/>
      <c r="AF5" s="520"/>
      <c r="AG5" s="520"/>
      <c r="AH5" s="520"/>
      <c r="AI5" s="395"/>
    </row>
    <row r="6" spans="1:35" ht="15.75" thickBot="1">
      <c r="A6" s="248"/>
      <c r="B6" s="249"/>
      <c r="C6" s="249"/>
      <c r="D6" s="249"/>
      <c r="E6" s="249"/>
      <c r="F6" s="249"/>
      <c r="G6" s="249"/>
      <c r="H6" s="249"/>
      <c r="I6" s="249"/>
      <c r="J6" s="249"/>
      <c r="K6" s="249"/>
      <c r="L6" s="249"/>
      <c r="M6" s="249"/>
      <c r="N6" s="249"/>
      <c r="O6" s="249"/>
      <c r="P6" s="249"/>
      <c r="Q6" s="249"/>
      <c r="R6" s="249"/>
      <c r="S6" s="249"/>
      <c r="T6" s="250"/>
      <c r="V6" s="396"/>
      <c r="W6" s="543"/>
      <c r="X6" s="543"/>
      <c r="Y6" s="543"/>
      <c r="Z6" s="543"/>
      <c r="AA6" s="543"/>
      <c r="AB6" s="543"/>
      <c r="AC6" s="543"/>
      <c r="AD6" s="390"/>
      <c r="AE6" s="520"/>
      <c r="AF6" s="520"/>
      <c r="AG6" s="520"/>
      <c r="AH6" s="520"/>
      <c r="AI6" s="395"/>
    </row>
    <row r="7" spans="1:35" ht="45.75" customHeight="1" thickBot="1">
      <c r="A7" s="248"/>
      <c r="B7" s="249"/>
      <c r="C7" s="249"/>
      <c r="D7" s="249"/>
      <c r="E7" s="509" t="s">
        <v>33</v>
      </c>
      <c r="F7" s="510"/>
      <c r="G7" s="511"/>
      <c r="H7" s="249"/>
      <c r="I7" s="249"/>
      <c r="J7" s="249"/>
      <c r="K7" s="249"/>
      <c r="L7" s="565" t="s">
        <v>364</v>
      </c>
      <c r="M7" s="566"/>
      <c r="N7" s="567"/>
      <c r="O7" s="249"/>
      <c r="P7" s="249"/>
      <c r="Q7" s="449" t="str" cm="1">
        <f t="array" ref="Q7">_xlfn.XLOOKUP(1, (PNC!$B:$B=$E$7)*(PNC!$C:$C=$L$7), PNC!$H:$H, "")</f>
        <v>RH</v>
      </c>
      <c r="R7" s="249"/>
      <c r="S7" s="249"/>
      <c r="T7" s="250"/>
      <c r="V7" s="396"/>
      <c r="W7" s="522" t="s">
        <v>1031</v>
      </c>
      <c r="X7" s="558"/>
      <c r="Y7" s="523">
        <f>_xlfn.XLOOKUP($X$2,ExMaster_DATA!B:B,ExMaster_DATA!B:B,"Not Found")</f>
        <v>14803</v>
      </c>
      <c r="Z7" s="525"/>
      <c r="AA7" s="390"/>
      <c r="AB7" s="390"/>
      <c r="AC7" s="390"/>
      <c r="AD7" s="390"/>
      <c r="AE7" s="520"/>
      <c r="AF7" s="520"/>
      <c r="AG7" s="520"/>
      <c r="AH7" s="520"/>
      <c r="AI7" s="395"/>
    </row>
    <row r="8" spans="1:35" ht="33" customHeight="1" thickBot="1">
      <c r="A8" s="248"/>
      <c r="B8" s="249"/>
      <c r="C8" s="249"/>
      <c r="D8" s="249"/>
      <c r="E8" s="249"/>
      <c r="F8" s="249"/>
      <c r="G8" s="249"/>
      <c r="H8" s="249"/>
      <c r="I8" s="249"/>
      <c r="J8" s="249"/>
      <c r="K8" s="249"/>
      <c r="L8" s="249"/>
      <c r="M8" s="249"/>
      <c r="N8" s="249"/>
      <c r="O8" s="249"/>
      <c r="P8" s="249"/>
      <c r="Q8" s="249"/>
      <c r="R8" s="249"/>
      <c r="S8" s="249"/>
      <c r="T8" s="250"/>
      <c r="V8" s="396"/>
      <c r="W8" s="522" t="s">
        <v>1025</v>
      </c>
      <c r="X8" s="558"/>
      <c r="Y8" s="523" t="str">
        <f>_xlfn.XLOOKUP(X2,ExMaster_DATA!B:B,ExMaster_DATA!C:C,"Not Found")</f>
        <v>Tarsem Singh</v>
      </c>
      <c r="Z8" s="524"/>
      <c r="AA8" s="524"/>
      <c r="AB8" s="525"/>
      <c r="AC8" s="390"/>
      <c r="AD8" s="390"/>
      <c r="AE8" s="520"/>
      <c r="AF8" s="520"/>
      <c r="AG8" s="520"/>
      <c r="AH8" s="520"/>
      <c r="AI8" s="395"/>
    </row>
    <row r="9" spans="1:35" ht="33" customHeight="1" thickBot="1">
      <c r="A9" s="561" t="s">
        <v>742</v>
      </c>
      <c r="B9" s="562"/>
      <c r="C9" s="562"/>
      <c r="D9" s="243" cm="1">
        <f t="array" ref="D9">_xlfn.XLOOKUP(1, (PNC!$B:$B=$E$7)*(PNC!$C:$C=$L$7), PNC!$L:$L, "")</f>
        <v>3</v>
      </c>
      <c r="E9" s="249"/>
      <c r="F9" s="251" t="s">
        <v>2</v>
      </c>
      <c r="G9" s="546" t="str" cm="1">
        <f t="array" ref="G9">_xlfn.XLOOKUP(1, (PNC!$B:$B=$E$7)*(PNC!$C:$C=$L$7), PNC!$D:$D, "")</f>
        <v>Main Line</v>
      </c>
      <c r="H9" s="548"/>
      <c r="I9" s="255" t="s">
        <v>728</v>
      </c>
      <c r="J9" s="546" cm="1">
        <f t="array" ref="J9">_xlfn.XLOOKUP(1, (PNC!$B:$B=$E$7)*(PNC!$C:$C=$L$7), PNC!$F:$F, "")</f>
        <v>1189.578</v>
      </c>
      <c r="K9" s="548"/>
      <c r="L9" s="249"/>
      <c r="M9" s="251" t="s">
        <v>729</v>
      </c>
      <c r="N9" s="546" t="str" cm="1">
        <f t="array" ref="N9">_xlfn.XLOOKUP(1, (PNC!$B:$B=$E$7)*(PNC!$C:$C=$L$7), PNC!$G:$G, "")</f>
        <v>Straight</v>
      </c>
      <c r="O9" s="548"/>
      <c r="P9" s="249"/>
      <c r="Q9" s="251" t="s">
        <v>41</v>
      </c>
      <c r="R9" s="243" t="str" cm="1">
        <f t="array" ref="R9">_xlfn.XLOOKUP(1, (PNC!$B:$B=$E$7)*(PNC!$C:$C=$L$7), PNC!$E:$E, "")</f>
        <v>1/12</v>
      </c>
      <c r="S9" s="249"/>
      <c r="T9" s="250"/>
      <c r="V9" s="396"/>
      <c r="W9" s="399"/>
      <c r="X9" s="389"/>
      <c r="Y9" s="544" t="str">
        <f>IF(W3="", "", IFERROR(VLOOKUP(W3, '[1]Mater DATA'!$A$2:$M$54, 4, FALSE), "Not Found"))</f>
        <v/>
      </c>
      <c r="Z9" s="544"/>
      <c r="AA9" s="390"/>
      <c r="AB9" s="390"/>
      <c r="AC9" s="390"/>
      <c r="AD9" s="390"/>
      <c r="AE9" s="520"/>
      <c r="AF9" s="520"/>
      <c r="AG9" s="520"/>
      <c r="AH9" s="520"/>
      <c r="AI9" s="395"/>
    </row>
    <row r="10" spans="1:35" ht="33" customHeight="1" thickBot="1">
      <c r="A10" s="563"/>
      <c r="B10" s="564"/>
      <c r="C10" s="564"/>
      <c r="D10" s="249"/>
      <c r="E10" s="249"/>
      <c r="F10" s="249"/>
      <c r="G10" s="249"/>
      <c r="H10" s="249"/>
      <c r="I10" s="249"/>
      <c r="J10" s="249"/>
      <c r="K10" s="249"/>
      <c r="L10" s="249"/>
      <c r="M10" s="249"/>
      <c r="N10" s="249"/>
      <c r="O10" s="249"/>
      <c r="P10" s="249"/>
      <c r="Q10" s="249"/>
      <c r="R10" s="249"/>
      <c r="S10" s="249"/>
      <c r="T10" s="250"/>
      <c r="V10" s="396"/>
      <c r="W10" s="522" t="s">
        <v>1026</v>
      </c>
      <c r="X10" s="522"/>
      <c r="Y10" s="533" t="str">
        <f>_xlfn.XLOOKUP($X$2,ExMaster_DATA!B:B,ExMaster_DATA!H:H,"Not Found")</f>
        <v>Patrolman</v>
      </c>
      <c r="Z10" s="534"/>
      <c r="AA10" s="534"/>
      <c r="AB10" s="535"/>
      <c r="AC10" s="390"/>
      <c r="AD10" s="390"/>
      <c r="AE10" s="520"/>
      <c r="AF10" s="520"/>
      <c r="AG10" s="520"/>
      <c r="AH10" s="520"/>
      <c r="AI10" s="395"/>
    </row>
    <row r="11" spans="1:35" ht="33" customHeight="1" thickBot="1">
      <c r="A11" s="571" t="s">
        <v>730</v>
      </c>
      <c r="B11" s="572"/>
      <c r="C11" s="572"/>
      <c r="D11" s="572"/>
      <c r="E11" s="572"/>
      <c r="F11" s="572"/>
      <c r="G11" s="572"/>
      <c r="H11" s="572"/>
      <c r="I11" s="572"/>
      <c r="J11" s="572"/>
      <c r="K11" s="572"/>
      <c r="L11" s="572"/>
      <c r="M11" s="572"/>
      <c r="N11" s="572"/>
      <c r="O11" s="572"/>
      <c r="P11" s="572"/>
      <c r="Q11" s="572"/>
      <c r="R11" s="572"/>
      <c r="S11" s="572"/>
      <c r="T11" s="573"/>
      <c r="V11" s="396"/>
      <c r="W11" s="399"/>
      <c r="X11" s="389" t="str">
        <f>IF(W3="", "", IFERROR(VLOOKUP(W3, '[1]Mater DATA'!$A$2:$M$54, 5, FALSE), "Not Found"))</f>
        <v/>
      </c>
      <c r="Y11" s="545" t="str">
        <f>IF(W3="", "", IFERROR(VLOOKUP(W3, '[1]Mater DATA'!$A$2:$M$54, 6, FALSE), "Not Found"))</f>
        <v/>
      </c>
      <c r="Z11" s="545"/>
      <c r="AA11" s="390"/>
      <c r="AB11" s="390"/>
      <c r="AC11" s="390"/>
      <c r="AD11" s="390"/>
      <c r="AE11" s="390"/>
      <c r="AF11" s="390"/>
      <c r="AG11" s="390"/>
      <c r="AH11" s="390"/>
      <c r="AI11" s="395"/>
    </row>
    <row r="12" spans="1:35" ht="16.5" customHeight="1" thickBot="1">
      <c r="A12" s="248"/>
      <c r="B12" s="249"/>
      <c r="C12" s="249"/>
      <c r="D12" s="249"/>
      <c r="E12" s="249"/>
      <c r="F12" s="249"/>
      <c r="G12" s="249"/>
      <c r="H12" s="249"/>
      <c r="I12" s="249"/>
      <c r="J12" s="249"/>
      <c r="K12" s="249"/>
      <c r="L12" s="249"/>
      <c r="M12" s="249"/>
      <c r="N12" s="249"/>
      <c r="O12" s="249"/>
      <c r="P12" s="249"/>
      <c r="Q12" s="249"/>
      <c r="R12" s="249"/>
      <c r="S12" s="249"/>
      <c r="T12" s="250"/>
      <c r="V12" s="396"/>
      <c r="W12" s="559" t="s">
        <v>1027</v>
      </c>
      <c r="X12" s="560"/>
      <c r="Y12" s="526" t="str" cm="1">
        <f t="array" ref="Y12">_xlfn.XLOOKUP($X$2,ExMaster_DATA!B:B,ExMaster_DATA!I:I &amp; " " &amp; ExMaster_DATA!J:J,"Not Found")</f>
        <v>VPO Mohan pur
  Teh Khanna Ludhiana</v>
      </c>
      <c r="Z12" s="527"/>
      <c r="AA12" s="527"/>
      <c r="AB12" s="527"/>
      <c r="AC12" s="528"/>
      <c r="AD12" s="390"/>
      <c r="AE12" s="521" t="e" vm="2">
        <f>_xlfn.XLOOKUP(X2,ExMaster_DATA!B:B,ExMaster_DATA!M:M,"Not Found")</f>
        <v>#VALUE!</v>
      </c>
      <c r="AF12" s="521"/>
      <c r="AG12" s="521"/>
      <c r="AH12" s="521"/>
      <c r="AI12" s="395"/>
    </row>
    <row r="13" spans="1:35" ht="45.75" customHeight="1" thickBot="1">
      <c r="A13" s="248"/>
      <c r="B13" s="249"/>
      <c r="C13" s="249"/>
      <c r="D13" s="249"/>
      <c r="E13" s="568">
        <v>369</v>
      </c>
      <c r="F13" s="569"/>
      <c r="G13" s="570"/>
      <c r="H13" s="249"/>
      <c r="I13" s="251" t="s">
        <v>732</v>
      </c>
      <c r="J13" s="574">
        <f>_xlfn.XLOOKUP($E$13, Curve!B:B, Curve!C:C, "")</f>
        <v>1223.674</v>
      </c>
      <c r="K13" s="575"/>
      <c r="L13" s="251" t="s">
        <v>733</v>
      </c>
      <c r="M13" s="574">
        <f>_xlfn.XLOOKUP(E13, Curve!B:B, Curve!D:D, "")</f>
        <v>1223.751</v>
      </c>
      <c r="N13" s="575"/>
      <c r="O13" s="249"/>
      <c r="P13" s="251" t="s">
        <v>738</v>
      </c>
      <c r="Q13" s="243">
        <f>_xlfn.XLOOKUP(E13, Curve!B:B, Curve!I:I, "")</f>
        <v>5</v>
      </c>
      <c r="R13" s="249"/>
      <c r="S13" s="249"/>
      <c r="T13" s="250"/>
      <c r="V13" s="396"/>
      <c r="W13" s="559"/>
      <c r="X13" s="560"/>
      <c r="Y13" s="529"/>
      <c r="Z13" s="530"/>
      <c r="AA13" s="530"/>
      <c r="AB13" s="530"/>
      <c r="AC13" s="531"/>
      <c r="AD13" s="390"/>
      <c r="AE13" s="521"/>
      <c r="AF13" s="521"/>
      <c r="AG13" s="521"/>
      <c r="AH13" s="521"/>
      <c r="AI13" s="395"/>
    </row>
    <row r="14" spans="1:35" ht="33" customHeight="1" thickBot="1">
      <c r="A14" s="248"/>
      <c r="B14" s="249"/>
      <c r="C14" s="249"/>
      <c r="D14" s="249"/>
      <c r="E14" s="249"/>
      <c r="F14" s="249"/>
      <c r="G14" s="249"/>
      <c r="H14" s="249"/>
      <c r="I14" s="249"/>
      <c r="J14" s="249"/>
      <c r="K14" s="249"/>
      <c r="L14" s="249"/>
      <c r="M14" s="249"/>
      <c r="N14" s="249"/>
      <c r="O14" s="249"/>
      <c r="P14" s="249"/>
      <c r="Q14" s="249"/>
      <c r="R14" s="249"/>
      <c r="S14" s="249"/>
      <c r="T14" s="250"/>
      <c r="V14" s="396"/>
      <c r="W14" s="399"/>
      <c r="X14" s="400"/>
      <c r="Y14" s="536"/>
      <c r="Z14" s="536"/>
      <c r="AA14" s="401"/>
      <c r="AB14" s="401"/>
      <c r="AC14" s="401"/>
      <c r="AD14" s="390"/>
      <c r="AE14" s="521"/>
      <c r="AF14" s="521"/>
      <c r="AG14" s="521"/>
      <c r="AH14" s="521"/>
      <c r="AI14" s="395"/>
    </row>
    <row r="15" spans="1:35" ht="33" customHeight="1" thickBot="1">
      <c r="A15" s="248"/>
      <c r="B15" s="576" t="s">
        <v>734</v>
      </c>
      <c r="C15" s="577"/>
      <c r="D15" s="258">
        <f>_xlfn.XLOOKUP(E13, Curve!B:B, Curve!F:F, "")</f>
        <v>0.17</v>
      </c>
      <c r="E15" s="249"/>
      <c r="F15" s="251" t="s">
        <v>736</v>
      </c>
      <c r="G15" s="243">
        <f>_xlfn.XLOOKUP(E13, Curve!B:B, Curve!J:J, "")</f>
        <v>20</v>
      </c>
      <c r="H15" s="249"/>
      <c r="I15" s="251" t="s">
        <v>735</v>
      </c>
      <c r="J15" s="546">
        <f>_xlfn.XLOOKUP(E13, Curve!B:B, Curve!K:K, "")</f>
        <v>36.880000000000003</v>
      </c>
      <c r="K15" s="548"/>
      <c r="L15" s="249"/>
      <c r="M15" s="251" t="s">
        <v>737</v>
      </c>
      <c r="N15" s="546">
        <f>_xlfn.XLOOKUP(E13, Curve!B:B, Curve!H:H, "")</f>
        <v>10000</v>
      </c>
      <c r="O15" s="548"/>
      <c r="P15" s="249"/>
      <c r="Q15" s="251" t="s">
        <v>304</v>
      </c>
      <c r="R15" s="243">
        <f>_xlfn.XLOOKUP(E13, Curve!B:B, Curve!M:M, "")</f>
        <v>20</v>
      </c>
      <c r="S15" s="249"/>
      <c r="T15" s="250"/>
      <c r="V15" s="396"/>
      <c r="W15" s="532" t="s">
        <v>1030</v>
      </c>
      <c r="X15" s="532"/>
      <c r="Y15" s="537" t="str">
        <f>_xlfn.XLOOKUP($X$2,ExMaster_DATA!B:B,ExMaster_DATA!E:E,"Not Found")</f>
        <v>SPN-09</v>
      </c>
      <c r="Z15" s="538"/>
      <c r="AA15" s="538"/>
      <c r="AB15" s="538"/>
      <c r="AC15" s="539"/>
      <c r="AD15" s="390"/>
      <c r="AE15" s="521"/>
      <c r="AF15" s="521"/>
      <c r="AG15" s="521"/>
      <c r="AH15" s="521"/>
      <c r="AI15" s="395"/>
    </row>
    <row r="16" spans="1:35" ht="33" customHeight="1" thickBot="1">
      <c r="A16" s="248"/>
      <c r="B16" s="249"/>
      <c r="C16" s="249"/>
      <c r="D16" s="249"/>
      <c r="E16" s="249"/>
      <c r="F16" s="249"/>
      <c r="G16" s="249"/>
      <c r="H16" s="249"/>
      <c r="I16" s="249"/>
      <c r="J16" s="249"/>
      <c r="K16" s="249"/>
      <c r="L16" s="249"/>
      <c r="M16" s="249"/>
      <c r="N16" s="249"/>
      <c r="O16" s="249"/>
      <c r="P16" s="249"/>
      <c r="Q16" s="249"/>
      <c r="R16" s="249"/>
      <c r="S16" s="249"/>
      <c r="T16" s="250"/>
      <c r="V16" s="396"/>
      <c r="W16" s="532"/>
      <c r="X16" s="532"/>
      <c r="Y16" s="540" t="str">
        <f>_xlfn.XLOOKUP($X$2,ExMaster_DATA!B:B,ExMaster_DATA!F:F,"Not Found")</f>
        <v>B 1226/1 to C 1233/16</v>
      </c>
      <c r="Z16" s="541"/>
      <c r="AA16" s="541"/>
      <c r="AB16" s="541"/>
      <c r="AC16" s="542"/>
      <c r="AD16" s="390"/>
      <c r="AE16" s="521"/>
      <c r="AF16" s="521"/>
      <c r="AG16" s="521"/>
      <c r="AH16" s="521"/>
      <c r="AI16" s="395"/>
    </row>
    <row r="17" spans="1:35" ht="33" customHeight="1" thickBot="1">
      <c r="A17" s="571" t="s">
        <v>731</v>
      </c>
      <c r="B17" s="572"/>
      <c r="C17" s="572"/>
      <c r="D17" s="572"/>
      <c r="E17" s="572"/>
      <c r="F17" s="572"/>
      <c r="G17" s="572"/>
      <c r="H17" s="572"/>
      <c r="I17" s="572"/>
      <c r="J17" s="572"/>
      <c r="K17" s="572"/>
      <c r="L17" s="572"/>
      <c r="M17" s="572"/>
      <c r="N17" s="572"/>
      <c r="O17" s="572"/>
      <c r="P17" s="572"/>
      <c r="Q17" s="572"/>
      <c r="R17" s="572"/>
      <c r="S17" s="572"/>
      <c r="T17" s="573"/>
      <c r="V17" s="396"/>
      <c r="W17" s="402"/>
      <c r="X17" s="402"/>
      <c r="Y17" s="402"/>
      <c r="Z17" s="402"/>
      <c r="AA17" s="402"/>
      <c r="AB17" s="402"/>
      <c r="AC17" s="402"/>
      <c r="AD17" s="390"/>
      <c r="AE17" s="521"/>
      <c r="AF17" s="521"/>
      <c r="AG17" s="521"/>
      <c r="AH17" s="521"/>
      <c r="AI17" s="395"/>
    </row>
    <row r="18" spans="1:35" ht="18.75" customHeight="1" thickBot="1">
      <c r="A18" s="245"/>
      <c r="B18" s="246"/>
      <c r="C18" s="246"/>
      <c r="D18" s="246"/>
      <c r="E18" s="246"/>
      <c r="F18" s="246"/>
      <c r="G18" s="246"/>
      <c r="H18" s="246"/>
      <c r="I18" s="246"/>
      <c r="J18" s="246"/>
      <c r="K18" s="246"/>
      <c r="L18" s="246"/>
      <c r="M18" s="246"/>
      <c r="N18" s="246"/>
      <c r="O18" s="246"/>
      <c r="P18" s="246"/>
      <c r="Q18" s="246"/>
      <c r="R18" s="246"/>
      <c r="S18" s="246"/>
      <c r="T18" s="247"/>
      <c r="V18" s="396"/>
      <c r="W18" s="403"/>
      <c r="X18" s="403"/>
      <c r="Y18" s="403"/>
      <c r="Z18" s="403"/>
      <c r="AA18" s="403"/>
      <c r="AB18" s="403"/>
      <c r="AC18" s="403"/>
      <c r="AD18" s="404"/>
      <c r="AE18" s="521"/>
      <c r="AF18" s="521"/>
      <c r="AG18" s="521"/>
      <c r="AH18" s="521"/>
      <c r="AI18" s="395"/>
    </row>
    <row r="19" spans="1:35" ht="45.75" customHeight="1" thickBot="1">
      <c r="A19" s="248"/>
      <c r="B19" s="249"/>
      <c r="C19" s="249"/>
      <c r="D19" s="249"/>
      <c r="E19" s="506" t="s">
        <v>6</v>
      </c>
      <c r="F19" s="507"/>
      <c r="G19" s="508"/>
      <c r="H19" s="249"/>
      <c r="I19" s="249"/>
      <c r="J19" s="249"/>
      <c r="K19" s="249"/>
      <c r="L19" s="578" t="s">
        <v>99</v>
      </c>
      <c r="M19" s="579"/>
      <c r="N19" s="580"/>
      <c r="O19" s="249"/>
      <c r="P19" s="249"/>
      <c r="Q19" s="589" t="s">
        <v>743</v>
      </c>
      <c r="R19" s="589"/>
      <c r="S19" s="589"/>
      <c r="T19" s="590"/>
      <c r="V19" s="405"/>
      <c r="W19" s="406"/>
      <c r="X19" s="407"/>
      <c r="Y19" s="407"/>
      <c r="Z19" s="407"/>
      <c r="AA19" s="407"/>
      <c r="AB19" s="407"/>
      <c r="AC19" s="407"/>
      <c r="AD19" s="408"/>
      <c r="AE19" s="409"/>
      <c r="AF19" s="409"/>
      <c r="AG19" s="409"/>
      <c r="AH19" s="409"/>
      <c r="AI19" s="410"/>
    </row>
    <row r="20" spans="1:35" ht="33" customHeight="1" thickBot="1">
      <c r="A20" s="248"/>
      <c r="B20" s="249"/>
      <c r="C20" s="249"/>
      <c r="D20" s="249"/>
      <c r="E20" s="249"/>
      <c r="F20" s="249"/>
      <c r="G20" s="249"/>
      <c r="H20" s="249"/>
      <c r="I20" s="249"/>
      <c r="J20" s="249"/>
      <c r="K20" s="249"/>
      <c r="L20" s="249"/>
      <c r="M20" s="249"/>
      <c r="N20" s="249"/>
      <c r="O20" s="249"/>
      <c r="P20" s="249"/>
      <c r="Q20" s="583" t="str">
        <f>_xlfn.XLOOKUP(L19,Bridge!B:B,Bridge!C:C,"")</f>
        <v>14.SMUN-RPJ</v>
      </c>
      <c r="R20" s="584"/>
      <c r="S20" s="584"/>
      <c r="T20" s="585"/>
      <c r="AD20" s="384"/>
    </row>
    <row r="21" spans="1:35" ht="33" customHeight="1" thickBot="1">
      <c r="A21" s="248"/>
      <c r="B21" s="581" t="s">
        <v>55</v>
      </c>
      <c r="C21" s="582"/>
      <c r="D21" s="591">
        <f>_xlfn.XLOOKUP(L19,Bridge!B:B,Bridge!G:G,"")</f>
        <v>115</v>
      </c>
      <c r="E21" s="592"/>
      <c r="F21" s="421" t="s">
        <v>732</v>
      </c>
      <c r="G21" s="574">
        <f>_xlfn.XLOOKUP(L19,Bridge!B:B,Bridge!D:D,"")</f>
        <v>1176.953</v>
      </c>
      <c r="H21" s="575"/>
      <c r="I21" s="422" t="s">
        <v>733</v>
      </c>
      <c r="J21" s="574">
        <f>_xlfn.XLOOKUP(L19,Bridge!B:B,Bridge!E:E,"")</f>
        <v>1177.085</v>
      </c>
      <c r="K21" s="575"/>
      <c r="L21" s="249"/>
      <c r="M21" s="555" t="str">
        <f>_xlfn.XLOOKUP(L19,Bridge!B:B,Bridge!F:F,"")</f>
        <v>MJB (OWG)</v>
      </c>
      <c r="N21" s="556"/>
      <c r="O21" s="557"/>
      <c r="P21" s="249"/>
      <c r="Q21" s="586"/>
      <c r="R21" s="587"/>
      <c r="S21" s="587"/>
      <c r="T21" s="588"/>
      <c r="AD21" s="384"/>
    </row>
    <row r="22" spans="1:35" ht="33" customHeight="1" thickBot="1">
      <c r="A22" s="248"/>
      <c r="B22" s="249"/>
      <c r="C22" s="249"/>
      <c r="D22" s="249"/>
      <c r="E22" s="249"/>
      <c r="F22" s="249"/>
      <c r="G22" s="246"/>
      <c r="H22" s="249"/>
      <c r="I22" s="249"/>
      <c r="J22" s="246"/>
      <c r="K22" s="246"/>
      <c r="L22" s="249"/>
      <c r="M22" s="249"/>
      <c r="N22" s="249"/>
      <c r="O22" s="249"/>
      <c r="P22" s="249"/>
      <c r="Q22" s="246"/>
      <c r="R22" s="246"/>
      <c r="S22" s="249"/>
      <c r="T22" s="250"/>
    </row>
    <row r="23" spans="1:35" ht="33" customHeight="1" thickBot="1">
      <c r="A23" s="248"/>
      <c r="B23" s="423" t="s">
        <v>54</v>
      </c>
      <c r="C23" s="546" t="str">
        <f>_xlfn.XLOOKUP(L19,Bridge!B:B,Bridge!H:H,"")</f>
        <v>OWG</v>
      </c>
      <c r="D23" s="547"/>
      <c r="E23" s="547"/>
      <c r="F23" s="547"/>
      <c r="G23" s="548"/>
      <c r="H23" s="249"/>
      <c r="I23" s="424" t="s">
        <v>744</v>
      </c>
      <c r="J23" s="249"/>
      <c r="K23" s="549" t="str">
        <f>_xlfn.XLOOKUP(L19,Bridge!B:B,Bridge!I:I,"")</f>
        <v>4x31.10m</v>
      </c>
      <c r="L23" s="550"/>
      <c r="M23" s="550"/>
      <c r="N23" s="550"/>
      <c r="O23" s="550"/>
      <c r="P23" s="550"/>
      <c r="Q23" s="551"/>
      <c r="R23" s="249"/>
      <c r="S23" s="249"/>
      <c r="T23" s="250"/>
    </row>
    <row r="24" spans="1:35" ht="15.75" customHeight="1" thickBot="1">
      <c r="A24" s="248"/>
      <c r="B24" s="249"/>
      <c r="C24" s="249"/>
      <c r="D24" s="249"/>
      <c r="E24" s="249"/>
      <c r="F24" s="249"/>
      <c r="G24" s="249"/>
      <c r="H24" s="249"/>
      <c r="I24" s="249"/>
      <c r="J24" s="249"/>
      <c r="K24" s="552"/>
      <c r="L24" s="553"/>
      <c r="M24" s="553"/>
      <c r="N24" s="553"/>
      <c r="O24" s="553"/>
      <c r="P24" s="553"/>
      <c r="Q24" s="554"/>
      <c r="R24" s="249"/>
      <c r="S24" s="249"/>
      <c r="T24" s="250"/>
    </row>
    <row r="25" spans="1:35">
      <c r="A25" s="248"/>
      <c r="B25" s="249"/>
      <c r="C25" s="249"/>
      <c r="D25" s="249"/>
      <c r="E25" s="249"/>
      <c r="F25" s="249"/>
      <c r="G25" s="249"/>
      <c r="H25" s="249"/>
      <c r="I25" s="249"/>
      <c r="J25" s="249"/>
      <c r="K25" s="249"/>
      <c r="L25" s="249"/>
      <c r="M25" s="249"/>
      <c r="N25" s="249"/>
      <c r="O25" s="249"/>
      <c r="P25" s="249"/>
      <c r="Q25" s="249"/>
      <c r="R25" s="249"/>
      <c r="S25" s="249"/>
      <c r="T25" s="250"/>
    </row>
    <row r="26" spans="1:35">
      <c r="A26" s="248"/>
      <c r="B26" s="249"/>
      <c r="C26" s="249"/>
      <c r="D26" s="249"/>
      <c r="E26" s="249"/>
      <c r="F26" s="249"/>
      <c r="G26" s="249"/>
      <c r="H26" s="249"/>
      <c r="I26" s="249"/>
      <c r="J26" s="249"/>
      <c r="K26" s="249"/>
      <c r="L26" s="249"/>
      <c r="M26" s="249"/>
      <c r="N26" s="249"/>
      <c r="O26" s="249"/>
      <c r="P26" s="249"/>
      <c r="Q26" s="249"/>
      <c r="R26" s="249"/>
      <c r="S26" s="249"/>
      <c r="T26" s="250"/>
    </row>
    <row r="27" spans="1:35" ht="15.75" thickBot="1">
      <c r="A27" s="252"/>
      <c r="B27" s="253"/>
      <c r="C27" s="253"/>
      <c r="D27" s="253"/>
      <c r="E27" s="253"/>
      <c r="F27" s="253"/>
      <c r="G27" s="253"/>
      <c r="H27" s="253"/>
      <c r="I27" s="253"/>
      <c r="J27" s="253"/>
      <c r="K27" s="253"/>
      <c r="L27" s="253"/>
      <c r="M27" s="253"/>
      <c r="N27" s="253"/>
      <c r="O27" s="253"/>
      <c r="P27" s="253"/>
      <c r="Q27" s="253"/>
      <c r="R27" s="253"/>
      <c r="S27" s="253"/>
      <c r="T27" s="254"/>
    </row>
  </sheetData>
  <sheetProtection autoFilter="0" pivotTables="0"/>
  <mergeCells count="44">
    <mergeCell ref="J15:K15"/>
    <mergeCell ref="J21:K21"/>
    <mergeCell ref="B15:C15"/>
    <mergeCell ref="N15:O15"/>
    <mergeCell ref="E19:G19"/>
    <mergeCell ref="L19:N19"/>
    <mergeCell ref="B21:C21"/>
    <mergeCell ref="A17:T17"/>
    <mergeCell ref="G21:H21"/>
    <mergeCell ref="Q20:T21"/>
    <mergeCell ref="Q19:T19"/>
    <mergeCell ref="D21:E21"/>
    <mergeCell ref="C23:G23"/>
    <mergeCell ref="K23:Q24"/>
    <mergeCell ref="M21:O21"/>
    <mergeCell ref="W7:X7"/>
    <mergeCell ref="W8:X8"/>
    <mergeCell ref="W12:X13"/>
    <mergeCell ref="G9:H9"/>
    <mergeCell ref="A9:C10"/>
    <mergeCell ref="L7:N7"/>
    <mergeCell ref="N9:O9"/>
    <mergeCell ref="E7:G7"/>
    <mergeCell ref="E13:G13"/>
    <mergeCell ref="A11:T11"/>
    <mergeCell ref="J13:K13"/>
    <mergeCell ref="M13:N13"/>
    <mergeCell ref="J9:K9"/>
    <mergeCell ref="X2:Z3"/>
    <mergeCell ref="V2:W3"/>
    <mergeCell ref="AE2:AH10"/>
    <mergeCell ref="AE12:AH18"/>
    <mergeCell ref="W10:X10"/>
    <mergeCell ref="Y8:AB8"/>
    <mergeCell ref="Y12:AC13"/>
    <mergeCell ref="W15:X16"/>
    <mergeCell ref="Y10:AB10"/>
    <mergeCell ref="Y14:Z14"/>
    <mergeCell ref="Y15:AC15"/>
    <mergeCell ref="Y16:AC16"/>
    <mergeCell ref="W5:AC6"/>
    <mergeCell ref="Y7:Z7"/>
    <mergeCell ref="Y9:Z9"/>
    <mergeCell ref="Y11:Z11"/>
  </mergeCell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CB0C581E-6BA1-4606-A40B-D878FE3F3248}">
          <x14:formula1>
            <xm:f>PNC!$B$4:$B$164</xm:f>
          </x14:formula1>
          <xm:sqref>E7:G7</xm:sqref>
        </x14:dataValidation>
        <x14:dataValidation type="list" allowBlank="1" showInputMessage="1" showErrorMessage="1" xr:uid="{D1AB047B-9944-414B-93D1-CBD213F8BFF1}">
          <x14:formula1>
            <xm:f>Curve!$B$3:$B$97</xm:f>
          </x14:formula1>
          <xm:sqref>E13:G13</xm:sqref>
        </x14:dataValidation>
        <x14:dataValidation type="list" allowBlank="1" showInputMessage="1" showErrorMessage="1" xr:uid="{CDCCEBA1-BB32-47A4-BBFD-7421AA70791A}">
          <x14:formula1>
            <xm:f>Bridge!$F$2:$F$145</xm:f>
          </x14:formula1>
          <xm:sqref>E19:G19</xm:sqref>
        </x14:dataValidation>
        <x14:dataValidation type="list" allowBlank="1" showInputMessage="1" showErrorMessage="1" xr:uid="{6FEB38D6-2EFE-4016-A2BD-123F8413051F}">
          <x14:formula1>
            <xm:f>OFFSET(PNC!$C$1, MATCH($E$7, PNC!$B:$B, 0)-1, 0, COUNTIF(PNC!$B:$B, $E$7), 1)</xm:f>
          </x14:formula1>
          <xm:sqref>L7:N7</xm:sqref>
        </x14:dataValidation>
        <x14:dataValidation type="list" allowBlank="1" showInputMessage="1" showErrorMessage="1" xr:uid="{B2D84676-F14A-4048-8C7F-6A641DE64F7E}">
          <x14:formula1>
            <xm:f>ExMaster_DATA!$B$3:$B$97</xm:f>
          </x14:formula1>
          <xm:sqref>X2:Z3</xm:sqref>
        </x14:dataValidation>
        <x14:dataValidation type="list" allowBlank="1" showInputMessage="1" showErrorMessage="1" xr:uid="{0541AAB1-F4AF-439E-A257-5E1CAA306CE1}">
          <x14:formula1>
            <xm:f>OFFSET(Bridge!B1, MATCH($E$19, Bridge!$F:$F,0)-1,0,COUNTIF(Bridge!$F:$F,E19),1)</xm:f>
          </x14:formula1>
          <xm:sqref>L19:N19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election activeCell="Q16" sqref="Q16"/>
    </sheetView>
  </sheetViews>
  <sheetFormatPr defaultColWidth="12.5703125" defaultRowHeight="15" customHeight="1"/>
  <cols>
    <col min="1" max="1" width="15.85546875" customWidth="1"/>
    <col min="2" max="2" width="16.42578125" customWidth="1"/>
    <col min="3" max="4" width="14.28515625" customWidth="1"/>
    <col min="5" max="9" width="9.7109375" customWidth="1"/>
    <col min="10" max="10" width="11.5703125" customWidth="1"/>
    <col min="11" max="11" width="9.7109375" customWidth="1"/>
    <col min="12" max="13" width="9.140625" customWidth="1"/>
    <col min="14" max="26" width="8.5703125" customWidth="1"/>
  </cols>
  <sheetData>
    <row r="1" spans="1:26" ht="18.75">
      <c r="A1" s="607" t="s">
        <v>0</v>
      </c>
      <c r="B1" s="594"/>
      <c r="C1" s="594"/>
      <c r="D1" s="594"/>
      <c r="E1" s="594"/>
      <c r="F1" s="594"/>
      <c r="G1" s="594"/>
      <c r="H1" s="594"/>
      <c r="I1" s="594"/>
      <c r="J1" s="594"/>
      <c r="K1" s="595"/>
      <c r="L1" s="1"/>
      <c r="M1" s="1"/>
      <c r="N1" s="1"/>
      <c r="O1" s="1"/>
      <c r="P1" s="1"/>
      <c r="Q1" s="1"/>
      <c r="R1" s="1"/>
      <c r="S1" s="1"/>
      <c r="T1" s="1"/>
      <c r="U1" s="1"/>
      <c r="V1" s="1"/>
      <c r="W1" s="1"/>
      <c r="X1" s="1"/>
      <c r="Y1" s="1"/>
      <c r="Z1" s="1"/>
    </row>
    <row r="2" spans="1:26" ht="18.75">
      <c r="A2" s="611" t="s">
        <v>1</v>
      </c>
      <c r="B2" s="611" t="s">
        <v>2</v>
      </c>
      <c r="C2" s="596" t="s">
        <v>3</v>
      </c>
      <c r="D2" s="595"/>
      <c r="E2" s="605" t="s">
        <v>4</v>
      </c>
      <c r="F2" s="605" t="s">
        <v>5</v>
      </c>
      <c r="G2" s="605" t="s">
        <v>6</v>
      </c>
      <c r="H2" s="605" t="s">
        <v>7</v>
      </c>
      <c r="I2" s="605" t="s">
        <v>8</v>
      </c>
      <c r="J2" s="604" t="s">
        <v>9</v>
      </c>
      <c r="K2" s="605" t="s">
        <v>10</v>
      </c>
      <c r="L2" s="1"/>
      <c r="M2" s="1"/>
      <c r="N2" s="1"/>
      <c r="O2" s="1"/>
      <c r="P2" s="1"/>
      <c r="Q2" s="1"/>
      <c r="R2" s="1"/>
      <c r="S2" s="1"/>
      <c r="T2" s="1"/>
      <c r="U2" s="1"/>
      <c r="V2" s="1"/>
      <c r="W2" s="1"/>
      <c r="X2" s="1"/>
      <c r="Y2" s="1"/>
      <c r="Z2" s="1"/>
    </row>
    <row r="3" spans="1:26" ht="18.75">
      <c r="A3" s="602"/>
      <c r="B3" s="602"/>
      <c r="C3" s="2" t="s">
        <v>11</v>
      </c>
      <c r="D3" s="2" t="s">
        <v>12</v>
      </c>
      <c r="E3" s="602"/>
      <c r="F3" s="602"/>
      <c r="G3" s="602"/>
      <c r="H3" s="602"/>
      <c r="I3" s="602"/>
      <c r="J3" s="602"/>
      <c r="K3" s="602"/>
      <c r="L3" s="3"/>
      <c r="M3" s="3"/>
      <c r="N3" s="1"/>
      <c r="O3" s="1"/>
      <c r="P3" s="1"/>
      <c r="Q3" s="1"/>
      <c r="R3" s="1"/>
      <c r="S3" s="1"/>
      <c r="T3" s="1"/>
      <c r="U3" s="1"/>
      <c r="V3" s="1"/>
      <c r="W3" s="1"/>
      <c r="X3" s="1"/>
      <c r="Y3" s="1"/>
      <c r="Z3" s="1"/>
    </row>
    <row r="4" spans="1:26" ht="18.75">
      <c r="A4" s="2" t="s">
        <v>13</v>
      </c>
      <c r="B4" s="2" t="s">
        <v>14</v>
      </c>
      <c r="C4" s="4">
        <v>1167.21</v>
      </c>
      <c r="D4" s="4">
        <v>1170.4349999999999</v>
      </c>
      <c r="E4" s="2">
        <v>1</v>
      </c>
      <c r="F4" s="2">
        <v>2</v>
      </c>
      <c r="G4" s="2">
        <v>1</v>
      </c>
      <c r="H4" s="2">
        <v>1</v>
      </c>
      <c r="I4" s="2">
        <v>0</v>
      </c>
      <c r="J4" s="5">
        <v>0</v>
      </c>
      <c r="K4" s="2">
        <v>0</v>
      </c>
      <c r="L4" s="1"/>
      <c r="M4" s="1"/>
      <c r="N4" s="1"/>
      <c r="O4" s="1"/>
      <c r="P4" s="1"/>
      <c r="Q4" s="1"/>
      <c r="R4" s="1"/>
      <c r="S4" s="1"/>
      <c r="T4" s="1"/>
      <c r="U4" s="1"/>
      <c r="V4" s="1"/>
      <c r="W4" s="1"/>
      <c r="X4" s="1"/>
      <c r="Y4" s="1"/>
      <c r="Z4" s="1"/>
    </row>
    <row r="5" spans="1:26" ht="18.75">
      <c r="A5" s="6" t="s">
        <v>15</v>
      </c>
      <c r="B5" s="6" t="s">
        <v>14</v>
      </c>
      <c r="C5" s="7">
        <f t="shared" ref="C5:C10" si="0">+D4</f>
        <v>1170.4349999999999</v>
      </c>
      <c r="D5" s="7">
        <v>1188.575</v>
      </c>
      <c r="E5" s="6">
        <v>5</v>
      </c>
      <c r="F5" s="6">
        <v>19</v>
      </c>
      <c r="G5" s="6">
        <v>8</v>
      </c>
      <c r="H5" s="6">
        <v>2</v>
      </c>
      <c r="I5" s="6">
        <v>1</v>
      </c>
      <c r="J5" s="8">
        <v>1</v>
      </c>
      <c r="K5" s="6">
        <v>0</v>
      </c>
      <c r="L5" s="1"/>
      <c r="M5" s="1"/>
      <c r="N5" s="1"/>
      <c r="O5" s="1"/>
      <c r="P5" s="1"/>
      <c r="Q5" s="1"/>
      <c r="R5" s="1"/>
      <c r="S5" s="1"/>
      <c r="T5" s="1"/>
      <c r="U5" s="1"/>
      <c r="V5" s="1"/>
      <c r="W5" s="1"/>
      <c r="X5" s="1"/>
      <c r="Y5" s="1"/>
      <c r="Z5" s="1"/>
    </row>
    <row r="6" spans="1:26" ht="18.75">
      <c r="A6" s="2" t="s">
        <v>16</v>
      </c>
      <c r="B6" s="2" t="s">
        <v>14</v>
      </c>
      <c r="C6" s="4">
        <f t="shared" si="0"/>
        <v>1188.575</v>
      </c>
      <c r="D6" s="4">
        <v>1202.0150000000001</v>
      </c>
      <c r="E6" s="2">
        <v>6</v>
      </c>
      <c r="F6" s="2">
        <v>16</v>
      </c>
      <c r="G6" s="2">
        <v>8</v>
      </c>
      <c r="H6" s="2">
        <v>0</v>
      </c>
      <c r="I6" s="2">
        <v>1</v>
      </c>
      <c r="J6" s="5">
        <v>0</v>
      </c>
      <c r="K6" s="2">
        <v>0</v>
      </c>
      <c r="L6" s="1"/>
      <c r="M6" s="1"/>
      <c r="N6" s="1"/>
      <c r="O6" s="1"/>
      <c r="P6" s="1"/>
      <c r="Q6" s="1"/>
      <c r="R6" s="1"/>
      <c r="S6" s="1"/>
      <c r="T6" s="1"/>
      <c r="U6" s="1"/>
      <c r="V6" s="1"/>
      <c r="W6" s="1"/>
      <c r="X6" s="1"/>
      <c r="Y6" s="1"/>
      <c r="Z6" s="1"/>
    </row>
    <row r="7" spans="1:26" ht="18.75">
      <c r="A7" s="6" t="s">
        <v>17</v>
      </c>
      <c r="B7" s="6" t="s">
        <v>14</v>
      </c>
      <c r="C7" s="7">
        <f t="shared" si="0"/>
        <v>1202.0150000000001</v>
      </c>
      <c r="D7" s="7">
        <v>1213.1869999999999</v>
      </c>
      <c r="E7" s="6">
        <v>4</v>
      </c>
      <c r="F7" s="6">
        <v>11</v>
      </c>
      <c r="G7" s="6">
        <v>9</v>
      </c>
      <c r="H7" s="6">
        <v>2</v>
      </c>
      <c r="I7" s="6">
        <v>0</v>
      </c>
      <c r="J7" s="8">
        <v>2</v>
      </c>
      <c r="K7" s="6">
        <v>0</v>
      </c>
      <c r="L7" s="1"/>
      <c r="M7" s="1"/>
      <c r="N7" s="1"/>
      <c r="O7" s="1"/>
      <c r="P7" s="1"/>
      <c r="Q7" s="1"/>
      <c r="R7" s="1"/>
      <c r="S7" s="1"/>
      <c r="T7" s="1"/>
      <c r="U7" s="1"/>
      <c r="V7" s="1"/>
      <c r="W7" s="1"/>
      <c r="X7" s="1"/>
      <c r="Y7" s="1"/>
      <c r="Z7" s="1"/>
    </row>
    <row r="8" spans="1:26" ht="18.75">
      <c r="A8" s="2" t="s">
        <v>18</v>
      </c>
      <c r="B8" s="2" t="s">
        <v>14</v>
      </c>
      <c r="C8" s="4">
        <f t="shared" si="0"/>
        <v>1213.1869999999999</v>
      </c>
      <c r="D8" s="4">
        <v>1229.087</v>
      </c>
      <c r="E8" s="2">
        <v>0</v>
      </c>
      <c r="F8" s="2">
        <v>10</v>
      </c>
      <c r="G8" s="2">
        <v>3</v>
      </c>
      <c r="H8" s="2">
        <v>3</v>
      </c>
      <c r="I8" s="2">
        <v>2</v>
      </c>
      <c r="J8" s="5">
        <v>0</v>
      </c>
      <c r="K8" s="5">
        <v>1</v>
      </c>
      <c r="L8" s="1"/>
      <c r="M8" s="1"/>
      <c r="N8" s="1"/>
      <c r="O8" s="1"/>
      <c r="P8" s="1"/>
      <c r="Q8" s="1"/>
      <c r="R8" s="1"/>
      <c r="S8" s="1"/>
      <c r="T8" s="1"/>
      <c r="U8" s="1"/>
      <c r="V8" s="1"/>
      <c r="W8" s="1"/>
      <c r="X8" s="1"/>
      <c r="Y8" s="1"/>
      <c r="Z8" s="1"/>
    </row>
    <row r="9" spans="1:26" ht="18.75">
      <c r="A9" s="6" t="s">
        <v>19</v>
      </c>
      <c r="B9" s="6" t="s">
        <v>14</v>
      </c>
      <c r="C9" s="7">
        <f t="shared" si="0"/>
        <v>1229.087</v>
      </c>
      <c r="D9" s="7">
        <v>1235.837</v>
      </c>
      <c r="E9" s="6">
        <v>0</v>
      </c>
      <c r="F9" s="6">
        <v>6</v>
      </c>
      <c r="G9" s="6">
        <v>3</v>
      </c>
      <c r="H9" s="6">
        <v>1</v>
      </c>
      <c r="I9" s="6">
        <v>0</v>
      </c>
      <c r="J9" s="8">
        <v>0</v>
      </c>
      <c r="K9" s="8">
        <v>1</v>
      </c>
      <c r="L9" s="1"/>
      <c r="M9" s="1"/>
      <c r="N9" s="1"/>
      <c r="O9" s="1"/>
      <c r="P9" s="1"/>
      <c r="Q9" s="1"/>
      <c r="R9" s="1"/>
      <c r="S9" s="1"/>
      <c r="T9" s="1"/>
      <c r="U9" s="1"/>
      <c r="V9" s="1"/>
      <c r="W9" s="1"/>
      <c r="X9" s="1"/>
      <c r="Y9" s="1"/>
      <c r="Z9" s="1"/>
    </row>
    <row r="10" spans="1:26" ht="18.75">
      <c r="A10" s="2" t="s">
        <v>20</v>
      </c>
      <c r="B10" s="2" t="s">
        <v>14</v>
      </c>
      <c r="C10" s="4">
        <f t="shared" si="0"/>
        <v>1235.837</v>
      </c>
      <c r="D10" s="4">
        <v>1249.7</v>
      </c>
      <c r="E10" s="2">
        <v>1</v>
      </c>
      <c r="F10" s="2">
        <v>8</v>
      </c>
      <c r="G10" s="2">
        <v>3</v>
      </c>
      <c r="H10" s="2">
        <v>0</v>
      </c>
      <c r="I10" s="2">
        <v>2</v>
      </c>
      <c r="J10" s="5">
        <v>1</v>
      </c>
      <c r="K10" s="5">
        <v>3</v>
      </c>
      <c r="L10" s="1"/>
      <c r="M10" s="1"/>
      <c r="N10" s="1"/>
      <c r="O10" s="1"/>
      <c r="P10" s="1"/>
      <c r="Q10" s="1"/>
      <c r="R10" s="1"/>
      <c r="S10" s="1"/>
      <c r="T10" s="1"/>
      <c r="U10" s="1"/>
      <c r="V10" s="1"/>
      <c r="W10" s="1"/>
      <c r="X10" s="1"/>
      <c r="Y10" s="1"/>
      <c r="Z10" s="1"/>
    </row>
    <row r="11" spans="1:26" ht="18.75">
      <c r="A11" s="6" t="s">
        <v>21</v>
      </c>
      <c r="B11" s="6" t="s">
        <v>14</v>
      </c>
      <c r="C11" s="7">
        <v>1168.6969999999999</v>
      </c>
      <c r="D11" s="7">
        <v>1178.1500000000001</v>
      </c>
      <c r="E11" s="6">
        <v>1</v>
      </c>
      <c r="F11" s="6">
        <v>2</v>
      </c>
      <c r="G11" s="6">
        <v>2</v>
      </c>
      <c r="H11" s="6">
        <v>0</v>
      </c>
      <c r="I11" s="6">
        <v>0</v>
      </c>
      <c r="J11" s="8">
        <v>1</v>
      </c>
      <c r="K11" s="6">
        <v>0</v>
      </c>
      <c r="L11" s="1"/>
      <c r="M11" s="1"/>
      <c r="N11" s="1"/>
      <c r="O11" s="1"/>
      <c r="P11" s="1"/>
      <c r="Q11" s="1"/>
      <c r="R11" s="1"/>
      <c r="S11" s="1"/>
      <c r="T11" s="1"/>
      <c r="U11" s="1"/>
      <c r="V11" s="1"/>
      <c r="W11" s="1"/>
      <c r="X11" s="1"/>
      <c r="Y11" s="1"/>
      <c r="Z11" s="1"/>
    </row>
    <row r="12" spans="1:26" ht="18.75">
      <c r="A12" s="9" t="s">
        <v>22</v>
      </c>
      <c r="B12" s="9" t="s">
        <v>14</v>
      </c>
      <c r="C12" s="606">
        <f>(D10-C4)+(D11-C11)</f>
        <v>91.943000000000211</v>
      </c>
      <c r="D12" s="595"/>
      <c r="E12" s="9">
        <f t="shared" ref="E12:K12" si="1">SUM(E4:E11)</f>
        <v>18</v>
      </c>
      <c r="F12" s="9">
        <f t="shared" si="1"/>
        <v>74</v>
      </c>
      <c r="G12" s="9">
        <f t="shared" si="1"/>
        <v>37</v>
      </c>
      <c r="H12" s="9">
        <f t="shared" si="1"/>
        <v>9</v>
      </c>
      <c r="I12" s="9">
        <f t="shared" si="1"/>
        <v>6</v>
      </c>
      <c r="J12" s="10">
        <f t="shared" si="1"/>
        <v>5</v>
      </c>
      <c r="K12" s="9">
        <f t="shared" si="1"/>
        <v>5</v>
      </c>
      <c r="L12" s="1"/>
      <c r="M12" s="1"/>
      <c r="N12" s="1"/>
      <c r="O12" s="1"/>
      <c r="P12" s="1"/>
      <c r="Q12" s="1"/>
      <c r="R12" s="1"/>
      <c r="S12" s="1"/>
      <c r="T12" s="1"/>
      <c r="U12" s="1"/>
      <c r="V12" s="1"/>
      <c r="W12" s="1"/>
      <c r="X12" s="1"/>
      <c r="Y12" s="1"/>
      <c r="Z12" s="1"/>
    </row>
    <row r="13" spans="1:26" ht="18.75">
      <c r="A13" s="593" t="s">
        <v>22</v>
      </c>
      <c r="B13" s="594"/>
      <c r="C13" s="594"/>
      <c r="D13" s="595"/>
      <c r="E13" s="593">
        <f>+E12+F12+G12+H12+I12</f>
        <v>144</v>
      </c>
      <c r="F13" s="594"/>
      <c r="G13" s="594"/>
      <c r="H13" s="594"/>
      <c r="I13" s="594"/>
      <c r="J13" s="594"/>
      <c r="K13" s="595"/>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75">
      <c r="A15" s="607" t="s">
        <v>23</v>
      </c>
      <c r="B15" s="594"/>
      <c r="C15" s="594"/>
      <c r="D15" s="594"/>
      <c r="E15" s="594"/>
      <c r="F15" s="594"/>
      <c r="G15" s="594"/>
      <c r="H15" s="594"/>
      <c r="I15" s="594"/>
      <c r="J15" s="594"/>
      <c r="K15" s="595"/>
      <c r="L15" s="1"/>
      <c r="M15" s="1"/>
      <c r="N15" s="1"/>
      <c r="O15" s="1"/>
      <c r="P15" s="1"/>
      <c r="Q15" s="1"/>
      <c r="R15" s="1"/>
      <c r="S15" s="1"/>
      <c r="T15" s="1"/>
      <c r="U15" s="1"/>
      <c r="V15" s="1"/>
      <c r="W15" s="1"/>
      <c r="X15" s="1"/>
      <c r="Y15" s="1"/>
      <c r="Z15" s="1"/>
    </row>
    <row r="16" spans="1:26" ht="18.75">
      <c r="A16" s="2" t="s">
        <v>24</v>
      </c>
      <c r="B16" s="2" t="s">
        <v>25</v>
      </c>
      <c r="C16" s="2" t="s">
        <v>26</v>
      </c>
      <c r="D16" s="2" t="s">
        <v>12</v>
      </c>
      <c r="E16" s="11" t="s">
        <v>27</v>
      </c>
      <c r="F16" s="11" t="s">
        <v>28</v>
      </c>
      <c r="G16" s="11" t="s">
        <v>29</v>
      </c>
      <c r="H16" s="11" t="s">
        <v>22</v>
      </c>
      <c r="I16" s="12" t="s">
        <v>30</v>
      </c>
      <c r="J16" s="12" t="s">
        <v>31</v>
      </c>
      <c r="K16" s="12" t="s">
        <v>22</v>
      </c>
      <c r="L16" s="1"/>
      <c r="M16" s="1"/>
      <c r="N16" s="1"/>
      <c r="O16" s="1"/>
      <c r="P16" s="1"/>
      <c r="Q16" s="1"/>
      <c r="R16" s="1"/>
      <c r="S16" s="1"/>
      <c r="T16" s="1"/>
      <c r="U16" s="1"/>
      <c r="V16" s="1"/>
      <c r="W16" s="1"/>
      <c r="X16" s="1"/>
      <c r="Y16" s="1"/>
      <c r="Z16" s="1"/>
    </row>
    <row r="17" spans="1:26" ht="18.75">
      <c r="A17" s="2" t="s">
        <v>32</v>
      </c>
      <c r="B17" s="2">
        <v>1170.4349999999999</v>
      </c>
      <c r="C17" s="4">
        <v>1168.6969999999999</v>
      </c>
      <c r="D17" s="4">
        <v>1172.297</v>
      </c>
      <c r="E17" s="2">
        <v>25</v>
      </c>
      <c r="F17" s="2">
        <v>0</v>
      </c>
      <c r="G17" s="2">
        <v>10</v>
      </c>
      <c r="H17" s="2">
        <f t="shared" ref="H17:H22" si="2">+G17+F17+E17</f>
        <v>35</v>
      </c>
      <c r="I17" s="5">
        <v>9</v>
      </c>
      <c r="J17" s="5">
        <v>26</v>
      </c>
      <c r="K17" s="5">
        <f t="shared" ref="K17:K22" si="3">+J17+I17</f>
        <v>35</v>
      </c>
      <c r="L17" s="1"/>
      <c r="M17" s="1"/>
      <c r="N17" s="1"/>
      <c r="O17" s="1"/>
      <c r="P17" s="1"/>
      <c r="Q17" s="1"/>
      <c r="R17" s="1"/>
      <c r="S17" s="1"/>
      <c r="T17" s="1"/>
      <c r="U17" s="1"/>
      <c r="V17" s="1"/>
      <c r="W17" s="1"/>
      <c r="X17" s="1"/>
      <c r="Y17" s="1"/>
      <c r="Z17" s="1"/>
    </row>
    <row r="18" spans="1:26" ht="18.75">
      <c r="A18" s="6" t="s">
        <v>33</v>
      </c>
      <c r="B18" s="6">
        <v>1188.575</v>
      </c>
      <c r="C18" s="7">
        <v>1186.837</v>
      </c>
      <c r="D18" s="7">
        <v>1190.2919999999999</v>
      </c>
      <c r="E18" s="6">
        <v>21</v>
      </c>
      <c r="F18" s="6">
        <v>0</v>
      </c>
      <c r="G18" s="6">
        <v>5</v>
      </c>
      <c r="H18" s="6">
        <f t="shared" si="2"/>
        <v>26</v>
      </c>
      <c r="I18" s="8">
        <v>7</v>
      </c>
      <c r="J18" s="8">
        <v>19</v>
      </c>
      <c r="K18" s="8">
        <f t="shared" si="3"/>
        <v>26</v>
      </c>
      <c r="L18" s="1"/>
      <c r="M18" s="1"/>
      <c r="N18" s="1"/>
      <c r="O18" s="1"/>
      <c r="P18" s="1"/>
      <c r="Q18" s="1"/>
      <c r="R18" s="1"/>
      <c r="S18" s="1"/>
      <c r="T18" s="1"/>
      <c r="U18" s="1"/>
      <c r="V18" s="1"/>
      <c r="W18" s="1"/>
      <c r="X18" s="1"/>
      <c r="Y18" s="1"/>
      <c r="Z18" s="1"/>
    </row>
    <row r="19" spans="1:26" ht="18.75">
      <c r="A19" s="2" t="s">
        <v>34</v>
      </c>
      <c r="B19" s="2">
        <v>1202.0150000000001</v>
      </c>
      <c r="C19" s="4">
        <v>1200.287</v>
      </c>
      <c r="D19" s="4">
        <v>1204.2929999999999</v>
      </c>
      <c r="E19" s="2">
        <v>17</v>
      </c>
      <c r="F19" s="2">
        <v>0</v>
      </c>
      <c r="G19" s="2">
        <v>1</v>
      </c>
      <c r="H19" s="2">
        <f t="shared" si="2"/>
        <v>18</v>
      </c>
      <c r="I19" s="5">
        <v>8</v>
      </c>
      <c r="J19" s="5">
        <v>10</v>
      </c>
      <c r="K19" s="5">
        <f t="shared" si="3"/>
        <v>18</v>
      </c>
      <c r="L19" s="1"/>
      <c r="M19" s="1"/>
      <c r="N19" s="1"/>
      <c r="O19" s="1"/>
      <c r="P19" s="1"/>
      <c r="Q19" s="1"/>
      <c r="R19" s="1"/>
      <c r="S19" s="1"/>
      <c r="T19" s="1"/>
      <c r="U19" s="1"/>
      <c r="V19" s="1"/>
      <c r="W19" s="1"/>
      <c r="X19" s="1"/>
      <c r="Y19" s="1"/>
      <c r="Z19" s="1"/>
    </row>
    <row r="20" spans="1:26" ht="18.75">
      <c r="A20" s="6" t="s">
        <v>35</v>
      </c>
      <c r="B20" s="6">
        <v>1213.1869999999999</v>
      </c>
      <c r="C20" s="7">
        <v>1211.29</v>
      </c>
      <c r="D20" s="7">
        <v>1215.0540000000001</v>
      </c>
      <c r="E20" s="6">
        <v>22</v>
      </c>
      <c r="F20" s="6">
        <v>0</v>
      </c>
      <c r="G20" s="6">
        <v>10</v>
      </c>
      <c r="H20" s="6">
        <f t="shared" si="2"/>
        <v>32</v>
      </c>
      <c r="I20" s="8">
        <v>7</v>
      </c>
      <c r="J20" s="8">
        <v>25</v>
      </c>
      <c r="K20" s="8">
        <f t="shared" si="3"/>
        <v>32</v>
      </c>
      <c r="L20" s="1"/>
      <c r="M20" s="1"/>
      <c r="N20" s="1"/>
      <c r="O20" s="1"/>
      <c r="P20" s="1"/>
      <c r="Q20" s="1"/>
      <c r="R20" s="1"/>
      <c r="S20" s="1"/>
      <c r="T20" s="1"/>
      <c r="U20" s="1"/>
      <c r="V20" s="1"/>
      <c r="W20" s="1"/>
      <c r="X20" s="1"/>
      <c r="Y20" s="1"/>
      <c r="Z20" s="1"/>
    </row>
    <row r="21" spans="1:26" ht="15.75" customHeight="1">
      <c r="A21" s="2" t="s">
        <v>36</v>
      </c>
      <c r="B21" s="2">
        <v>1229.087</v>
      </c>
      <c r="C21" s="4">
        <v>1227.2670000000001</v>
      </c>
      <c r="D21" s="4">
        <v>1230.845</v>
      </c>
      <c r="E21" s="2">
        <v>10</v>
      </c>
      <c r="F21" s="2">
        <v>4</v>
      </c>
      <c r="G21" s="2">
        <v>8</v>
      </c>
      <c r="H21" s="2">
        <f t="shared" si="2"/>
        <v>22</v>
      </c>
      <c r="I21" s="5">
        <v>4</v>
      </c>
      <c r="J21" s="5">
        <v>18</v>
      </c>
      <c r="K21" s="5">
        <f t="shared" si="3"/>
        <v>22</v>
      </c>
      <c r="L21" s="1"/>
      <c r="M21" s="1"/>
      <c r="N21" s="1"/>
      <c r="O21" s="1"/>
      <c r="P21" s="1"/>
      <c r="Q21" s="1"/>
      <c r="R21" s="1"/>
      <c r="S21" s="1"/>
      <c r="T21" s="1"/>
      <c r="U21" s="1"/>
      <c r="V21" s="1"/>
      <c r="W21" s="1"/>
      <c r="X21" s="1"/>
      <c r="Y21" s="1"/>
      <c r="Z21" s="1"/>
    </row>
    <row r="22" spans="1:26" ht="15.75" customHeight="1">
      <c r="A22" s="6" t="s">
        <v>37</v>
      </c>
      <c r="B22" s="6">
        <v>1235.837</v>
      </c>
      <c r="C22" s="7">
        <v>1235.837</v>
      </c>
      <c r="D22" s="7">
        <v>1239.4190000000001</v>
      </c>
      <c r="E22" s="6">
        <v>23</v>
      </c>
      <c r="F22" s="6">
        <v>0</v>
      </c>
      <c r="G22" s="6">
        <v>5</v>
      </c>
      <c r="H22" s="6">
        <f t="shared" si="2"/>
        <v>28</v>
      </c>
      <c r="I22" s="8">
        <v>6</v>
      </c>
      <c r="J22" s="8">
        <v>22</v>
      </c>
      <c r="K22" s="8">
        <f t="shared" si="3"/>
        <v>28</v>
      </c>
      <c r="L22" s="1"/>
      <c r="M22" s="1"/>
      <c r="N22" s="1"/>
      <c r="O22" s="1"/>
      <c r="P22" s="1"/>
      <c r="Q22" s="1"/>
      <c r="R22" s="1"/>
      <c r="S22" s="1"/>
      <c r="T22" s="1"/>
      <c r="U22" s="1"/>
      <c r="V22" s="1"/>
      <c r="W22" s="1"/>
      <c r="X22" s="1"/>
      <c r="Y22" s="1"/>
      <c r="Z22" s="1"/>
    </row>
    <row r="23" spans="1:26" ht="15.75" customHeight="1">
      <c r="A23" s="606" t="s">
        <v>38</v>
      </c>
      <c r="B23" s="594"/>
      <c r="C23" s="594"/>
      <c r="D23" s="595"/>
      <c r="E23" s="9">
        <f t="shared" ref="E23:K23" si="4">+E17+E18+E19+E20+E21+E22</f>
        <v>118</v>
      </c>
      <c r="F23" s="9">
        <f t="shared" si="4"/>
        <v>4</v>
      </c>
      <c r="G23" s="9">
        <f t="shared" si="4"/>
        <v>39</v>
      </c>
      <c r="H23" s="9">
        <f t="shared" si="4"/>
        <v>161</v>
      </c>
      <c r="I23" s="9">
        <f t="shared" si="4"/>
        <v>41</v>
      </c>
      <c r="J23" s="9">
        <f t="shared" si="4"/>
        <v>120</v>
      </c>
      <c r="K23" s="9">
        <f t="shared" si="4"/>
        <v>161</v>
      </c>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608" t="s">
        <v>39</v>
      </c>
      <c r="B25" s="594"/>
      <c r="C25" s="594"/>
      <c r="D25" s="594"/>
      <c r="E25" s="594"/>
      <c r="F25" s="594"/>
      <c r="G25" s="594"/>
      <c r="H25" s="594"/>
      <c r="I25" s="594"/>
      <c r="J25" s="594"/>
      <c r="K25" s="594"/>
      <c r="L25" s="595"/>
      <c r="M25" s="1"/>
      <c r="N25" s="1"/>
      <c r="O25" s="1"/>
      <c r="P25" s="1"/>
      <c r="Q25" s="1"/>
      <c r="R25" s="1"/>
      <c r="S25" s="1"/>
      <c r="T25" s="1"/>
      <c r="U25" s="1"/>
      <c r="V25" s="1"/>
      <c r="W25" s="1"/>
      <c r="X25" s="1"/>
      <c r="Y25" s="1"/>
      <c r="Z25" s="1"/>
    </row>
    <row r="26" spans="1:26" ht="15.75" customHeight="1">
      <c r="A26" s="601" t="s">
        <v>40</v>
      </c>
      <c r="B26" s="601" t="s">
        <v>41</v>
      </c>
      <c r="C26" s="609" t="s">
        <v>42</v>
      </c>
      <c r="D26" s="594"/>
      <c r="E26" s="595"/>
      <c r="F26" s="612" t="s">
        <v>43</v>
      </c>
      <c r="G26" s="594"/>
      <c r="H26" s="595"/>
      <c r="I26" s="617" t="s">
        <v>29</v>
      </c>
      <c r="J26" s="594"/>
      <c r="K26" s="595"/>
      <c r="L26" s="601" t="s">
        <v>22</v>
      </c>
      <c r="M26" s="1"/>
      <c r="N26" s="1"/>
      <c r="O26" s="1"/>
      <c r="P26" s="1"/>
      <c r="Q26" s="1"/>
      <c r="R26" s="1"/>
      <c r="S26" s="1"/>
      <c r="T26" s="1"/>
      <c r="U26" s="1"/>
      <c r="V26" s="1"/>
      <c r="W26" s="1"/>
      <c r="X26" s="1"/>
      <c r="Y26" s="1"/>
      <c r="Z26" s="1"/>
    </row>
    <row r="27" spans="1:26" ht="15.75" customHeight="1">
      <c r="A27" s="602"/>
      <c r="B27" s="602"/>
      <c r="C27" s="13" t="s">
        <v>44</v>
      </c>
      <c r="D27" s="13" t="s">
        <v>45</v>
      </c>
      <c r="E27" s="13" t="s">
        <v>22</v>
      </c>
      <c r="F27" s="14" t="s">
        <v>44</v>
      </c>
      <c r="G27" s="14" t="s">
        <v>45</v>
      </c>
      <c r="H27" s="14" t="s">
        <v>22</v>
      </c>
      <c r="I27" s="15" t="s">
        <v>44</v>
      </c>
      <c r="J27" s="15" t="s">
        <v>45</v>
      </c>
      <c r="K27" s="15" t="s">
        <v>22</v>
      </c>
      <c r="L27" s="602"/>
      <c r="M27" s="1"/>
      <c r="N27" s="1"/>
      <c r="O27" s="1"/>
      <c r="P27" s="1"/>
      <c r="Q27" s="1"/>
      <c r="R27" s="1"/>
      <c r="S27" s="1"/>
      <c r="T27" s="1"/>
      <c r="U27" s="1"/>
      <c r="V27" s="1"/>
      <c r="W27" s="1"/>
      <c r="X27" s="1"/>
      <c r="Y27" s="1"/>
      <c r="Z27" s="1"/>
    </row>
    <row r="28" spans="1:26" ht="15.75" customHeight="1">
      <c r="A28" s="16" t="s">
        <v>37</v>
      </c>
      <c r="B28" s="17" t="s">
        <v>46</v>
      </c>
      <c r="C28" s="16">
        <v>4</v>
      </c>
      <c r="D28" s="16">
        <v>2</v>
      </c>
      <c r="E28" s="18">
        <f t="shared" ref="E28:E34" si="5">+C28+D28</f>
        <v>6</v>
      </c>
      <c r="F28" s="16">
        <v>10</v>
      </c>
      <c r="G28" s="16">
        <v>7</v>
      </c>
      <c r="H28" s="18">
        <f t="shared" ref="H28:H34" si="6">+F28+G28</f>
        <v>17</v>
      </c>
      <c r="I28" s="16">
        <v>3</v>
      </c>
      <c r="J28" s="16">
        <v>2</v>
      </c>
      <c r="K28" s="18">
        <f t="shared" ref="K28:K29" si="7">+I28+J28</f>
        <v>5</v>
      </c>
      <c r="L28" s="19">
        <f t="shared" ref="L28:L34" si="8">+E28+H28+K28</f>
        <v>28</v>
      </c>
      <c r="M28" s="1"/>
      <c r="N28" s="1"/>
      <c r="O28" s="1"/>
      <c r="P28" s="1"/>
      <c r="Q28" s="1"/>
      <c r="R28" s="1"/>
      <c r="S28" s="1"/>
      <c r="T28" s="1"/>
      <c r="U28" s="1"/>
      <c r="V28" s="1"/>
      <c r="W28" s="1"/>
      <c r="X28" s="1"/>
      <c r="Y28" s="1"/>
      <c r="Z28" s="1"/>
    </row>
    <row r="29" spans="1:26" ht="15.75" customHeight="1">
      <c r="A29" s="610" t="s">
        <v>36</v>
      </c>
      <c r="B29" s="20" t="s">
        <v>46</v>
      </c>
      <c r="C29" s="21">
        <v>2</v>
      </c>
      <c r="D29" s="21">
        <v>2</v>
      </c>
      <c r="E29" s="18">
        <f t="shared" si="5"/>
        <v>4</v>
      </c>
      <c r="F29" s="21">
        <v>4</v>
      </c>
      <c r="G29" s="21">
        <v>2</v>
      </c>
      <c r="H29" s="18">
        <f t="shared" si="6"/>
        <v>6</v>
      </c>
      <c r="I29" s="21">
        <v>2</v>
      </c>
      <c r="J29" s="21">
        <v>4</v>
      </c>
      <c r="K29" s="18">
        <f t="shared" si="7"/>
        <v>6</v>
      </c>
      <c r="L29" s="19">
        <f t="shared" si="8"/>
        <v>16</v>
      </c>
      <c r="M29" s="1"/>
      <c r="N29" s="1"/>
      <c r="O29" s="1"/>
      <c r="P29" s="1"/>
      <c r="Q29" s="1"/>
      <c r="R29" s="1"/>
      <c r="S29" s="1"/>
      <c r="T29" s="1"/>
      <c r="U29" s="1"/>
      <c r="V29" s="1"/>
      <c r="W29" s="1"/>
      <c r="X29" s="1"/>
      <c r="Y29" s="1"/>
      <c r="Z29" s="1"/>
    </row>
    <row r="30" spans="1:26" ht="15.75" customHeight="1">
      <c r="A30" s="602"/>
      <c r="B30" s="22" t="s">
        <v>47</v>
      </c>
      <c r="C30" s="23">
        <v>0</v>
      </c>
      <c r="D30" s="23">
        <v>0</v>
      </c>
      <c r="E30" s="23">
        <f t="shared" si="5"/>
        <v>0</v>
      </c>
      <c r="F30" s="23">
        <v>2</v>
      </c>
      <c r="G30" s="23">
        <v>2</v>
      </c>
      <c r="H30" s="23">
        <f t="shared" si="6"/>
        <v>4</v>
      </c>
      <c r="I30" s="23">
        <v>0</v>
      </c>
      <c r="J30" s="23">
        <v>2</v>
      </c>
      <c r="K30" s="23">
        <v>2</v>
      </c>
      <c r="L30" s="19">
        <f t="shared" si="8"/>
        <v>6</v>
      </c>
      <c r="M30" s="1"/>
      <c r="N30" s="1"/>
      <c r="O30" s="1"/>
      <c r="P30" s="1"/>
      <c r="Q30" s="1"/>
      <c r="R30" s="1"/>
      <c r="S30" s="1"/>
      <c r="T30" s="1"/>
      <c r="U30" s="1"/>
      <c r="V30" s="1"/>
      <c r="W30" s="1"/>
      <c r="X30" s="1"/>
      <c r="Y30" s="1"/>
      <c r="Z30" s="1"/>
    </row>
    <row r="31" spans="1:26" ht="15.75" customHeight="1">
      <c r="A31" s="16" t="s">
        <v>35</v>
      </c>
      <c r="B31" s="17" t="s">
        <v>46</v>
      </c>
      <c r="C31" s="16">
        <v>3</v>
      </c>
      <c r="D31" s="16">
        <v>4</v>
      </c>
      <c r="E31" s="18">
        <f t="shared" si="5"/>
        <v>7</v>
      </c>
      <c r="F31" s="16">
        <v>7</v>
      </c>
      <c r="G31" s="16">
        <v>8</v>
      </c>
      <c r="H31" s="18">
        <f t="shared" si="6"/>
        <v>15</v>
      </c>
      <c r="I31" s="16">
        <v>5</v>
      </c>
      <c r="J31" s="16">
        <v>5</v>
      </c>
      <c r="K31" s="18">
        <f t="shared" ref="K31:K34" si="9">+I31+J31</f>
        <v>10</v>
      </c>
      <c r="L31" s="19">
        <f t="shared" si="8"/>
        <v>32</v>
      </c>
      <c r="M31" s="1"/>
      <c r="N31" s="1"/>
      <c r="O31" s="1"/>
      <c r="P31" s="1"/>
      <c r="Q31" s="1"/>
      <c r="R31" s="1"/>
      <c r="S31" s="1"/>
      <c r="T31" s="1"/>
      <c r="U31" s="1"/>
      <c r="V31" s="1"/>
      <c r="W31" s="1"/>
      <c r="X31" s="1"/>
      <c r="Y31" s="1"/>
      <c r="Z31" s="1"/>
    </row>
    <row r="32" spans="1:26" ht="15.75" customHeight="1">
      <c r="A32" s="21" t="s">
        <v>34</v>
      </c>
      <c r="B32" s="20" t="s">
        <v>46</v>
      </c>
      <c r="C32" s="21">
        <v>3</v>
      </c>
      <c r="D32" s="21">
        <v>5</v>
      </c>
      <c r="E32" s="18">
        <f t="shared" si="5"/>
        <v>8</v>
      </c>
      <c r="F32" s="21">
        <v>6</v>
      </c>
      <c r="G32" s="21">
        <v>3</v>
      </c>
      <c r="H32" s="18">
        <f t="shared" si="6"/>
        <v>9</v>
      </c>
      <c r="I32" s="21">
        <v>0</v>
      </c>
      <c r="J32" s="21">
        <v>1</v>
      </c>
      <c r="K32" s="18">
        <f t="shared" si="9"/>
        <v>1</v>
      </c>
      <c r="L32" s="19">
        <f t="shared" si="8"/>
        <v>18</v>
      </c>
      <c r="M32" s="1"/>
      <c r="N32" s="1"/>
      <c r="O32" s="1"/>
      <c r="P32" s="1"/>
      <c r="Q32" s="1"/>
      <c r="R32" s="1"/>
      <c r="S32" s="1"/>
      <c r="T32" s="1"/>
      <c r="U32" s="1"/>
      <c r="V32" s="1"/>
      <c r="W32" s="1"/>
      <c r="X32" s="1"/>
      <c r="Y32" s="1"/>
      <c r="Z32" s="1"/>
    </row>
    <row r="33" spans="1:26" ht="15.75" customHeight="1">
      <c r="A33" s="16" t="s">
        <v>33</v>
      </c>
      <c r="B33" s="17" t="s">
        <v>46</v>
      </c>
      <c r="C33" s="16">
        <v>4</v>
      </c>
      <c r="D33" s="16">
        <v>3</v>
      </c>
      <c r="E33" s="18">
        <f t="shared" si="5"/>
        <v>7</v>
      </c>
      <c r="F33" s="16">
        <v>8</v>
      </c>
      <c r="G33" s="16">
        <v>6</v>
      </c>
      <c r="H33" s="18">
        <f t="shared" si="6"/>
        <v>14</v>
      </c>
      <c r="I33" s="16">
        <v>3</v>
      </c>
      <c r="J33" s="16">
        <v>2</v>
      </c>
      <c r="K33" s="18">
        <f t="shared" si="9"/>
        <v>5</v>
      </c>
      <c r="L33" s="19">
        <f t="shared" si="8"/>
        <v>26</v>
      </c>
      <c r="M33" s="1"/>
      <c r="N33" s="1"/>
      <c r="O33" s="1"/>
      <c r="P33" s="1"/>
      <c r="Q33" s="1"/>
      <c r="R33" s="1"/>
      <c r="S33" s="1"/>
      <c r="T33" s="1"/>
      <c r="U33" s="1"/>
      <c r="V33" s="1"/>
      <c r="W33" s="1"/>
      <c r="X33" s="1"/>
      <c r="Y33" s="1"/>
      <c r="Z33" s="1"/>
    </row>
    <row r="34" spans="1:26" ht="15.75" customHeight="1">
      <c r="A34" s="21" t="s">
        <v>32</v>
      </c>
      <c r="B34" s="20" t="s">
        <v>46</v>
      </c>
      <c r="C34" s="21">
        <v>5</v>
      </c>
      <c r="D34" s="21">
        <v>4</v>
      </c>
      <c r="E34" s="18">
        <f t="shared" si="5"/>
        <v>9</v>
      </c>
      <c r="F34" s="21">
        <v>9</v>
      </c>
      <c r="G34" s="21">
        <v>7</v>
      </c>
      <c r="H34" s="18">
        <f t="shared" si="6"/>
        <v>16</v>
      </c>
      <c r="I34" s="21">
        <v>6</v>
      </c>
      <c r="J34" s="21">
        <v>4</v>
      </c>
      <c r="K34" s="18">
        <f t="shared" si="9"/>
        <v>10</v>
      </c>
      <c r="L34" s="19">
        <f t="shared" si="8"/>
        <v>35</v>
      </c>
      <c r="M34" s="1"/>
      <c r="N34" s="1"/>
      <c r="O34" s="1"/>
      <c r="P34" s="1"/>
      <c r="Q34" s="1"/>
      <c r="R34" s="1"/>
      <c r="S34" s="1"/>
      <c r="T34" s="1"/>
      <c r="U34" s="1"/>
      <c r="V34" s="1"/>
      <c r="W34" s="1"/>
      <c r="X34" s="1"/>
      <c r="Y34" s="1"/>
      <c r="Z34" s="1"/>
    </row>
    <row r="35" spans="1:26" ht="15.75" customHeight="1">
      <c r="A35" s="603"/>
      <c r="B35" s="594"/>
      <c r="C35" s="594"/>
      <c r="D35" s="594"/>
      <c r="E35" s="594"/>
      <c r="F35" s="595"/>
      <c r="G35" s="603" t="s">
        <v>48</v>
      </c>
      <c r="H35" s="594"/>
      <c r="I35" s="594"/>
      <c r="J35" s="594"/>
      <c r="K35" s="595"/>
      <c r="L35" s="24">
        <f>SUM(L28:L34)</f>
        <v>161</v>
      </c>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607" t="s">
        <v>49</v>
      </c>
      <c r="B38" s="594"/>
      <c r="C38" s="594"/>
      <c r="D38" s="594"/>
      <c r="E38" s="594"/>
      <c r="F38" s="594"/>
      <c r="G38" s="594"/>
      <c r="H38" s="594"/>
      <c r="I38" s="594"/>
      <c r="J38" s="594"/>
      <c r="K38" s="595"/>
      <c r="L38" s="1"/>
      <c r="M38" s="1"/>
      <c r="N38" s="1"/>
      <c r="O38" s="1"/>
      <c r="P38" s="1"/>
      <c r="Q38" s="1"/>
      <c r="R38" s="1"/>
      <c r="S38" s="1"/>
      <c r="T38" s="1"/>
      <c r="U38" s="1"/>
      <c r="V38" s="1"/>
      <c r="W38" s="1"/>
      <c r="X38" s="1"/>
      <c r="Y38" s="1"/>
      <c r="Z38" s="1"/>
    </row>
    <row r="39" spans="1:26" ht="15.75" customHeight="1">
      <c r="A39" s="611" t="s">
        <v>1</v>
      </c>
      <c r="B39" s="611" t="s">
        <v>2</v>
      </c>
      <c r="C39" s="596" t="s">
        <v>3</v>
      </c>
      <c r="D39" s="595"/>
      <c r="E39" s="613" t="s">
        <v>50</v>
      </c>
      <c r="F39" s="614"/>
      <c r="G39" s="613" t="s">
        <v>51</v>
      </c>
      <c r="H39" s="614"/>
      <c r="I39" s="619" t="s">
        <v>22</v>
      </c>
      <c r="J39" s="620"/>
      <c r="K39" s="614"/>
      <c r="L39" s="1"/>
      <c r="M39" s="1"/>
      <c r="N39" s="1"/>
      <c r="O39" s="1"/>
      <c r="P39" s="1"/>
      <c r="Q39" s="1"/>
      <c r="R39" s="1"/>
      <c r="S39" s="1"/>
      <c r="T39" s="1"/>
      <c r="U39" s="1"/>
      <c r="V39" s="1"/>
      <c r="W39" s="1"/>
      <c r="X39" s="1"/>
      <c r="Y39" s="1"/>
      <c r="Z39" s="1"/>
    </row>
    <row r="40" spans="1:26" ht="15.75" customHeight="1">
      <c r="A40" s="602"/>
      <c r="B40" s="602"/>
      <c r="C40" s="2" t="s">
        <v>11</v>
      </c>
      <c r="D40" s="2" t="s">
        <v>12</v>
      </c>
      <c r="E40" s="615"/>
      <c r="F40" s="616"/>
      <c r="G40" s="615"/>
      <c r="H40" s="616"/>
      <c r="I40" s="615"/>
      <c r="J40" s="621"/>
      <c r="K40" s="616"/>
      <c r="L40" s="3"/>
      <c r="M40" s="3"/>
      <c r="N40" s="1"/>
      <c r="O40" s="1"/>
      <c r="P40" s="1"/>
      <c r="Q40" s="1"/>
      <c r="R40" s="1"/>
      <c r="S40" s="1"/>
      <c r="T40" s="1"/>
      <c r="U40" s="1"/>
      <c r="V40" s="1"/>
      <c r="W40" s="1"/>
      <c r="X40" s="1"/>
      <c r="Y40" s="1"/>
      <c r="Z40" s="1"/>
    </row>
    <row r="41" spans="1:26" ht="15.75" customHeight="1">
      <c r="A41" s="2" t="s">
        <v>13</v>
      </c>
      <c r="B41" s="2" t="s">
        <v>14</v>
      </c>
      <c r="C41" s="4">
        <v>1167.21</v>
      </c>
      <c r="D41" s="4">
        <v>1170.4349999999999</v>
      </c>
      <c r="E41" s="596">
        <v>3</v>
      </c>
      <c r="F41" s="595"/>
      <c r="G41" s="596">
        <v>0</v>
      </c>
      <c r="H41" s="595"/>
      <c r="I41" s="600">
        <f t="shared" ref="I41:I48" si="10">+G41+E41</f>
        <v>3</v>
      </c>
      <c r="J41" s="594"/>
      <c r="K41" s="595"/>
      <c r="L41" s="1"/>
      <c r="M41" s="1"/>
      <c r="N41" s="1"/>
      <c r="O41" s="1"/>
      <c r="P41" s="1"/>
      <c r="Q41" s="1"/>
      <c r="R41" s="1"/>
      <c r="S41" s="1"/>
      <c r="T41" s="1"/>
      <c r="U41" s="1"/>
      <c r="V41" s="1"/>
      <c r="W41" s="1"/>
      <c r="X41" s="1"/>
      <c r="Y41" s="1"/>
      <c r="Z41" s="1"/>
    </row>
    <row r="42" spans="1:26" ht="15.75" customHeight="1">
      <c r="A42" s="6" t="s">
        <v>15</v>
      </c>
      <c r="B42" s="6" t="s">
        <v>14</v>
      </c>
      <c r="C42" s="7">
        <f t="shared" ref="C42:C47" si="11">+D41</f>
        <v>1170.4349999999999</v>
      </c>
      <c r="D42" s="7">
        <v>1188.575</v>
      </c>
      <c r="E42" s="597">
        <v>14</v>
      </c>
      <c r="F42" s="595"/>
      <c r="G42" s="597">
        <v>3</v>
      </c>
      <c r="H42" s="595"/>
      <c r="I42" s="599">
        <f t="shared" si="10"/>
        <v>17</v>
      </c>
      <c r="J42" s="594"/>
      <c r="K42" s="595"/>
      <c r="L42" s="1"/>
      <c r="M42" s="1"/>
      <c r="N42" s="1"/>
      <c r="O42" s="1"/>
      <c r="P42" s="1"/>
      <c r="Q42" s="1"/>
      <c r="R42" s="1"/>
      <c r="S42" s="1"/>
      <c r="T42" s="1"/>
      <c r="U42" s="1"/>
      <c r="V42" s="1"/>
      <c r="W42" s="1"/>
      <c r="X42" s="1"/>
      <c r="Y42" s="1"/>
      <c r="Z42" s="1"/>
    </row>
    <row r="43" spans="1:26" ht="15.75" customHeight="1">
      <c r="A43" s="2" t="s">
        <v>16</v>
      </c>
      <c r="B43" s="2" t="s">
        <v>14</v>
      </c>
      <c r="C43" s="4">
        <f t="shared" si="11"/>
        <v>1188.575</v>
      </c>
      <c r="D43" s="4">
        <v>1202.0150000000001</v>
      </c>
      <c r="E43" s="596">
        <v>14</v>
      </c>
      <c r="F43" s="595"/>
      <c r="G43" s="596">
        <v>0</v>
      </c>
      <c r="H43" s="595"/>
      <c r="I43" s="600">
        <f t="shared" si="10"/>
        <v>14</v>
      </c>
      <c r="J43" s="594"/>
      <c r="K43" s="595"/>
      <c r="L43" s="1"/>
      <c r="M43" s="1"/>
      <c r="N43" s="1"/>
      <c r="O43" s="1"/>
      <c r="P43" s="1"/>
      <c r="Q43" s="1"/>
      <c r="R43" s="1"/>
      <c r="S43" s="1"/>
      <c r="T43" s="1"/>
      <c r="U43" s="1"/>
      <c r="V43" s="1"/>
      <c r="W43" s="1"/>
      <c r="X43" s="1"/>
      <c r="Y43" s="1"/>
      <c r="Z43" s="1"/>
    </row>
    <row r="44" spans="1:26" ht="15.75" customHeight="1">
      <c r="A44" s="6" t="s">
        <v>17</v>
      </c>
      <c r="B44" s="6" t="s">
        <v>14</v>
      </c>
      <c r="C44" s="7">
        <f t="shared" si="11"/>
        <v>1202.0150000000001</v>
      </c>
      <c r="D44" s="7">
        <v>1213.1869999999999</v>
      </c>
      <c r="E44" s="597">
        <v>4</v>
      </c>
      <c r="F44" s="595"/>
      <c r="G44" s="597">
        <v>6</v>
      </c>
      <c r="H44" s="595"/>
      <c r="I44" s="599">
        <f t="shared" si="10"/>
        <v>10</v>
      </c>
      <c r="J44" s="594"/>
      <c r="K44" s="595"/>
      <c r="L44" s="1"/>
      <c r="M44" s="1"/>
      <c r="N44" s="1"/>
      <c r="O44" s="1"/>
      <c r="P44" s="1"/>
      <c r="Q44" s="1"/>
      <c r="R44" s="1"/>
      <c r="S44" s="1"/>
      <c r="T44" s="1"/>
      <c r="U44" s="1"/>
      <c r="V44" s="1"/>
      <c r="W44" s="1"/>
      <c r="X44" s="1"/>
      <c r="Y44" s="1"/>
      <c r="Z44" s="1"/>
    </row>
    <row r="45" spans="1:26" ht="15.75" customHeight="1">
      <c r="A45" s="2" t="s">
        <v>18</v>
      </c>
      <c r="B45" s="2" t="s">
        <v>14</v>
      </c>
      <c r="C45" s="4">
        <f t="shared" si="11"/>
        <v>1213.1869999999999</v>
      </c>
      <c r="D45" s="4">
        <v>1229.087</v>
      </c>
      <c r="E45" s="596">
        <v>17</v>
      </c>
      <c r="F45" s="595"/>
      <c r="G45" s="596">
        <v>2</v>
      </c>
      <c r="H45" s="595"/>
      <c r="I45" s="600">
        <f t="shared" si="10"/>
        <v>19</v>
      </c>
      <c r="J45" s="594"/>
      <c r="K45" s="595"/>
      <c r="L45" s="1"/>
      <c r="M45" s="1"/>
      <c r="N45" s="1"/>
      <c r="O45" s="1"/>
      <c r="P45" s="1"/>
      <c r="Q45" s="1"/>
      <c r="R45" s="1"/>
      <c r="S45" s="1"/>
      <c r="T45" s="1"/>
      <c r="U45" s="1"/>
      <c r="V45" s="1"/>
      <c r="W45" s="1"/>
      <c r="X45" s="1"/>
      <c r="Y45" s="1"/>
      <c r="Z45" s="1"/>
    </row>
    <row r="46" spans="1:26" ht="15.75" customHeight="1">
      <c r="A46" s="6" t="s">
        <v>19</v>
      </c>
      <c r="B46" s="6" t="s">
        <v>14</v>
      </c>
      <c r="C46" s="7">
        <f t="shared" si="11"/>
        <v>1229.087</v>
      </c>
      <c r="D46" s="7">
        <v>1235.837</v>
      </c>
      <c r="E46" s="597">
        <v>10</v>
      </c>
      <c r="F46" s="595"/>
      <c r="G46" s="597">
        <v>0</v>
      </c>
      <c r="H46" s="595"/>
      <c r="I46" s="599">
        <f t="shared" si="10"/>
        <v>10</v>
      </c>
      <c r="J46" s="594"/>
      <c r="K46" s="595"/>
      <c r="L46" s="1"/>
      <c r="M46" s="1"/>
      <c r="N46" s="1"/>
      <c r="O46" s="1"/>
      <c r="P46" s="1"/>
      <c r="Q46" s="1"/>
      <c r="R46" s="1"/>
      <c r="S46" s="1"/>
      <c r="T46" s="1"/>
      <c r="U46" s="1"/>
      <c r="V46" s="1"/>
      <c r="W46" s="1"/>
      <c r="X46" s="1"/>
      <c r="Y46" s="1"/>
      <c r="Z46" s="1"/>
    </row>
    <row r="47" spans="1:26" ht="15.75" customHeight="1">
      <c r="A47" s="2" t="s">
        <v>20</v>
      </c>
      <c r="B47" s="2" t="s">
        <v>14</v>
      </c>
      <c r="C47" s="4">
        <f t="shared" si="11"/>
        <v>1235.837</v>
      </c>
      <c r="D47" s="4">
        <v>1249.7</v>
      </c>
      <c r="E47" s="596">
        <v>9</v>
      </c>
      <c r="F47" s="595"/>
      <c r="G47" s="596">
        <v>0</v>
      </c>
      <c r="H47" s="595"/>
      <c r="I47" s="600">
        <f t="shared" si="10"/>
        <v>9</v>
      </c>
      <c r="J47" s="594"/>
      <c r="K47" s="595"/>
      <c r="L47" s="1"/>
      <c r="M47" s="1"/>
      <c r="N47" s="1"/>
      <c r="O47" s="1"/>
      <c r="P47" s="1"/>
      <c r="Q47" s="1"/>
      <c r="R47" s="1"/>
      <c r="S47" s="1"/>
      <c r="T47" s="1"/>
      <c r="U47" s="1"/>
      <c r="V47" s="1"/>
      <c r="W47" s="1"/>
      <c r="X47" s="1"/>
      <c r="Y47" s="1"/>
      <c r="Z47" s="1"/>
    </row>
    <row r="48" spans="1:26" ht="15.75" customHeight="1">
      <c r="A48" s="6" t="s">
        <v>21</v>
      </c>
      <c r="B48" s="6" t="s">
        <v>14</v>
      </c>
      <c r="C48" s="7">
        <v>1168.6969999999999</v>
      </c>
      <c r="D48" s="7">
        <v>1178.1500000000001</v>
      </c>
      <c r="E48" s="597">
        <v>13</v>
      </c>
      <c r="F48" s="595"/>
      <c r="G48" s="597">
        <v>0</v>
      </c>
      <c r="H48" s="595"/>
      <c r="I48" s="599">
        <f t="shared" si="10"/>
        <v>13</v>
      </c>
      <c r="J48" s="594"/>
      <c r="K48" s="595"/>
      <c r="L48" s="1"/>
      <c r="M48" s="1"/>
      <c r="N48" s="1"/>
      <c r="O48" s="1"/>
      <c r="P48" s="1"/>
      <c r="Q48" s="1"/>
      <c r="R48" s="1"/>
      <c r="S48" s="1"/>
      <c r="T48" s="1"/>
      <c r="U48" s="1"/>
      <c r="V48" s="1"/>
      <c r="W48" s="1"/>
      <c r="X48" s="1"/>
      <c r="Y48" s="1"/>
      <c r="Z48" s="1"/>
    </row>
    <row r="49" spans="1:26" ht="15.75" customHeight="1">
      <c r="A49" s="9" t="s">
        <v>22</v>
      </c>
      <c r="B49" s="9" t="s">
        <v>14</v>
      </c>
      <c r="C49" s="606">
        <f>(D47-C41)+(D48-C48)</f>
        <v>91.943000000000211</v>
      </c>
      <c r="D49" s="595"/>
      <c r="E49" s="598">
        <f>+E41+E42+E43+E44+E45+E46+E47+E48</f>
        <v>84</v>
      </c>
      <c r="F49" s="595"/>
      <c r="G49" s="598">
        <f>SUM(G41:H48)</f>
        <v>11</v>
      </c>
      <c r="H49" s="595"/>
      <c r="I49" s="618">
        <f>SUM(I41:I48)</f>
        <v>95</v>
      </c>
      <c r="J49" s="594"/>
      <c r="K49" s="595"/>
      <c r="L49" s="1"/>
      <c r="M49" s="1"/>
      <c r="N49" s="1"/>
      <c r="O49" s="1"/>
      <c r="P49" s="1"/>
      <c r="Q49" s="1"/>
      <c r="R49" s="1"/>
      <c r="S49" s="1"/>
      <c r="T49" s="1"/>
      <c r="U49" s="1"/>
      <c r="V49" s="1"/>
      <c r="W49" s="1"/>
      <c r="X49" s="1"/>
      <c r="Y49" s="1"/>
      <c r="Z49" s="1"/>
    </row>
    <row r="50" spans="1:26" ht="15.75" customHeight="1">
      <c r="A50" s="593" t="s">
        <v>22</v>
      </c>
      <c r="B50" s="594"/>
      <c r="C50" s="594"/>
      <c r="D50" s="595"/>
      <c r="E50" s="593">
        <f>+E49+G49</f>
        <v>95</v>
      </c>
      <c r="F50" s="594"/>
      <c r="G50" s="594"/>
      <c r="H50" s="594"/>
      <c r="I50" s="594"/>
      <c r="J50" s="594"/>
      <c r="K50" s="595"/>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3">
    <mergeCell ref="I49:K49"/>
    <mergeCell ref="I44:K44"/>
    <mergeCell ref="I45:K45"/>
    <mergeCell ref="G39:H40"/>
    <mergeCell ref="I39:K40"/>
    <mergeCell ref="G41:H41"/>
    <mergeCell ref="I41:K41"/>
    <mergeCell ref="G42:H42"/>
    <mergeCell ref="I42:K42"/>
    <mergeCell ref="I43:K43"/>
    <mergeCell ref="G43:H43"/>
    <mergeCell ref="G44:H44"/>
    <mergeCell ref="G45:H45"/>
    <mergeCell ref="A35:F35"/>
    <mergeCell ref="F26:H26"/>
    <mergeCell ref="A26:A27"/>
    <mergeCell ref="A38:K38"/>
    <mergeCell ref="A39:A40"/>
    <mergeCell ref="B39:B40"/>
    <mergeCell ref="C39:D39"/>
    <mergeCell ref="E39:F40"/>
    <mergeCell ref="I26:K26"/>
    <mergeCell ref="A1:K1"/>
    <mergeCell ref="A2:A3"/>
    <mergeCell ref="B2:B3"/>
    <mergeCell ref="C2:D2"/>
    <mergeCell ref="E2:E3"/>
    <mergeCell ref="F2:F3"/>
    <mergeCell ref="G2:G3"/>
    <mergeCell ref="H2:H3"/>
    <mergeCell ref="I2:I3"/>
    <mergeCell ref="L26:L27"/>
    <mergeCell ref="G35:K35"/>
    <mergeCell ref="J2:J3"/>
    <mergeCell ref="K2:K3"/>
    <mergeCell ref="C49:D49"/>
    <mergeCell ref="C12:D12"/>
    <mergeCell ref="A13:D13"/>
    <mergeCell ref="E13:K13"/>
    <mergeCell ref="A15:K15"/>
    <mergeCell ref="A25:L25"/>
    <mergeCell ref="A23:D23"/>
    <mergeCell ref="B26:B27"/>
    <mergeCell ref="C26:E26"/>
    <mergeCell ref="A29:A30"/>
    <mergeCell ref="E46:F46"/>
    <mergeCell ref="E47:F47"/>
    <mergeCell ref="A50:D50"/>
    <mergeCell ref="E50:K50"/>
    <mergeCell ref="E41:F41"/>
    <mergeCell ref="E42:F42"/>
    <mergeCell ref="E43:F43"/>
    <mergeCell ref="E44:F44"/>
    <mergeCell ref="E45:F45"/>
    <mergeCell ref="E49:F49"/>
    <mergeCell ref="G49:H49"/>
    <mergeCell ref="G47:H47"/>
    <mergeCell ref="E48:F48"/>
    <mergeCell ref="G48:H48"/>
    <mergeCell ref="G46:H46"/>
    <mergeCell ref="I46:K46"/>
    <mergeCell ref="I47:K47"/>
    <mergeCell ref="I48:K48"/>
  </mergeCells>
  <pageMargins left="0.25" right="0.25" top="0.75" bottom="0.75" header="0" footer="0"/>
  <pageSetup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G1000"/>
  <sheetViews>
    <sheetView workbookViewId="0">
      <selection activeCell="J3" sqref="J3"/>
    </sheetView>
  </sheetViews>
  <sheetFormatPr defaultColWidth="12.5703125" defaultRowHeight="15" customHeight="1"/>
  <cols>
    <col min="1" max="1" width="15.85546875" customWidth="1"/>
    <col min="2" max="3" width="16.140625" customWidth="1"/>
    <col min="4" max="4" width="12" customWidth="1"/>
    <col min="5" max="5" width="13.5703125" customWidth="1"/>
    <col min="6" max="6" width="12" customWidth="1"/>
    <col min="7" max="7" width="18.5703125" customWidth="1"/>
    <col min="8" max="26" width="8.5703125" customWidth="1"/>
  </cols>
  <sheetData>
    <row r="1" spans="1:7" ht="26.25">
      <c r="A1" s="627" t="s">
        <v>263</v>
      </c>
      <c r="B1" s="594"/>
      <c r="C1" s="594"/>
      <c r="D1" s="594"/>
      <c r="E1" s="594"/>
      <c r="F1" s="594"/>
      <c r="G1" s="595"/>
    </row>
    <row r="2" spans="1:7" ht="18.75" customHeight="1">
      <c r="A2" s="628" t="s">
        <v>264</v>
      </c>
      <c r="B2" s="628" t="s">
        <v>265</v>
      </c>
      <c r="C2" s="628" t="s">
        <v>1</v>
      </c>
      <c r="D2" s="634" t="s">
        <v>266</v>
      </c>
      <c r="E2" s="595"/>
      <c r="F2" s="628" t="s">
        <v>267</v>
      </c>
      <c r="G2" s="635" t="s">
        <v>268</v>
      </c>
    </row>
    <row r="3" spans="1:7" ht="18.75" customHeight="1">
      <c r="A3" s="602"/>
      <c r="B3" s="602"/>
      <c r="C3" s="602"/>
      <c r="D3" s="35" t="s">
        <v>26</v>
      </c>
      <c r="E3" s="35" t="s">
        <v>12</v>
      </c>
      <c r="F3" s="602"/>
      <c r="G3" s="602"/>
    </row>
    <row r="4" spans="1:7" ht="18.75">
      <c r="A4" s="36">
        <v>1</v>
      </c>
      <c r="B4" s="36">
        <v>9</v>
      </c>
      <c r="C4" s="36" t="s">
        <v>269</v>
      </c>
      <c r="D4" s="37">
        <v>1207.857</v>
      </c>
      <c r="E4" s="37">
        <v>1210.72</v>
      </c>
      <c r="F4" s="37">
        <f t="shared" ref="F4:F10" si="0">+E4-D4</f>
        <v>2.8630000000000564</v>
      </c>
      <c r="G4" s="38" t="s">
        <v>270</v>
      </c>
    </row>
    <row r="5" spans="1:7" ht="18.75">
      <c r="A5" s="36">
        <v>2</v>
      </c>
      <c r="B5" s="36">
        <v>10</v>
      </c>
      <c r="C5" s="36" t="s">
        <v>269</v>
      </c>
      <c r="D5" s="37">
        <v>1210.8630000000001</v>
      </c>
      <c r="E5" s="37">
        <v>1244.8140000000001</v>
      </c>
      <c r="F5" s="37">
        <f t="shared" si="0"/>
        <v>33.951000000000022</v>
      </c>
      <c r="G5" s="38" t="s">
        <v>270</v>
      </c>
    </row>
    <row r="6" spans="1:7" ht="18.75">
      <c r="A6" s="36">
        <v>3</v>
      </c>
      <c r="B6" s="36">
        <v>11</v>
      </c>
      <c r="C6" s="36" t="s">
        <v>269</v>
      </c>
      <c r="D6" s="37">
        <v>1244.97</v>
      </c>
      <c r="E6" s="37">
        <v>1249.674</v>
      </c>
      <c r="F6" s="37">
        <f t="shared" si="0"/>
        <v>4.7039999999999509</v>
      </c>
      <c r="G6" s="38" t="s">
        <v>270</v>
      </c>
    </row>
    <row r="7" spans="1:7" ht="18.75">
      <c r="A7" s="2">
        <v>4</v>
      </c>
      <c r="B7" s="2">
        <v>12</v>
      </c>
      <c r="C7" s="2" t="s">
        <v>271</v>
      </c>
      <c r="D7" s="39">
        <v>1172.01</v>
      </c>
      <c r="E7" s="4">
        <v>1176.92</v>
      </c>
      <c r="F7" s="4">
        <f t="shared" si="0"/>
        <v>4.9100000000000819</v>
      </c>
      <c r="G7" s="40" t="s">
        <v>272</v>
      </c>
    </row>
    <row r="8" spans="1:7" ht="18.75">
      <c r="A8" s="2">
        <v>5</v>
      </c>
      <c r="B8" s="2">
        <v>13</v>
      </c>
      <c r="C8" s="2" t="s">
        <v>271</v>
      </c>
      <c r="D8" s="4">
        <v>1177.135</v>
      </c>
      <c r="E8" s="39">
        <v>1178.1500000000001</v>
      </c>
      <c r="F8" s="4">
        <f t="shared" si="0"/>
        <v>1.0150000000001</v>
      </c>
      <c r="G8" s="40" t="s">
        <v>272</v>
      </c>
    </row>
    <row r="9" spans="1:7" ht="18.75">
      <c r="A9" s="41">
        <v>6</v>
      </c>
      <c r="B9" s="41">
        <v>7</v>
      </c>
      <c r="C9" s="41" t="s">
        <v>273</v>
      </c>
      <c r="D9" s="42">
        <v>1149.3330000000001</v>
      </c>
      <c r="E9" s="42">
        <v>1175.8309999999999</v>
      </c>
      <c r="F9" s="42">
        <f t="shared" si="0"/>
        <v>26.49799999999982</v>
      </c>
      <c r="G9" s="43" t="s">
        <v>270</v>
      </c>
    </row>
    <row r="10" spans="1:7" ht="18.75">
      <c r="A10" s="44">
        <v>7</v>
      </c>
      <c r="B10" s="44">
        <v>8</v>
      </c>
      <c r="C10" s="44" t="s">
        <v>274</v>
      </c>
      <c r="D10" s="45">
        <v>1175.9870000000001</v>
      </c>
      <c r="E10" s="45">
        <v>1207.741</v>
      </c>
      <c r="F10" s="45">
        <f t="shared" si="0"/>
        <v>31.753999999999905</v>
      </c>
      <c r="G10" s="46" t="s">
        <v>270</v>
      </c>
    </row>
    <row r="11" spans="1:7" ht="26.25">
      <c r="A11" s="627" t="s">
        <v>275</v>
      </c>
      <c r="B11" s="594"/>
      <c r="C11" s="594"/>
      <c r="D11" s="594"/>
      <c r="E11" s="594"/>
      <c r="F11" s="594"/>
      <c r="G11" s="595"/>
    </row>
    <row r="12" spans="1:7" ht="18.75" customHeight="1">
      <c r="A12" s="628" t="s">
        <v>264</v>
      </c>
      <c r="B12" s="628" t="s">
        <v>276</v>
      </c>
      <c r="C12" s="636" t="s">
        <v>277</v>
      </c>
      <c r="D12" s="614"/>
      <c r="E12" s="629" t="s">
        <v>3</v>
      </c>
      <c r="F12" s="623" t="s">
        <v>278</v>
      </c>
      <c r="G12" s="614"/>
    </row>
    <row r="13" spans="1:7" ht="18.75" customHeight="1">
      <c r="A13" s="602"/>
      <c r="B13" s="602"/>
      <c r="C13" s="615"/>
      <c r="D13" s="616"/>
      <c r="E13" s="602"/>
      <c r="F13" s="615"/>
      <c r="G13" s="616"/>
    </row>
    <row r="14" spans="1:7" ht="18.75">
      <c r="A14" s="44">
        <v>1</v>
      </c>
      <c r="B14" s="44" t="s">
        <v>279</v>
      </c>
      <c r="C14" s="44" t="s">
        <v>35</v>
      </c>
      <c r="D14" s="45" t="s">
        <v>36</v>
      </c>
      <c r="E14" s="45">
        <v>1215.0340000000001</v>
      </c>
      <c r="F14" s="631">
        <v>886440</v>
      </c>
      <c r="G14" s="595"/>
    </row>
    <row r="15" spans="1:7" ht="18.75">
      <c r="A15" s="2">
        <v>2</v>
      </c>
      <c r="B15" s="2" t="s">
        <v>280</v>
      </c>
      <c r="C15" s="2" t="s">
        <v>36</v>
      </c>
      <c r="D15" s="4" t="s">
        <v>37</v>
      </c>
      <c r="E15" s="4">
        <v>1232.095</v>
      </c>
      <c r="F15" s="632">
        <v>183937.5</v>
      </c>
      <c r="G15" s="595"/>
    </row>
    <row r="16" spans="1:7" ht="18.75">
      <c r="A16" s="6">
        <v>3</v>
      </c>
      <c r="B16" s="6" t="s">
        <v>281</v>
      </c>
      <c r="C16" s="6" t="s">
        <v>37</v>
      </c>
      <c r="D16" s="7" t="s">
        <v>282</v>
      </c>
      <c r="E16" s="7">
        <v>1239.827</v>
      </c>
      <c r="F16" s="633">
        <v>143633.76</v>
      </c>
      <c r="G16" s="595"/>
    </row>
    <row r="17" spans="1:7" ht="18.75">
      <c r="A17" s="6">
        <v>4</v>
      </c>
      <c r="B17" s="6" t="s">
        <v>283</v>
      </c>
      <c r="C17" s="6" t="s">
        <v>37</v>
      </c>
      <c r="D17" s="7" t="s">
        <v>282</v>
      </c>
      <c r="E17" s="7">
        <v>1244.8330000000001</v>
      </c>
      <c r="F17" s="633">
        <v>599622.31000000006</v>
      </c>
      <c r="G17" s="595"/>
    </row>
    <row r="18" spans="1:7" ht="18.75">
      <c r="A18" s="6">
        <v>5</v>
      </c>
      <c r="B18" s="6" t="s">
        <v>284</v>
      </c>
      <c r="C18" s="6" t="s">
        <v>37</v>
      </c>
      <c r="D18" s="7" t="s">
        <v>282</v>
      </c>
      <c r="E18" s="7">
        <v>1248.664</v>
      </c>
      <c r="F18" s="633">
        <v>232435.43</v>
      </c>
      <c r="G18" s="595"/>
    </row>
    <row r="19" spans="1:7" ht="26.25">
      <c r="A19" s="627" t="s">
        <v>285</v>
      </c>
      <c r="B19" s="594"/>
      <c r="C19" s="594"/>
      <c r="D19" s="594"/>
      <c r="E19" s="594"/>
      <c r="F19" s="594"/>
      <c r="G19" s="595"/>
    </row>
    <row r="20" spans="1:7" ht="24" customHeight="1">
      <c r="A20" s="628" t="s">
        <v>264</v>
      </c>
      <c r="B20" s="628" t="s">
        <v>286</v>
      </c>
      <c r="C20" s="628" t="s">
        <v>24</v>
      </c>
      <c r="D20" s="629" t="s">
        <v>266</v>
      </c>
      <c r="E20" s="623" t="s">
        <v>287</v>
      </c>
      <c r="F20" s="614"/>
      <c r="G20" s="630" t="s">
        <v>288</v>
      </c>
    </row>
    <row r="21" spans="1:7" ht="24" customHeight="1">
      <c r="A21" s="602"/>
      <c r="B21" s="602"/>
      <c r="C21" s="602"/>
      <c r="D21" s="602"/>
      <c r="E21" s="615"/>
      <c r="F21" s="616"/>
      <c r="G21" s="602"/>
    </row>
    <row r="22" spans="1:7" ht="15.75" customHeight="1">
      <c r="A22" s="44">
        <v>1</v>
      </c>
      <c r="B22" s="44">
        <v>13</v>
      </c>
      <c r="C22" s="44" t="s">
        <v>289</v>
      </c>
      <c r="D22" s="45">
        <v>1175.8309999999999</v>
      </c>
      <c r="E22" s="624" t="s">
        <v>290</v>
      </c>
      <c r="F22" s="595"/>
      <c r="G22" s="46">
        <v>32</v>
      </c>
    </row>
    <row r="23" spans="1:7" ht="15.75" customHeight="1">
      <c r="A23" s="44">
        <v>2</v>
      </c>
      <c r="B23" s="44">
        <v>14</v>
      </c>
      <c r="C23" s="44" t="s">
        <v>289</v>
      </c>
      <c r="D23" s="45">
        <v>1175.9870000000001</v>
      </c>
      <c r="E23" s="624" t="s">
        <v>290</v>
      </c>
      <c r="F23" s="595"/>
      <c r="G23" s="46">
        <v>32</v>
      </c>
    </row>
    <row r="24" spans="1:7" ht="15.75" customHeight="1">
      <c r="A24" s="2">
        <v>3</v>
      </c>
      <c r="B24" s="2">
        <v>15</v>
      </c>
      <c r="C24" s="2" t="s">
        <v>17</v>
      </c>
      <c r="D24" s="4">
        <v>1207.741</v>
      </c>
      <c r="E24" s="625" t="s">
        <v>290</v>
      </c>
      <c r="F24" s="595"/>
      <c r="G24" s="40">
        <v>29</v>
      </c>
    </row>
    <row r="25" spans="1:7" ht="15.75" customHeight="1">
      <c r="A25" s="2">
        <v>4</v>
      </c>
      <c r="B25" s="2">
        <v>16</v>
      </c>
      <c r="C25" s="2" t="s">
        <v>17</v>
      </c>
      <c r="D25" s="4">
        <v>1207.857</v>
      </c>
      <c r="E25" s="625" t="s">
        <v>290</v>
      </c>
      <c r="F25" s="595"/>
      <c r="G25" s="40">
        <v>30</v>
      </c>
    </row>
    <row r="26" spans="1:7" ht="15.75" customHeight="1">
      <c r="A26" s="2">
        <v>5</v>
      </c>
      <c r="B26" s="2">
        <v>17</v>
      </c>
      <c r="C26" s="2" t="s">
        <v>17</v>
      </c>
      <c r="D26" s="4">
        <v>1210.72</v>
      </c>
      <c r="E26" s="625" t="s">
        <v>290</v>
      </c>
      <c r="F26" s="595"/>
      <c r="G26" s="40">
        <v>31</v>
      </c>
    </row>
    <row r="27" spans="1:7" ht="15.75" customHeight="1">
      <c r="A27" s="2">
        <v>6</v>
      </c>
      <c r="B27" s="2">
        <v>18</v>
      </c>
      <c r="C27" s="2" t="s">
        <v>17</v>
      </c>
      <c r="D27" s="4">
        <v>1210.8630000000001</v>
      </c>
      <c r="E27" s="625" t="s">
        <v>290</v>
      </c>
      <c r="F27" s="595"/>
      <c r="G27" s="40">
        <v>32</v>
      </c>
    </row>
    <row r="28" spans="1:7" ht="15.75" customHeight="1">
      <c r="A28" s="47">
        <v>7</v>
      </c>
      <c r="B28" s="47">
        <v>19</v>
      </c>
      <c r="C28" s="47" t="s">
        <v>20</v>
      </c>
      <c r="D28" s="48">
        <v>1244.8140000000001</v>
      </c>
      <c r="E28" s="626" t="s">
        <v>290</v>
      </c>
      <c r="F28" s="595"/>
      <c r="G28" s="49">
        <v>32</v>
      </c>
    </row>
    <row r="29" spans="1:7" ht="15.75" customHeight="1">
      <c r="A29" s="47">
        <v>8</v>
      </c>
      <c r="B29" s="47">
        <v>20</v>
      </c>
      <c r="C29" s="47" t="s">
        <v>20</v>
      </c>
      <c r="D29" s="48">
        <v>1244.97</v>
      </c>
      <c r="E29" s="626" t="s">
        <v>290</v>
      </c>
      <c r="F29" s="595"/>
      <c r="G29" s="49">
        <v>31</v>
      </c>
    </row>
    <row r="30" spans="1:7" ht="15.75" customHeight="1">
      <c r="A30" s="47">
        <v>9</v>
      </c>
      <c r="B30" s="47">
        <v>21</v>
      </c>
      <c r="C30" s="47" t="s">
        <v>20</v>
      </c>
      <c r="D30" s="48">
        <v>1249.674</v>
      </c>
      <c r="E30" s="626" t="s">
        <v>290</v>
      </c>
      <c r="F30" s="595"/>
      <c r="G30" s="49">
        <v>32</v>
      </c>
    </row>
    <row r="31" spans="1:7" ht="15.75" customHeight="1">
      <c r="A31" s="50">
        <v>10</v>
      </c>
      <c r="B31" s="50">
        <v>22</v>
      </c>
      <c r="C31" s="50" t="s">
        <v>21</v>
      </c>
      <c r="D31" s="51">
        <v>1176.92</v>
      </c>
      <c r="E31" s="622" t="s">
        <v>291</v>
      </c>
      <c r="F31" s="595"/>
      <c r="G31" s="52">
        <v>36</v>
      </c>
    </row>
    <row r="32" spans="1:7" ht="15.75" customHeight="1">
      <c r="A32" s="50">
        <v>11</v>
      </c>
      <c r="B32" s="50">
        <v>22</v>
      </c>
      <c r="C32" s="50" t="s">
        <v>21</v>
      </c>
      <c r="D32" s="51">
        <v>1177.135</v>
      </c>
      <c r="E32" s="622" t="s">
        <v>291</v>
      </c>
      <c r="F32" s="595"/>
      <c r="G32" s="52">
        <v>36</v>
      </c>
    </row>
    <row r="33" spans="1:7" ht="15.75" customHeight="1">
      <c r="A33" s="50">
        <v>12</v>
      </c>
      <c r="B33" s="50" t="s">
        <v>292</v>
      </c>
      <c r="C33" s="50" t="s">
        <v>21</v>
      </c>
      <c r="D33" s="51">
        <v>1172.01</v>
      </c>
      <c r="E33" s="622" t="s">
        <v>291</v>
      </c>
      <c r="F33" s="595"/>
      <c r="G33" s="53">
        <v>38</v>
      </c>
    </row>
    <row r="34" spans="1:7" ht="15.75" customHeight="1">
      <c r="A34" s="50">
        <v>13</v>
      </c>
      <c r="B34" s="50" t="s">
        <v>293</v>
      </c>
      <c r="C34" s="50" t="s">
        <v>21</v>
      </c>
      <c r="D34" s="51">
        <v>1178.1500000000001</v>
      </c>
      <c r="E34" s="622" t="s">
        <v>291</v>
      </c>
      <c r="F34" s="595"/>
      <c r="G34" s="52">
        <v>39</v>
      </c>
    </row>
    <row r="35" spans="1:7" ht="15.75" customHeight="1"/>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2:A3"/>
    <mergeCell ref="A12:A13"/>
    <mergeCell ref="B12:B13"/>
    <mergeCell ref="A1:G1"/>
    <mergeCell ref="B2:B3"/>
    <mergeCell ref="C2:C3"/>
    <mergeCell ref="D2:E2"/>
    <mergeCell ref="F2:F3"/>
    <mergeCell ref="G2:G3"/>
    <mergeCell ref="A11:G11"/>
    <mergeCell ref="C12:D13"/>
    <mergeCell ref="E12:E13"/>
    <mergeCell ref="F12:G13"/>
    <mergeCell ref="F14:G14"/>
    <mergeCell ref="F15:G15"/>
    <mergeCell ref="F16:G16"/>
    <mergeCell ref="F17:G17"/>
    <mergeCell ref="F18:G18"/>
    <mergeCell ref="A19:G19"/>
    <mergeCell ref="A20:A21"/>
    <mergeCell ref="B20:B21"/>
    <mergeCell ref="C20:C21"/>
    <mergeCell ref="D20:D21"/>
    <mergeCell ref="G20:G21"/>
    <mergeCell ref="E33:F33"/>
    <mergeCell ref="E34:F34"/>
    <mergeCell ref="E20:F21"/>
    <mergeCell ref="E22:F22"/>
    <mergeCell ref="E23:F23"/>
    <mergeCell ref="E24:F24"/>
    <mergeCell ref="E25:F25"/>
    <mergeCell ref="E26:F26"/>
    <mergeCell ref="E27:F27"/>
    <mergeCell ref="E28:F28"/>
    <mergeCell ref="E29:F29"/>
    <mergeCell ref="E30:F30"/>
    <mergeCell ref="E31:F31"/>
    <mergeCell ref="E32:F32"/>
  </mergeCells>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000"/>
  <sheetViews>
    <sheetView topLeftCell="A15" workbookViewId="0">
      <selection activeCell="L21" sqref="L21"/>
    </sheetView>
  </sheetViews>
  <sheetFormatPr defaultColWidth="12.5703125" defaultRowHeight="15" customHeight="1"/>
  <cols>
    <col min="1" max="1" width="11.140625" customWidth="1"/>
    <col min="2" max="2" width="12.28515625" customWidth="1"/>
    <col min="3" max="3" width="17.42578125" customWidth="1"/>
    <col min="4" max="5" width="12.140625" customWidth="1"/>
    <col min="6" max="7" width="18.42578125" customWidth="1"/>
    <col min="8" max="8" width="22" customWidth="1"/>
    <col min="9" max="9" width="29.85546875" bestFit="1" customWidth="1"/>
    <col min="10" max="11" width="22" customWidth="1"/>
    <col min="12" max="23" width="8.5703125" customWidth="1"/>
  </cols>
  <sheetData>
    <row r="1" spans="1:23" ht="17.25" customHeight="1">
      <c r="A1" s="259" t="s">
        <v>52</v>
      </c>
      <c r="B1" s="259" t="s">
        <v>53</v>
      </c>
      <c r="C1" s="259" t="s">
        <v>1</v>
      </c>
      <c r="D1" s="260" t="s">
        <v>26</v>
      </c>
      <c r="E1" s="260" t="s">
        <v>12</v>
      </c>
      <c r="F1" s="259" t="s">
        <v>54</v>
      </c>
      <c r="G1" s="259" t="s">
        <v>55</v>
      </c>
      <c r="H1" s="259" t="s">
        <v>56</v>
      </c>
      <c r="I1" s="265" t="s">
        <v>745</v>
      </c>
      <c r="J1" s="265" t="s">
        <v>746</v>
      </c>
      <c r="K1" s="265" t="s">
        <v>747</v>
      </c>
      <c r="L1" s="1"/>
      <c r="M1" s="1"/>
      <c r="N1" s="1"/>
      <c r="O1" s="1"/>
      <c r="P1" s="1"/>
      <c r="Q1" s="1"/>
      <c r="R1" s="1"/>
      <c r="S1" s="1"/>
      <c r="T1" s="1"/>
      <c r="U1" s="1"/>
      <c r="V1" s="1"/>
      <c r="W1" s="1"/>
    </row>
    <row r="2" spans="1:23" ht="45">
      <c r="A2" s="26">
        <f t="shared" ref="A2:A7" si="0">(ROW(A1))</f>
        <v>1</v>
      </c>
      <c r="B2" s="26" t="s">
        <v>57</v>
      </c>
      <c r="C2" s="26" t="s">
        <v>58</v>
      </c>
      <c r="D2" s="25">
        <v>1179.287</v>
      </c>
      <c r="E2" s="25">
        <v>1179.287</v>
      </c>
      <c r="F2" s="27" t="s">
        <v>8</v>
      </c>
      <c r="G2" s="26" t="s">
        <v>59</v>
      </c>
      <c r="H2" s="261" t="s">
        <v>8</v>
      </c>
      <c r="I2" s="266" t="s">
        <v>337</v>
      </c>
      <c r="J2" s="266">
        <v>88.94</v>
      </c>
      <c r="K2" s="266" t="s">
        <v>337</v>
      </c>
      <c r="L2" s="450" t="str" cm="1">
        <f t="array" ref="L2:M2">_xlfn.XLOOKUP(Table_1[[#This Row],[Bridge No.]],[2]DATA!$A$1:$A$65536,[2]DATA!$G$1:$H$65536,"")</f>
        <v>Not Applicable</v>
      </c>
      <c r="M2" s="1" t="str">
        <v>FOB</v>
      </c>
      <c r="N2" s="1"/>
      <c r="O2" s="1"/>
      <c r="P2" s="1"/>
      <c r="Q2" s="1"/>
      <c r="R2" s="1"/>
      <c r="S2" s="1"/>
      <c r="T2" s="1"/>
      <c r="U2" s="1"/>
      <c r="V2" s="1"/>
      <c r="W2" s="1"/>
    </row>
    <row r="3" spans="1:23" ht="45">
      <c r="A3" s="26">
        <f t="shared" si="0"/>
        <v>2</v>
      </c>
      <c r="B3" s="26" t="s">
        <v>60</v>
      </c>
      <c r="C3" s="26" t="s">
        <v>61</v>
      </c>
      <c r="D3" s="25">
        <v>1196.8589999999999</v>
      </c>
      <c r="E3" s="25">
        <v>1196.8589999999999</v>
      </c>
      <c r="F3" s="27" t="s">
        <v>8</v>
      </c>
      <c r="G3" s="26" t="s">
        <v>62</v>
      </c>
      <c r="H3" s="261" t="s">
        <v>8</v>
      </c>
      <c r="I3" s="266" t="s">
        <v>337</v>
      </c>
      <c r="J3" s="266">
        <v>49.19</v>
      </c>
      <c r="K3" s="266" t="s">
        <v>337</v>
      </c>
      <c r="L3" s="450" t="str" cm="1">
        <f t="array" ref="L3:M3">_xlfn.XLOOKUP(Table_1[[#This Row],[Bridge No.]],[2]DATA!$A$1:$A$65536,[2]DATA!$G$1:$H$65536,"")</f>
        <v>Not Applicable</v>
      </c>
      <c r="M3" s="1" t="str">
        <v>FOB</v>
      </c>
      <c r="N3" s="1"/>
      <c r="O3" s="1"/>
      <c r="P3" s="1"/>
      <c r="Q3" s="1"/>
      <c r="R3" s="1"/>
      <c r="S3" s="1"/>
      <c r="T3" s="1"/>
      <c r="U3" s="1"/>
      <c r="V3" s="1"/>
      <c r="W3" s="1"/>
    </row>
    <row r="4" spans="1:23" ht="45">
      <c r="A4" s="26">
        <f t="shared" si="0"/>
        <v>3</v>
      </c>
      <c r="B4" s="26" t="s">
        <v>63</v>
      </c>
      <c r="C4" s="26" t="s">
        <v>64</v>
      </c>
      <c r="D4" s="25">
        <v>1215.74</v>
      </c>
      <c r="E4" s="25">
        <v>1215.74</v>
      </c>
      <c r="F4" s="27" t="s">
        <v>8</v>
      </c>
      <c r="G4" s="26" t="s">
        <v>65</v>
      </c>
      <c r="H4" s="261" t="s">
        <v>8</v>
      </c>
      <c r="I4" s="266" t="s">
        <v>337</v>
      </c>
      <c r="J4" s="266">
        <v>59.48</v>
      </c>
      <c r="K4" s="266" t="s">
        <v>337</v>
      </c>
      <c r="L4" s="450" t="str" cm="1">
        <f t="array" ref="L4:M4">_xlfn.XLOOKUP(Table_1[[#This Row],[Bridge No.]],[2]DATA!$A$1:$A$65536,[2]DATA!$G$1:$H$65536,"")</f>
        <v>Not Applicable</v>
      </c>
      <c r="M4" s="1" t="str">
        <v>FOB</v>
      </c>
      <c r="N4" s="1"/>
      <c r="O4" s="1"/>
      <c r="P4" s="1"/>
      <c r="Q4" s="1"/>
      <c r="R4" s="1"/>
      <c r="S4" s="1"/>
      <c r="T4" s="1"/>
      <c r="U4" s="1"/>
      <c r="V4" s="1"/>
      <c r="W4" s="1"/>
    </row>
    <row r="5" spans="1:23" ht="45">
      <c r="A5" s="26">
        <f t="shared" si="0"/>
        <v>4</v>
      </c>
      <c r="B5" s="26" t="s">
        <v>66</v>
      </c>
      <c r="C5" s="26" t="s">
        <v>64</v>
      </c>
      <c r="D5" s="25">
        <v>1224.069</v>
      </c>
      <c r="E5" s="25">
        <v>1224.069</v>
      </c>
      <c r="F5" s="27" t="s">
        <v>8</v>
      </c>
      <c r="G5" s="26" t="s">
        <v>67</v>
      </c>
      <c r="H5" s="261" t="s">
        <v>8</v>
      </c>
      <c r="I5" s="266" t="s">
        <v>337</v>
      </c>
      <c r="J5" s="266">
        <v>15.09</v>
      </c>
      <c r="K5" s="266" t="s">
        <v>337</v>
      </c>
      <c r="L5" s="450" t="str" cm="1">
        <f t="array" ref="L5:M5">_xlfn.XLOOKUP(Table_1[[#This Row],[Bridge No.]],[2]DATA!$A$1:$A$65536,[2]DATA!$G$1:$H$65536,"")</f>
        <v>Not Applicable</v>
      </c>
      <c r="M5" s="1" t="str">
        <v>FOB</v>
      </c>
      <c r="N5" s="1"/>
      <c r="O5" s="1"/>
      <c r="P5" s="1"/>
      <c r="Q5" s="1"/>
      <c r="R5" s="1"/>
      <c r="S5" s="1"/>
      <c r="T5" s="1"/>
      <c r="U5" s="1"/>
      <c r="V5" s="1"/>
      <c r="W5" s="1"/>
    </row>
    <row r="6" spans="1:23" ht="45">
      <c r="A6" s="26">
        <f t="shared" si="0"/>
        <v>5</v>
      </c>
      <c r="B6" s="26" t="s">
        <v>68</v>
      </c>
      <c r="C6" s="26" t="s">
        <v>69</v>
      </c>
      <c r="D6" s="25">
        <v>1234.828</v>
      </c>
      <c r="E6" s="25">
        <v>1234.828</v>
      </c>
      <c r="F6" s="27" t="s">
        <v>8</v>
      </c>
      <c r="G6" s="26" t="s">
        <v>70</v>
      </c>
      <c r="H6" s="261" t="s">
        <v>8</v>
      </c>
      <c r="I6" s="266" t="s">
        <v>337</v>
      </c>
      <c r="J6" s="266">
        <v>13.71</v>
      </c>
      <c r="K6" s="266" t="s">
        <v>337</v>
      </c>
      <c r="L6" s="450" t="str" cm="1">
        <f t="array" ref="L6:M6">_xlfn.XLOOKUP(Table_1[[#This Row],[Bridge No.]],[2]DATA!$A$1:$A$65536,[2]DATA!$G$1:$H$65536,"")</f>
        <v>Not Applicable</v>
      </c>
      <c r="M6" s="1" t="str">
        <v>FOB</v>
      </c>
      <c r="N6" s="1"/>
      <c r="O6" s="1"/>
      <c r="P6" s="1"/>
      <c r="Q6" s="1"/>
      <c r="R6" s="1"/>
      <c r="S6" s="1"/>
      <c r="T6" s="1"/>
      <c r="U6" s="1"/>
      <c r="V6" s="1"/>
      <c r="W6" s="1"/>
    </row>
    <row r="7" spans="1:23">
      <c r="A7" s="26">
        <f t="shared" si="0"/>
        <v>6</v>
      </c>
      <c r="B7" s="26" t="s">
        <v>71</v>
      </c>
      <c r="C7" s="26" t="s">
        <v>72</v>
      </c>
      <c r="D7" s="25">
        <v>1244.1120000000001</v>
      </c>
      <c r="E7" s="25">
        <v>1244.1120000000001</v>
      </c>
      <c r="F7" s="27" t="s">
        <v>8</v>
      </c>
      <c r="G7" s="26" t="s">
        <v>73</v>
      </c>
      <c r="H7" s="261" t="s">
        <v>8</v>
      </c>
      <c r="I7" s="266" t="s">
        <v>337</v>
      </c>
      <c r="J7" s="266" t="s">
        <v>337</v>
      </c>
      <c r="K7" s="266" t="s">
        <v>337</v>
      </c>
      <c r="L7" s="450" t="str" cm="1">
        <f t="array" ref="L7">_xlfn.XLOOKUP(Table_1[[#This Row],[Bridge No.]],[2]DATA!$A$1:$A$65536,[2]DATA!$G$1:$H$65536,"")</f>
        <v/>
      </c>
      <c r="M7" s="1"/>
      <c r="N7" s="1"/>
      <c r="O7" s="1"/>
      <c r="P7" s="1"/>
      <c r="Q7" s="1"/>
      <c r="R7" s="1"/>
      <c r="S7" s="1"/>
      <c r="T7" s="1"/>
      <c r="U7" s="1"/>
      <c r="V7" s="1"/>
      <c r="W7" s="1"/>
    </row>
    <row r="8" spans="1:23">
      <c r="A8" s="26">
        <v>1</v>
      </c>
      <c r="B8" s="26" t="s">
        <v>74</v>
      </c>
      <c r="C8" s="26" t="s">
        <v>75</v>
      </c>
      <c r="D8" s="26">
        <v>1167.528</v>
      </c>
      <c r="E8" s="26">
        <v>1167.559</v>
      </c>
      <c r="F8" s="242" t="s">
        <v>4</v>
      </c>
      <c r="G8" s="26">
        <v>96</v>
      </c>
      <c r="H8" s="261" t="s">
        <v>76</v>
      </c>
      <c r="I8" s="266" t="s">
        <v>748</v>
      </c>
      <c r="J8" s="266">
        <v>31</v>
      </c>
      <c r="K8" s="266">
        <v>29</v>
      </c>
      <c r="L8" s="450" t="str" cm="1">
        <f t="array" ref="L8:M8">_xlfn.XLOOKUP(Table_1[[#This Row],[Bridge No.]],[2]DATA!$A$1:$A$65536,[2]DATA!$G$1:$H$65536,"")</f>
        <v>Major</v>
      </c>
      <c r="M8" s="1" t="str">
        <v>Rail Bridge</v>
      </c>
      <c r="N8" s="1"/>
      <c r="O8" s="1"/>
      <c r="P8" s="1"/>
      <c r="Q8" s="1"/>
      <c r="R8" s="1"/>
      <c r="S8" s="1"/>
      <c r="T8" s="1"/>
      <c r="U8" s="1"/>
      <c r="V8" s="1"/>
      <c r="W8" s="1"/>
    </row>
    <row r="9" spans="1:23">
      <c r="A9" s="26">
        <f t="shared" ref="A9:A145" si="1">(ROW(A8))</f>
        <v>8</v>
      </c>
      <c r="B9" s="26" t="s">
        <v>77</v>
      </c>
      <c r="C9" s="26" t="s">
        <v>58</v>
      </c>
      <c r="D9" s="25">
        <v>1172.7529999999999</v>
      </c>
      <c r="E9" s="25">
        <v>1172.8209999999999</v>
      </c>
      <c r="F9" s="242" t="s">
        <v>4</v>
      </c>
      <c r="G9" s="26">
        <v>103</v>
      </c>
      <c r="H9" s="261" t="s">
        <v>78</v>
      </c>
      <c r="I9" s="266" t="s">
        <v>749</v>
      </c>
      <c r="J9" s="266">
        <v>68</v>
      </c>
      <c r="K9" s="266">
        <v>65</v>
      </c>
      <c r="L9" s="450" t="str" cm="1">
        <f t="array" ref="L9:M9">_xlfn.XLOOKUP(Table_1[[#This Row],[Bridge No.]],[2]DATA!$A$1:$A$65536,[2]DATA!$G$1:$H$65536,"")</f>
        <v>Major</v>
      </c>
      <c r="M9" s="1" t="str">
        <v>Rail Bridge</v>
      </c>
      <c r="N9" s="1"/>
      <c r="O9" s="1"/>
      <c r="P9" s="1"/>
      <c r="Q9" s="1"/>
      <c r="R9" s="1"/>
      <c r="S9" s="1"/>
      <c r="T9" s="1"/>
      <c r="U9" s="1"/>
      <c r="V9" s="1"/>
      <c r="W9" s="1"/>
    </row>
    <row r="10" spans="1:23">
      <c r="A10" s="26">
        <f t="shared" si="1"/>
        <v>9</v>
      </c>
      <c r="B10" s="26" t="s">
        <v>79</v>
      </c>
      <c r="C10" s="26" t="s">
        <v>58</v>
      </c>
      <c r="D10" s="25">
        <v>1175.857</v>
      </c>
      <c r="E10" s="25">
        <v>1175.9639999999999</v>
      </c>
      <c r="F10" s="242" t="s">
        <v>739</v>
      </c>
      <c r="G10" s="26">
        <v>108</v>
      </c>
      <c r="H10" s="261" t="s">
        <v>80</v>
      </c>
      <c r="I10" s="266" t="s">
        <v>750</v>
      </c>
      <c r="J10" s="266">
        <v>107</v>
      </c>
      <c r="K10" s="266" t="s">
        <v>337</v>
      </c>
      <c r="L10" s="450" t="str" cm="1">
        <f t="array" ref="L10:M10">_xlfn.XLOOKUP(Table_1[[#This Row],[Bridge No.]],[2]DATA!$A$1:$A$65536,[2]DATA!$G$1:$H$65536,"")</f>
        <v>Major</v>
      </c>
      <c r="M10" s="1" t="str">
        <v>ROR</v>
      </c>
      <c r="N10" s="1"/>
      <c r="O10" s="1"/>
      <c r="P10" s="1"/>
      <c r="Q10" s="1"/>
      <c r="R10" s="1"/>
      <c r="S10" s="1"/>
      <c r="T10" s="1"/>
      <c r="U10" s="1"/>
      <c r="V10" s="1"/>
      <c r="W10" s="1"/>
    </row>
    <row r="11" spans="1:23">
      <c r="A11" s="26">
        <f t="shared" si="1"/>
        <v>10</v>
      </c>
      <c r="B11" s="26" t="s">
        <v>81</v>
      </c>
      <c r="C11" s="26" t="s">
        <v>58</v>
      </c>
      <c r="D11" s="25">
        <v>1177.018</v>
      </c>
      <c r="E11" s="25">
        <v>1177.1479999999999</v>
      </c>
      <c r="F11" s="242" t="s">
        <v>4</v>
      </c>
      <c r="G11" s="26">
        <v>114</v>
      </c>
      <c r="H11" s="261" t="s">
        <v>82</v>
      </c>
      <c r="I11" s="266" t="s">
        <v>751</v>
      </c>
      <c r="J11" s="266">
        <v>130</v>
      </c>
      <c r="K11" s="266">
        <v>127</v>
      </c>
      <c r="L11" s="450" t="str" cm="1">
        <f t="array" ref="L11:M11">_xlfn.XLOOKUP(Table_1[[#This Row],[Bridge No.]],[2]DATA!$A$1:$A$65536,[2]DATA!$G$1:$H$65536,"")</f>
        <v>Major</v>
      </c>
      <c r="M11" s="1" t="str">
        <v>Rail Bridge</v>
      </c>
      <c r="N11" s="1"/>
      <c r="O11" s="1"/>
      <c r="P11" s="1"/>
      <c r="Q11" s="1"/>
      <c r="R11" s="1"/>
      <c r="S11" s="1"/>
      <c r="T11" s="1"/>
      <c r="U11" s="1"/>
      <c r="V11" s="1"/>
      <c r="W11" s="1"/>
    </row>
    <row r="12" spans="1:23">
      <c r="A12" s="26">
        <f t="shared" si="1"/>
        <v>11</v>
      </c>
      <c r="B12" s="26" t="s">
        <v>83</v>
      </c>
      <c r="C12" s="26" t="s">
        <v>58</v>
      </c>
      <c r="D12" s="25">
        <v>1181.473</v>
      </c>
      <c r="E12" s="25">
        <v>1181.4939999999999</v>
      </c>
      <c r="F12" s="242" t="s">
        <v>4</v>
      </c>
      <c r="G12" s="26">
        <v>123</v>
      </c>
      <c r="H12" s="261" t="s">
        <v>84</v>
      </c>
      <c r="I12" s="266" t="s">
        <v>752</v>
      </c>
      <c r="J12" s="266">
        <v>21</v>
      </c>
      <c r="K12" s="266">
        <v>19.02</v>
      </c>
      <c r="L12" s="450" t="str" cm="1">
        <f t="array" ref="L12:M12">_xlfn.XLOOKUP(Table_1[[#This Row],[Bridge No.]],[2]DATA!$A$1:$A$65536,[2]DATA!$G$1:$H$65536,"")</f>
        <v>Major</v>
      </c>
      <c r="M12" s="1" t="str">
        <v>Rail Bridge</v>
      </c>
      <c r="N12" s="1"/>
      <c r="O12" s="1"/>
      <c r="P12" s="1"/>
      <c r="Q12" s="1"/>
      <c r="R12" s="1"/>
      <c r="S12" s="1"/>
      <c r="T12" s="1"/>
      <c r="U12" s="1"/>
      <c r="V12" s="1"/>
      <c r="W12" s="1"/>
    </row>
    <row r="13" spans="1:23">
      <c r="A13" s="26">
        <f t="shared" si="1"/>
        <v>12</v>
      </c>
      <c r="B13" s="26" t="s">
        <v>85</v>
      </c>
      <c r="C13" s="26" t="s">
        <v>58</v>
      </c>
      <c r="D13" s="25">
        <v>1183.905</v>
      </c>
      <c r="E13" s="25">
        <v>1184.0129999999999</v>
      </c>
      <c r="F13" s="242" t="s">
        <v>4</v>
      </c>
      <c r="G13" s="26">
        <v>126</v>
      </c>
      <c r="H13" s="261" t="s">
        <v>76</v>
      </c>
      <c r="I13" s="266" t="s">
        <v>753</v>
      </c>
      <c r="J13" s="266">
        <v>108</v>
      </c>
      <c r="K13" s="266">
        <v>105</v>
      </c>
      <c r="L13" s="450" t="str" cm="1">
        <f t="array" ref="L13:M13">_xlfn.XLOOKUP(Table_1[[#This Row],[Bridge No.]],[2]DATA!$A$1:$A$65536,[2]DATA!$G$1:$H$65536,"")</f>
        <v>Major</v>
      </c>
      <c r="M13" s="1" t="str">
        <v>Rail Bridge</v>
      </c>
      <c r="N13" s="1"/>
      <c r="O13" s="1"/>
      <c r="P13" s="1"/>
      <c r="Q13" s="1"/>
      <c r="R13" s="1"/>
      <c r="S13" s="1"/>
      <c r="T13" s="1"/>
      <c r="U13" s="1"/>
      <c r="V13" s="1"/>
      <c r="W13" s="1"/>
    </row>
    <row r="14" spans="1:23">
      <c r="A14" s="28">
        <f t="shared" si="1"/>
        <v>13</v>
      </c>
      <c r="B14" s="28" t="s">
        <v>86</v>
      </c>
      <c r="C14" s="28" t="s">
        <v>87</v>
      </c>
      <c r="D14" s="29">
        <v>1190.1130000000001</v>
      </c>
      <c r="E14" s="29">
        <v>1190.17</v>
      </c>
      <c r="F14" s="242" t="s">
        <v>4</v>
      </c>
      <c r="G14" s="28">
        <v>134</v>
      </c>
      <c r="H14" s="262" t="s">
        <v>76</v>
      </c>
      <c r="I14" s="267" t="s">
        <v>754</v>
      </c>
      <c r="J14" s="267">
        <v>57</v>
      </c>
      <c r="K14" s="267">
        <v>54</v>
      </c>
      <c r="L14" s="450" t="str" cm="1">
        <f t="array" ref="L14:M14">_xlfn.XLOOKUP(Table_1[[#This Row],[Bridge No.]],[2]DATA!$A$1:$A$65536,[2]DATA!$G$1:$H$65536,"")</f>
        <v>Major</v>
      </c>
      <c r="M14" s="1" t="str">
        <v>Rail Bridge</v>
      </c>
      <c r="N14" s="1"/>
      <c r="O14" s="1"/>
      <c r="P14" s="1"/>
      <c r="Q14" s="1"/>
      <c r="R14" s="1"/>
      <c r="S14" s="1"/>
      <c r="T14" s="1"/>
      <c r="U14" s="1"/>
      <c r="V14" s="1"/>
      <c r="W14" s="1"/>
    </row>
    <row r="15" spans="1:23">
      <c r="A15" s="26">
        <f t="shared" si="1"/>
        <v>14</v>
      </c>
      <c r="B15" s="26" t="s">
        <v>88</v>
      </c>
      <c r="C15" s="26" t="s">
        <v>61</v>
      </c>
      <c r="D15" s="25">
        <v>1191.0889999999999</v>
      </c>
      <c r="E15" s="25">
        <v>1191.146</v>
      </c>
      <c r="F15" s="242" t="s">
        <v>4</v>
      </c>
      <c r="G15" s="26">
        <v>135</v>
      </c>
      <c r="H15" s="261" t="s">
        <v>76</v>
      </c>
      <c r="I15" s="266" t="s">
        <v>754</v>
      </c>
      <c r="J15" s="266">
        <v>57</v>
      </c>
      <c r="K15" s="266">
        <v>54</v>
      </c>
      <c r="L15" s="450" t="str" cm="1">
        <f t="array" ref="L15:M15">_xlfn.XLOOKUP(Table_1[[#This Row],[Bridge No.]],[2]DATA!$A$1:$A$65536,[2]DATA!$G$1:$H$65536,"")</f>
        <v>Major</v>
      </c>
      <c r="M15" s="1" t="str">
        <v>Rail Bridge</v>
      </c>
      <c r="N15" s="1"/>
      <c r="O15" s="1"/>
      <c r="P15" s="1"/>
      <c r="Q15" s="1"/>
      <c r="R15" s="1"/>
      <c r="S15" s="1"/>
      <c r="T15" s="1"/>
      <c r="U15" s="1"/>
      <c r="V15" s="1"/>
      <c r="W15" s="1"/>
    </row>
    <row r="16" spans="1:23">
      <c r="A16" s="26">
        <f t="shared" si="1"/>
        <v>15</v>
      </c>
      <c r="B16" s="26" t="s">
        <v>89</v>
      </c>
      <c r="C16" s="26" t="s">
        <v>61</v>
      </c>
      <c r="D16" s="25">
        <v>1191.366</v>
      </c>
      <c r="E16" s="25">
        <v>1191.3869999999999</v>
      </c>
      <c r="F16" s="242" t="s">
        <v>4</v>
      </c>
      <c r="G16" s="26">
        <v>136</v>
      </c>
      <c r="H16" s="261" t="s">
        <v>84</v>
      </c>
      <c r="I16" s="266" t="s">
        <v>752</v>
      </c>
      <c r="J16" s="266">
        <v>21</v>
      </c>
      <c r="K16" s="266">
        <v>18</v>
      </c>
      <c r="L16" s="450" t="str" cm="1">
        <f t="array" ref="L16:M16">_xlfn.XLOOKUP(Table_1[[#This Row],[Bridge No.]],[2]DATA!$A$1:$A$65536,[2]DATA!$G$1:$H$65536,"")</f>
        <v>Major</v>
      </c>
      <c r="M16" s="1" t="str">
        <v>Rail Bridge</v>
      </c>
      <c r="N16" s="1"/>
      <c r="O16" s="1"/>
      <c r="P16" s="1"/>
      <c r="Q16" s="1"/>
      <c r="R16" s="1"/>
      <c r="S16" s="1"/>
      <c r="T16" s="1"/>
      <c r="U16" s="1"/>
      <c r="V16" s="1"/>
      <c r="W16" s="1"/>
    </row>
    <row r="17" spans="1:23">
      <c r="A17" s="26">
        <f t="shared" si="1"/>
        <v>16</v>
      </c>
      <c r="B17" s="26" t="s">
        <v>90</v>
      </c>
      <c r="C17" s="26" t="s">
        <v>61</v>
      </c>
      <c r="D17" s="25">
        <v>1193.539</v>
      </c>
      <c r="E17" s="25">
        <v>1193.597</v>
      </c>
      <c r="F17" s="242" t="s">
        <v>4</v>
      </c>
      <c r="G17" s="26">
        <v>140</v>
      </c>
      <c r="H17" s="261" t="s">
        <v>76</v>
      </c>
      <c r="I17" s="266" t="s">
        <v>755</v>
      </c>
      <c r="J17" s="266">
        <v>58</v>
      </c>
      <c r="K17" s="266">
        <v>55</v>
      </c>
      <c r="L17" s="450" t="str" cm="1">
        <f t="array" ref="L17:M17">_xlfn.XLOOKUP(Table_1[[#This Row],[Bridge No.]],[2]DATA!$A$1:$A$65536,[2]DATA!$G$1:$H$65536,"")</f>
        <v>Major</v>
      </c>
      <c r="M17" s="1" t="str">
        <v>Rail Bridge</v>
      </c>
      <c r="N17" s="1"/>
      <c r="O17" s="1"/>
      <c r="P17" s="1"/>
      <c r="Q17" s="1"/>
      <c r="R17" s="1"/>
      <c r="S17" s="1"/>
      <c r="T17" s="1"/>
      <c r="U17" s="1"/>
      <c r="V17" s="1"/>
      <c r="W17" s="1"/>
    </row>
    <row r="18" spans="1:23">
      <c r="A18" s="26">
        <f t="shared" si="1"/>
        <v>17</v>
      </c>
      <c r="B18" s="26" t="s">
        <v>91</v>
      </c>
      <c r="C18" s="26" t="s">
        <v>61</v>
      </c>
      <c r="D18" s="25">
        <v>1195.027</v>
      </c>
      <c r="E18" s="25">
        <v>1195.048</v>
      </c>
      <c r="F18" s="242" t="s">
        <v>4</v>
      </c>
      <c r="G18" s="26">
        <v>145</v>
      </c>
      <c r="H18" s="261" t="s">
        <v>84</v>
      </c>
      <c r="I18" s="266" t="s">
        <v>752</v>
      </c>
      <c r="J18" s="266">
        <v>21</v>
      </c>
      <c r="K18" s="266">
        <v>19</v>
      </c>
      <c r="L18" s="450" t="str" cm="1">
        <f t="array" ref="L18:M18">_xlfn.XLOOKUP(Table_1[[#This Row],[Bridge No.]],[2]DATA!$A$1:$A$65536,[2]DATA!$G$1:$H$65536,"")</f>
        <v>Major</v>
      </c>
      <c r="M18" s="1" t="str">
        <v>Rail Bridge</v>
      </c>
      <c r="N18" s="1"/>
      <c r="O18" s="1"/>
      <c r="P18" s="1"/>
      <c r="Q18" s="1"/>
      <c r="R18" s="1"/>
      <c r="S18" s="1"/>
      <c r="T18" s="1"/>
      <c r="U18" s="1"/>
      <c r="V18" s="1"/>
      <c r="W18" s="1"/>
    </row>
    <row r="19" spans="1:23">
      <c r="A19" s="26">
        <f t="shared" si="1"/>
        <v>18</v>
      </c>
      <c r="B19" s="26" t="s">
        <v>92</v>
      </c>
      <c r="C19" s="26" t="s">
        <v>61</v>
      </c>
      <c r="D19" s="25">
        <v>1195.932</v>
      </c>
      <c r="E19" s="25">
        <v>1195.9680000000001</v>
      </c>
      <c r="F19" s="242" t="s">
        <v>4</v>
      </c>
      <c r="G19" s="26">
        <v>148</v>
      </c>
      <c r="H19" s="261" t="s">
        <v>76</v>
      </c>
      <c r="I19" s="266" t="s">
        <v>756</v>
      </c>
      <c r="J19" s="266">
        <v>36</v>
      </c>
      <c r="K19" s="266">
        <v>33</v>
      </c>
      <c r="L19" s="450" t="str" cm="1">
        <f t="array" ref="L19:M19">_xlfn.XLOOKUP(Table_1[[#This Row],[Bridge No.]],[2]DATA!$A$1:$A$65536,[2]DATA!$G$1:$H$65536,"")</f>
        <v>Major</v>
      </c>
      <c r="M19" s="1" t="str">
        <v>Rail Bridge</v>
      </c>
      <c r="N19" s="1"/>
      <c r="O19" s="1"/>
      <c r="P19" s="1"/>
      <c r="Q19" s="1"/>
      <c r="R19" s="1"/>
      <c r="S19" s="1"/>
      <c r="T19" s="1"/>
      <c r="U19" s="1"/>
      <c r="V19" s="1"/>
      <c r="W19" s="1"/>
    </row>
    <row r="20" spans="1:23">
      <c r="A20" s="26">
        <f t="shared" si="1"/>
        <v>19</v>
      </c>
      <c r="B20" s="26" t="s">
        <v>93</v>
      </c>
      <c r="C20" s="26" t="s">
        <v>94</v>
      </c>
      <c r="D20" s="25">
        <v>1206.0450000000001</v>
      </c>
      <c r="E20" s="25">
        <v>1206.127</v>
      </c>
      <c r="F20" s="242" t="s">
        <v>4</v>
      </c>
      <c r="G20" s="26">
        <v>163</v>
      </c>
      <c r="H20" s="261" t="s">
        <v>82</v>
      </c>
      <c r="I20" s="266" t="s">
        <v>757</v>
      </c>
      <c r="J20" s="266">
        <v>82</v>
      </c>
      <c r="K20" s="266">
        <v>79</v>
      </c>
      <c r="L20" s="450" t="str" cm="1">
        <f t="array" ref="L20:M20">_xlfn.XLOOKUP(Table_1[[#This Row],[Bridge No.]],[2]DATA!$A$1:$A$65536,[2]DATA!$G$1:$H$65536,"")</f>
        <v>Major</v>
      </c>
      <c r="M20" s="1" t="str">
        <v>Rail Bridge</v>
      </c>
      <c r="N20" s="1"/>
      <c r="O20" s="1"/>
      <c r="P20" s="1"/>
      <c r="Q20" s="1"/>
      <c r="R20" s="1"/>
      <c r="S20" s="1"/>
      <c r="T20" s="1"/>
      <c r="U20" s="1"/>
      <c r="V20" s="1"/>
      <c r="W20" s="1"/>
    </row>
    <row r="21" spans="1:23" ht="33" customHeight="1">
      <c r="A21" s="26">
        <f t="shared" si="1"/>
        <v>20</v>
      </c>
      <c r="B21" s="26" t="s">
        <v>95</v>
      </c>
      <c r="C21" s="26" t="s">
        <v>94</v>
      </c>
      <c r="D21" s="25">
        <v>1206.4970000000001</v>
      </c>
      <c r="E21" s="25">
        <v>1206.5440000000001</v>
      </c>
      <c r="F21" s="242" t="s">
        <v>739</v>
      </c>
      <c r="G21" s="26">
        <v>164</v>
      </c>
      <c r="H21" s="263" t="s">
        <v>80</v>
      </c>
      <c r="I21" s="268" t="s">
        <v>758</v>
      </c>
      <c r="J21" s="268">
        <v>47</v>
      </c>
      <c r="K21" s="268" t="s">
        <v>337</v>
      </c>
      <c r="L21" s="450" t="str" cm="1">
        <f t="array" ref="L21:M21">_xlfn.XLOOKUP(Table_1[[#This Row],[Bridge No.]],[2]DATA!$A$1:$A$65536,[2]DATA!$G$1:$H$65536,"")</f>
        <v>Major</v>
      </c>
      <c r="M21" s="1" t="str">
        <v>ROR</v>
      </c>
      <c r="N21" s="1"/>
      <c r="O21" s="1"/>
      <c r="P21" s="1"/>
      <c r="Q21" s="1"/>
      <c r="R21" s="1"/>
      <c r="S21" s="1"/>
      <c r="T21" s="1"/>
      <c r="U21" s="1"/>
      <c r="V21" s="1"/>
      <c r="W21" s="1"/>
    </row>
    <row r="22" spans="1:23" ht="15.75" customHeight="1">
      <c r="A22" s="26">
        <f t="shared" si="1"/>
        <v>21</v>
      </c>
      <c r="B22" s="26" t="s">
        <v>96</v>
      </c>
      <c r="C22" s="26" t="s">
        <v>94</v>
      </c>
      <c r="D22" s="25">
        <v>1207.778</v>
      </c>
      <c r="E22" s="25">
        <v>1207.8330000000001</v>
      </c>
      <c r="F22" s="242" t="s">
        <v>739</v>
      </c>
      <c r="G22" s="26">
        <v>165</v>
      </c>
      <c r="H22" s="261" t="s">
        <v>80</v>
      </c>
      <c r="I22" s="266" t="s">
        <v>759</v>
      </c>
      <c r="J22" s="266">
        <v>55</v>
      </c>
      <c r="K22" s="266" t="s">
        <v>337</v>
      </c>
      <c r="L22" s="450" t="str" cm="1">
        <f t="array" ref="L22:M22">_xlfn.XLOOKUP(Table_1[[#This Row],[Bridge No.]],[2]DATA!$A$1:$A$65536,[2]DATA!$G$1:$H$65536,"")</f>
        <v>Major</v>
      </c>
      <c r="M22" s="1" t="str">
        <v>ROR</v>
      </c>
      <c r="N22" s="1"/>
      <c r="O22" s="1"/>
      <c r="P22" s="1"/>
      <c r="Q22" s="1"/>
      <c r="R22" s="1"/>
      <c r="S22" s="1"/>
      <c r="T22" s="1"/>
      <c r="U22" s="1"/>
      <c r="V22" s="1"/>
      <c r="W22" s="1"/>
    </row>
    <row r="23" spans="1:23" ht="15.75" customHeight="1">
      <c r="A23" s="26">
        <f t="shared" si="1"/>
        <v>22</v>
      </c>
      <c r="B23" s="26" t="s">
        <v>97</v>
      </c>
      <c r="C23" s="26" t="s">
        <v>94</v>
      </c>
      <c r="D23" s="25">
        <v>1210.76</v>
      </c>
      <c r="E23" s="25">
        <v>1210.8240000000001</v>
      </c>
      <c r="F23" s="242" t="s">
        <v>740</v>
      </c>
      <c r="G23" s="26">
        <v>170</v>
      </c>
      <c r="H23" s="261" t="s">
        <v>9</v>
      </c>
      <c r="I23" s="266" t="s">
        <v>760</v>
      </c>
      <c r="J23" s="266">
        <v>64</v>
      </c>
      <c r="K23" s="266">
        <v>62.1</v>
      </c>
      <c r="L23" s="450" t="str" cm="1">
        <f t="array" ref="L23:M23">_xlfn.XLOOKUP(Table_1[[#This Row],[Bridge No.]],[2]DATA!$A$1:$A$65536,[2]DATA!$G$1:$H$65536,"")</f>
        <v>Major</v>
      </c>
      <c r="M23" s="1" t="str">
        <v>Rail Bridge</v>
      </c>
      <c r="N23" s="1"/>
      <c r="O23" s="1"/>
      <c r="P23" s="1"/>
      <c r="Q23" s="1"/>
      <c r="R23" s="1"/>
      <c r="S23" s="1"/>
      <c r="T23" s="1"/>
      <c r="U23" s="1"/>
      <c r="V23" s="1"/>
      <c r="W23" s="1"/>
    </row>
    <row r="24" spans="1:23" ht="15.75" customHeight="1">
      <c r="A24" s="26">
        <f t="shared" si="1"/>
        <v>23</v>
      </c>
      <c r="B24" s="26" t="s">
        <v>98</v>
      </c>
      <c r="C24" s="26" t="s">
        <v>72</v>
      </c>
      <c r="D24" s="25">
        <v>1244.8510000000001</v>
      </c>
      <c r="E24" s="25">
        <v>1244.931</v>
      </c>
      <c r="F24" s="242" t="s">
        <v>740</v>
      </c>
      <c r="G24" s="26">
        <v>199</v>
      </c>
      <c r="H24" s="261" t="s">
        <v>9</v>
      </c>
      <c r="I24" s="266" t="s">
        <v>761</v>
      </c>
      <c r="J24" s="266">
        <v>80</v>
      </c>
      <c r="K24" s="266">
        <v>78.05</v>
      </c>
      <c r="L24" s="450" t="str" cm="1">
        <f t="array" ref="L24:M24">_xlfn.XLOOKUP(Table_1[[#This Row],[Bridge No.]],[2]DATA!$A$1:$A$65536,[2]DATA!$G$1:$H$65536,"")</f>
        <v>Major</v>
      </c>
      <c r="M24" s="1" t="str">
        <v>Rail Bridge</v>
      </c>
      <c r="N24" s="1"/>
      <c r="O24" s="1"/>
      <c r="P24" s="1"/>
      <c r="Q24" s="1"/>
      <c r="R24" s="1"/>
      <c r="S24" s="1"/>
      <c r="T24" s="1"/>
      <c r="U24" s="1"/>
      <c r="V24" s="1"/>
      <c r="W24" s="1"/>
    </row>
    <row r="25" spans="1:23" ht="15.75" customHeight="1">
      <c r="A25" s="30">
        <f t="shared" si="1"/>
        <v>24</v>
      </c>
      <c r="B25" s="30" t="s">
        <v>99</v>
      </c>
      <c r="C25" s="30" t="s">
        <v>100</v>
      </c>
      <c r="D25" s="31">
        <v>1176.953</v>
      </c>
      <c r="E25" s="31">
        <v>1177.085</v>
      </c>
      <c r="F25" s="242" t="s">
        <v>740</v>
      </c>
      <c r="G25" s="30">
        <v>115</v>
      </c>
      <c r="H25" s="264" t="s">
        <v>9</v>
      </c>
      <c r="I25" s="269" t="s">
        <v>762</v>
      </c>
      <c r="J25" s="269">
        <v>132</v>
      </c>
      <c r="K25" s="269">
        <v>129</v>
      </c>
      <c r="L25" s="450" t="str" cm="1">
        <f t="array" ref="L25:M25">_xlfn.XLOOKUP(Table_1[[#This Row],[Bridge No.]],[2]DATA!$A$1:$A$65536,[2]DATA!$G$1:$H$65536,"")</f>
        <v>Major</v>
      </c>
      <c r="M25" s="1" t="str">
        <v>Rail Bridge</v>
      </c>
      <c r="N25" s="1"/>
      <c r="O25" s="1"/>
      <c r="P25" s="1"/>
      <c r="Q25" s="1"/>
      <c r="R25" s="1"/>
      <c r="S25" s="1"/>
      <c r="T25" s="1"/>
      <c r="U25" s="1"/>
      <c r="V25" s="1"/>
      <c r="W25" s="1"/>
    </row>
    <row r="26" spans="1:23" ht="15.75" customHeight="1">
      <c r="A26" s="26">
        <f t="shared" si="1"/>
        <v>25</v>
      </c>
      <c r="B26" s="26" t="s">
        <v>101</v>
      </c>
      <c r="C26" s="26" t="s">
        <v>75</v>
      </c>
      <c r="D26" s="26">
        <v>1169.8489999999999</v>
      </c>
      <c r="E26" s="26">
        <v>1169.8520000000001</v>
      </c>
      <c r="F26" s="32" t="s">
        <v>102</v>
      </c>
      <c r="G26" s="26">
        <v>98</v>
      </c>
      <c r="H26" s="261" t="s">
        <v>76</v>
      </c>
      <c r="I26" s="266" t="s">
        <v>763</v>
      </c>
      <c r="J26" s="266">
        <v>3</v>
      </c>
      <c r="K26" s="266">
        <v>2</v>
      </c>
      <c r="L26" s="450" t="str" cm="1">
        <f t="array" ref="L26:M26">_xlfn.XLOOKUP(Table_1[[#This Row],[Bridge No.]],[2]DATA!$A$1:$A$65536,[2]DATA!$G$1:$H$65536,"")</f>
        <v>Minor</v>
      </c>
      <c r="M26" s="1" t="str">
        <v>Rail Bridge</v>
      </c>
      <c r="N26" s="1"/>
      <c r="O26" s="1"/>
      <c r="P26" s="1"/>
      <c r="Q26" s="1"/>
      <c r="R26" s="1"/>
      <c r="S26" s="1"/>
      <c r="T26" s="1"/>
      <c r="U26" s="1"/>
      <c r="V26" s="1"/>
      <c r="W26" s="1"/>
    </row>
    <row r="27" spans="1:23" ht="15.75" customHeight="1">
      <c r="A27" s="28">
        <f t="shared" si="1"/>
        <v>26</v>
      </c>
      <c r="B27" s="28" t="s">
        <v>103</v>
      </c>
      <c r="C27" s="28" t="s">
        <v>104</v>
      </c>
      <c r="D27" s="29">
        <v>1170.075</v>
      </c>
      <c r="E27" s="29">
        <v>1170.078</v>
      </c>
      <c r="F27" s="32" t="s">
        <v>102</v>
      </c>
      <c r="G27" s="28" t="s">
        <v>105</v>
      </c>
      <c r="H27" s="262" t="s">
        <v>76</v>
      </c>
      <c r="I27" s="267" t="s">
        <v>763</v>
      </c>
      <c r="J27" s="267">
        <v>3</v>
      </c>
      <c r="K27" s="267">
        <v>2</v>
      </c>
      <c r="L27" s="450" t="str" cm="1">
        <f t="array" ref="L27:M27">_xlfn.XLOOKUP(Table_1[[#This Row],[Bridge No.]],[2]DATA!$A$1:$A$65536,[2]DATA!$G$1:$H$65536,"")</f>
        <v>Minor</v>
      </c>
      <c r="M27" s="1" t="str">
        <v>Rail Bridge</v>
      </c>
      <c r="N27" s="1"/>
      <c r="O27" s="1"/>
      <c r="P27" s="1"/>
      <c r="Q27" s="1"/>
      <c r="R27" s="1"/>
      <c r="S27" s="1"/>
      <c r="T27" s="1"/>
      <c r="U27" s="1"/>
      <c r="V27" s="1"/>
      <c r="W27" s="1"/>
    </row>
    <row r="28" spans="1:23" ht="15.75" customHeight="1">
      <c r="A28" s="28">
        <f t="shared" si="1"/>
        <v>27</v>
      </c>
      <c r="B28" s="28" t="s">
        <v>106</v>
      </c>
      <c r="C28" s="28" t="s">
        <v>104</v>
      </c>
      <c r="D28" s="29">
        <v>1170.499</v>
      </c>
      <c r="E28" s="29">
        <v>1170.5029999999999</v>
      </c>
      <c r="F28" s="32" t="s">
        <v>102</v>
      </c>
      <c r="G28" s="28">
        <v>99</v>
      </c>
      <c r="H28" s="262" t="s">
        <v>76</v>
      </c>
      <c r="I28" s="267" t="s">
        <v>764</v>
      </c>
      <c r="J28" s="267">
        <v>4</v>
      </c>
      <c r="K28" s="267">
        <v>3</v>
      </c>
      <c r="L28" s="450" t="str" cm="1">
        <f t="array" ref="L28:M28">_xlfn.XLOOKUP(Table_1[[#This Row],[Bridge No.]],[2]DATA!$A$1:$A$65536,[2]DATA!$G$1:$H$65536,"")</f>
        <v>Minor</v>
      </c>
      <c r="M28" s="1" t="str">
        <v>Rail Bridge</v>
      </c>
      <c r="N28" s="1"/>
      <c r="O28" s="1"/>
      <c r="P28" s="1"/>
      <c r="Q28" s="1"/>
      <c r="R28" s="1"/>
      <c r="S28" s="1"/>
      <c r="T28" s="1"/>
      <c r="U28" s="1"/>
      <c r="V28" s="1"/>
      <c r="W28" s="1"/>
    </row>
    <row r="29" spans="1:23" ht="15.75" customHeight="1">
      <c r="A29" s="28">
        <f t="shared" si="1"/>
        <v>28</v>
      </c>
      <c r="B29" s="28" t="s">
        <v>107</v>
      </c>
      <c r="C29" s="28" t="s">
        <v>104</v>
      </c>
      <c r="D29" s="29">
        <v>1170.972</v>
      </c>
      <c r="E29" s="29">
        <v>1170.9760000000001</v>
      </c>
      <c r="F29" s="32" t="s">
        <v>102</v>
      </c>
      <c r="G29" s="28">
        <v>100</v>
      </c>
      <c r="H29" s="262" t="s">
        <v>76</v>
      </c>
      <c r="I29" s="267" t="s">
        <v>765</v>
      </c>
      <c r="J29" s="267">
        <v>4</v>
      </c>
      <c r="K29" s="267">
        <v>5.5</v>
      </c>
      <c r="L29" s="450" t="str" cm="1">
        <f t="array" ref="L29:M29">_xlfn.XLOOKUP(Table_1[[#This Row],[Bridge No.]],[2]DATA!$A$1:$A$65536,[2]DATA!$G$1:$H$65536,"")</f>
        <v>Minor</v>
      </c>
      <c r="M29" s="1" t="str">
        <v>Rail Bridge</v>
      </c>
      <c r="N29" s="1"/>
      <c r="O29" s="1"/>
      <c r="P29" s="1"/>
      <c r="Q29" s="1"/>
      <c r="R29" s="1"/>
      <c r="S29" s="1"/>
      <c r="T29" s="1"/>
      <c r="U29" s="1"/>
      <c r="V29" s="1"/>
      <c r="W29" s="1"/>
    </row>
    <row r="30" spans="1:23" ht="15.75" customHeight="1">
      <c r="A30" s="28">
        <f t="shared" si="1"/>
        <v>29</v>
      </c>
      <c r="B30" s="28" t="s">
        <v>108</v>
      </c>
      <c r="C30" s="28" t="s">
        <v>104</v>
      </c>
      <c r="D30" s="29">
        <v>1171.6089999999999</v>
      </c>
      <c r="E30" s="29">
        <v>1171.616</v>
      </c>
      <c r="F30" s="32" t="s">
        <v>6</v>
      </c>
      <c r="G30" s="28" t="s">
        <v>109</v>
      </c>
      <c r="H30" s="262" t="s">
        <v>76</v>
      </c>
      <c r="I30" s="267" t="s">
        <v>766</v>
      </c>
      <c r="J30" s="267">
        <v>7</v>
      </c>
      <c r="K30" s="267" t="s">
        <v>337</v>
      </c>
      <c r="L30" s="450" t="str" cm="1">
        <f t="array" ref="L30:M30">_xlfn.XLOOKUP(Table_1[[#This Row],[Bridge No.]],[2]DATA!$A$1:$A$65536,[2]DATA!$G$1:$H$65536,"")</f>
        <v>Minor</v>
      </c>
      <c r="M30" s="1" t="str">
        <v>RUB</v>
      </c>
      <c r="N30" s="1"/>
      <c r="O30" s="1"/>
      <c r="P30" s="1"/>
      <c r="Q30" s="1"/>
      <c r="R30" s="1"/>
      <c r="S30" s="1"/>
      <c r="T30" s="1"/>
      <c r="U30" s="1"/>
      <c r="V30" s="1"/>
      <c r="W30" s="1"/>
    </row>
    <row r="31" spans="1:23" ht="15.75" customHeight="1">
      <c r="A31" s="26">
        <f t="shared" si="1"/>
        <v>30</v>
      </c>
      <c r="B31" s="26" t="s">
        <v>110</v>
      </c>
      <c r="C31" s="26" t="s">
        <v>58</v>
      </c>
      <c r="D31" s="25">
        <v>1172.3920000000001</v>
      </c>
      <c r="E31" s="25">
        <v>1172.3979999999999</v>
      </c>
      <c r="F31" s="32" t="s">
        <v>102</v>
      </c>
      <c r="G31" s="26">
        <v>102</v>
      </c>
      <c r="H31" s="261" t="s">
        <v>76</v>
      </c>
      <c r="I31" s="266" t="s">
        <v>767</v>
      </c>
      <c r="J31" s="266">
        <v>6</v>
      </c>
      <c r="K31" s="266">
        <v>4.5</v>
      </c>
      <c r="L31" s="450" t="str" cm="1">
        <f t="array" ref="L31:M31">_xlfn.XLOOKUP(Table_1[[#This Row],[Bridge No.]],[2]DATA!$A$1:$A$65536,[2]DATA!$G$1:$H$65536,"")</f>
        <v>Minor</v>
      </c>
      <c r="M31" s="1" t="str">
        <v>Rail Bridge</v>
      </c>
      <c r="N31" s="1"/>
      <c r="O31" s="1"/>
      <c r="P31" s="1"/>
      <c r="Q31" s="1"/>
      <c r="R31" s="1"/>
      <c r="S31" s="1"/>
      <c r="T31" s="1"/>
      <c r="U31" s="1"/>
      <c r="V31" s="1"/>
      <c r="W31" s="1"/>
    </row>
    <row r="32" spans="1:23" ht="15.75" customHeight="1">
      <c r="A32" s="26">
        <f t="shared" si="1"/>
        <v>31</v>
      </c>
      <c r="B32" s="26" t="s">
        <v>111</v>
      </c>
      <c r="C32" s="26" t="s">
        <v>58</v>
      </c>
      <c r="D32" s="25">
        <v>1174.865</v>
      </c>
      <c r="E32" s="25">
        <v>1174.873</v>
      </c>
      <c r="F32" s="32" t="s">
        <v>102</v>
      </c>
      <c r="G32" s="26">
        <v>104</v>
      </c>
      <c r="H32" s="261" t="s">
        <v>76</v>
      </c>
      <c r="I32" s="266" t="s">
        <v>768</v>
      </c>
      <c r="J32" s="266">
        <v>8</v>
      </c>
      <c r="K32" s="266">
        <v>3.5</v>
      </c>
      <c r="L32" s="450" t="str" cm="1">
        <f t="array" ref="L32:M32">_xlfn.XLOOKUP(Table_1[[#This Row],[Bridge No.]],[2]DATA!$A$1:$A$65536,[2]DATA!$G$1:$H$65536,"")</f>
        <v>Minor</v>
      </c>
      <c r="M32" s="1" t="str">
        <v>Rail Bridge</v>
      </c>
      <c r="N32" s="1"/>
      <c r="O32" s="1"/>
      <c r="P32" s="1"/>
      <c r="Q32" s="1"/>
      <c r="R32" s="1"/>
      <c r="S32" s="1"/>
      <c r="T32" s="1"/>
      <c r="U32" s="1"/>
      <c r="V32" s="1"/>
      <c r="W32" s="1"/>
    </row>
    <row r="33" spans="1:23" ht="15.75" customHeight="1">
      <c r="A33" s="26">
        <f t="shared" si="1"/>
        <v>32</v>
      </c>
      <c r="B33" s="26" t="s">
        <v>112</v>
      </c>
      <c r="C33" s="26" t="s">
        <v>58</v>
      </c>
      <c r="D33" s="25">
        <v>1175.249</v>
      </c>
      <c r="E33" s="25">
        <v>1175.2539999999999</v>
      </c>
      <c r="F33" s="32" t="s">
        <v>102</v>
      </c>
      <c r="G33" s="26">
        <v>106</v>
      </c>
      <c r="H33" s="261" t="s">
        <v>76</v>
      </c>
      <c r="I33" s="266" t="s">
        <v>769</v>
      </c>
      <c r="J33" s="266">
        <v>5</v>
      </c>
      <c r="K33" s="266">
        <v>4</v>
      </c>
      <c r="L33" s="450" t="str" cm="1">
        <f t="array" ref="L33:M33">_xlfn.XLOOKUP(Table_1[[#This Row],[Bridge No.]],[2]DATA!$A$1:$A$65536,[2]DATA!$G$1:$H$65536,"")</f>
        <v>Minor</v>
      </c>
      <c r="M33" s="1" t="str">
        <v>Rail Bridge</v>
      </c>
      <c r="N33" s="1"/>
      <c r="O33" s="1"/>
      <c r="P33" s="1"/>
      <c r="Q33" s="1"/>
      <c r="R33" s="1"/>
      <c r="S33" s="1"/>
      <c r="T33" s="1"/>
      <c r="U33" s="1"/>
      <c r="V33" s="1"/>
      <c r="W33" s="1"/>
    </row>
    <row r="34" spans="1:23" ht="15.75" customHeight="1">
      <c r="A34" s="26">
        <f t="shared" si="1"/>
        <v>33</v>
      </c>
      <c r="B34" s="26" t="s">
        <v>113</v>
      </c>
      <c r="C34" s="26" t="s">
        <v>58</v>
      </c>
      <c r="D34" s="25">
        <v>1176.615</v>
      </c>
      <c r="E34" s="25">
        <v>1176.633</v>
      </c>
      <c r="F34" s="32" t="s">
        <v>102</v>
      </c>
      <c r="G34" s="26">
        <v>111</v>
      </c>
      <c r="H34" s="261" t="s">
        <v>76</v>
      </c>
      <c r="I34" s="266" t="s">
        <v>770</v>
      </c>
      <c r="J34" s="266">
        <v>18</v>
      </c>
      <c r="K34" s="266">
        <v>6</v>
      </c>
      <c r="L34" s="450" t="str" cm="1">
        <f t="array" ref="L34:M34">_xlfn.XLOOKUP(Table_1[[#This Row],[Bridge No.]],[2]DATA!$A$1:$A$65536,[2]DATA!$G$1:$H$65536,"")</f>
        <v>Minor</v>
      </c>
      <c r="M34" s="1" t="str">
        <v>Rail Bridge</v>
      </c>
      <c r="N34" s="1"/>
      <c r="O34" s="1"/>
      <c r="P34" s="1"/>
      <c r="Q34" s="1"/>
      <c r="R34" s="1"/>
      <c r="S34" s="1"/>
      <c r="T34" s="1"/>
      <c r="U34" s="1"/>
      <c r="V34" s="1"/>
      <c r="W34" s="1"/>
    </row>
    <row r="35" spans="1:23" ht="15.75" customHeight="1">
      <c r="A35" s="26">
        <f t="shared" si="1"/>
        <v>34</v>
      </c>
      <c r="B35" s="26" t="s">
        <v>114</v>
      </c>
      <c r="C35" s="26" t="s">
        <v>58</v>
      </c>
      <c r="D35" s="25">
        <v>1176.829</v>
      </c>
      <c r="E35" s="25">
        <v>1176.845</v>
      </c>
      <c r="F35" s="32" t="s">
        <v>102</v>
      </c>
      <c r="G35" s="26">
        <v>113</v>
      </c>
      <c r="H35" s="261" t="s">
        <v>76</v>
      </c>
      <c r="I35" s="266" t="s">
        <v>771</v>
      </c>
      <c r="J35" s="266">
        <v>16</v>
      </c>
      <c r="K35" s="266">
        <v>6.05</v>
      </c>
      <c r="L35" s="450" t="str" cm="1">
        <f t="array" ref="L35:M35">_xlfn.XLOOKUP(Table_1[[#This Row],[Bridge No.]],[2]DATA!$A$1:$A$65536,[2]DATA!$G$1:$H$65536,"")</f>
        <v>Minor</v>
      </c>
      <c r="M35" s="1" t="str">
        <v>Rail Bridge</v>
      </c>
      <c r="N35" s="1"/>
      <c r="O35" s="1"/>
      <c r="P35" s="1"/>
      <c r="Q35" s="1"/>
      <c r="R35" s="1"/>
      <c r="S35" s="1"/>
      <c r="T35" s="1"/>
      <c r="U35" s="1"/>
      <c r="V35" s="1"/>
      <c r="W35" s="1"/>
    </row>
    <row r="36" spans="1:23" ht="15.75" customHeight="1">
      <c r="A36" s="26">
        <f t="shared" si="1"/>
        <v>35</v>
      </c>
      <c r="B36" s="26" t="s">
        <v>115</v>
      </c>
      <c r="C36" s="26" t="s">
        <v>58</v>
      </c>
      <c r="D36" s="25">
        <v>1178.9849999999999</v>
      </c>
      <c r="E36" s="25">
        <v>1178.9870000000001</v>
      </c>
      <c r="F36" s="32" t="s">
        <v>102</v>
      </c>
      <c r="G36" s="26" t="s">
        <v>5</v>
      </c>
      <c r="H36" s="261" t="s">
        <v>76</v>
      </c>
      <c r="I36" s="266" t="s">
        <v>772</v>
      </c>
      <c r="J36" s="266">
        <v>2</v>
      </c>
      <c r="K36" s="266">
        <v>1.2</v>
      </c>
      <c r="L36" s="450" t="str" cm="1">
        <f t="array" ref="L36:M36">_xlfn.XLOOKUP(Table_1[[#This Row],[Bridge No.]],[2]DATA!$A$1:$A$65536,[2]DATA!$G$1:$H$65536,"")</f>
        <v>Minor</v>
      </c>
      <c r="M36" s="1" t="str">
        <v>Rail Bridge</v>
      </c>
      <c r="N36" s="1"/>
      <c r="O36" s="1"/>
      <c r="P36" s="1"/>
      <c r="Q36" s="1"/>
      <c r="R36" s="1"/>
      <c r="S36" s="1"/>
      <c r="T36" s="1"/>
      <c r="U36" s="1"/>
      <c r="V36" s="1"/>
      <c r="W36" s="1"/>
    </row>
    <row r="37" spans="1:23" ht="15.75" customHeight="1">
      <c r="A37" s="26">
        <f t="shared" si="1"/>
        <v>36</v>
      </c>
      <c r="B37" s="26" t="s">
        <v>116</v>
      </c>
      <c r="C37" s="26" t="s">
        <v>58</v>
      </c>
      <c r="D37" s="25">
        <v>1180.5360000000001</v>
      </c>
      <c r="E37" s="25">
        <v>1180.538</v>
      </c>
      <c r="F37" s="32" t="s">
        <v>102</v>
      </c>
      <c r="G37" s="26">
        <v>121</v>
      </c>
      <c r="H37" s="261" t="s">
        <v>76</v>
      </c>
      <c r="I37" s="266" t="s">
        <v>772</v>
      </c>
      <c r="J37" s="266">
        <v>2</v>
      </c>
      <c r="K37" s="266">
        <v>1.2</v>
      </c>
      <c r="L37" s="450" t="str" cm="1">
        <f t="array" ref="L37:M37">_xlfn.XLOOKUP(Table_1[[#This Row],[Bridge No.]],[2]DATA!$A$1:$A$65536,[2]DATA!$G$1:$H$65536,"")</f>
        <v>Minor</v>
      </c>
      <c r="M37" s="1" t="str">
        <v>Rail Bridge</v>
      </c>
      <c r="N37" s="1"/>
      <c r="O37" s="1"/>
      <c r="P37" s="1"/>
      <c r="Q37" s="1"/>
      <c r="R37" s="1"/>
      <c r="S37" s="1"/>
      <c r="T37" s="1"/>
      <c r="U37" s="1"/>
      <c r="V37" s="1"/>
      <c r="W37" s="1"/>
    </row>
    <row r="38" spans="1:23" ht="15.75" customHeight="1">
      <c r="A38" s="26">
        <f t="shared" si="1"/>
        <v>37</v>
      </c>
      <c r="B38" s="26" t="s">
        <v>117</v>
      </c>
      <c r="C38" s="26" t="s">
        <v>58</v>
      </c>
      <c r="D38" s="25">
        <v>1180.9549999999999</v>
      </c>
      <c r="E38" s="25">
        <v>1180.9590000000001</v>
      </c>
      <c r="F38" s="32" t="s">
        <v>102</v>
      </c>
      <c r="G38" s="26">
        <v>119</v>
      </c>
      <c r="H38" s="261" t="s">
        <v>76</v>
      </c>
      <c r="I38" s="266" t="s">
        <v>764</v>
      </c>
      <c r="J38" s="266">
        <v>4</v>
      </c>
      <c r="K38" s="266">
        <v>3</v>
      </c>
      <c r="L38" s="450" t="str" cm="1">
        <f t="array" ref="L38:M38">_xlfn.XLOOKUP(Table_1[[#This Row],[Bridge No.]],[2]DATA!$A$1:$A$65536,[2]DATA!$G$1:$H$65536,"")</f>
        <v>Minor</v>
      </c>
      <c r="M38" s="1" t="str">
        <v>Rail Bridge</v>
      </c>
      <c r="N38" s="1"/>
      <c r="O38" s="1"/>
      <c r="P38" s="1"/>
      <c r="Q38" s="1"/>
      <c r="R38" s="1"/>
      <c r="S38" s="1"/>
      <c r="T38" s="1"/>
      <c r="U38" s="1"/>
      <c r="V38" s="1"/>
      <c r="W38" s="1"/>
    </row>
    <row r="39" spans="1:23" ht="15.75" customHeight="1">
      <c r="A39" s="26">
        <f t="shared" si="1"/>
        <v>38</v>
      </c>
      <c r="B39" s="26" t="s">
        <v>118</v>
      </c>
      <c r="C39" s="26" t="s">
        <v>58</v>
      </c>
      <c r="D39" s="25">
        <v>1181.229</v>
      </c>
      <c r="E39" s="25">
        <v>1181.2370000000001</v>
      </c>
      <c r="F39" s="32" t="s">
        <v>102</v>
      </c>
      <c r="G39" s="26">
        <v>122</v>
      </c>
      <c r="H39" s="261" t="s">
        <v>76</v>
      </c>
      <c r="I39" s="266" t="s">
        <v>773</v>
      </c>
      <c r="J39" s="266">
        <v>8</v>
      </c>
      <c r="K39" s="266">
        <v>6.8</v>
      </c>
      <c r="L39" s="450" t="str" cm="1">
        <f t="array" ref="L39:M39">_xlfn.XLOOKUP(Table_1[[#This Row],[Bridge No.]],[2]DATA!$A$1:$A$65536,[2]DATA!$G$1:$H$65536,"")</f>
        <v>Minor</v>
      </c>
      <c r="M39" s="1" t="str">
        <v>Rail Bridge</v>
      </c>
      <c r="N39" s="1"/>
      <c r="O39" s="1"/>
      <c r="P39" s="1"/>
      <c r="Q39" s="1"/>
      <c r="R39" s="1"/>
      <c r="S39" s="1"/>
      <c r="T39" s="1"/>
      <c r="U39" s="1"/>
      <c r="V39" s="1"/>
      <c r="W39" s="1"/>
    </row>
    <row r="40" spans="1:23" ht="15.75" customHeight="1">
      <c r="A40" s="26">
        <f t="shared" si="1"/>
        <v>39</v>
      </c>
      <c r="B40" s="26" t="s">
        <v>119</v>
      </c>
      <c r="C40" s="26" t="s">
        <v>58</v>
      </c>
      <c r="D40" s="25">
        <v>1182.9079999999999</v>
      </c>
      <c r="E40" s="25">
        <v>1182.925</v>
      </c>
      <c r="F40" s="32" t="s">
        <v>102</v>
      </c>
      <c r="G40" s="26">
        <v>124</v>
      </c>
      <c r="H40" s="261" t="s">
        <v>76</v>
      </c>
      <c r="I40" s="266" t="s">
        <v>774</v>
      </c>
      <c r="J40" s="266">
        <v>17</v>
      </c>
      <c r="K40" s="266">
        <v>15</v>
      </c>
      <c r="L40" s="450" t="str" cm="1">
        <f t="array" ref="L40:M40">_xlfn.XLOOKUP(Table_1[[#This Row],[Bridge No.]],[2]DATA!$A$1:$A$65536,[2]DATA!$G$1:$H$65536,"")</f>
        <v>Minor</v>
      </c>
      <c r="M40" s="1" t="str">
        <v>Rail Bridge</v>
      </c>
      <c r="N40" s="1"/>
      <c r="O40" s="1"/>
      <c r="P40" s="1"/>
      <c r="Q40" s="1"/>
      <c r="R40" s="1"/>
      <c r="S40" s="1"/>
      <c r="T40" s="1"/>
      <c r="U40" s="1"/>
      <c r="V40" s="1"/>
      <c r="W40" s="1"/>
    </row>
    <row r="41" spans="1:23" ht="15.75" customHeight="1">
      <c r="A41" s="26">
        <f t="shared" si="1"/>
        <v>40</v>
      </c>
      <c r="B41" s="26" t="s">
        <v>120</v>
      </c>
      <c r="C41" s="26" t="s">
        <v>58</v>
      </c>
      <c r="D41" s="25">
        <v>1183.5820000000001</v>
      </c>
      <c r="E41" s="25">
        <v>1183.595</v>
      </c>
      <c r="F41" s="32" t="s">
        <v>102</v>
      </c>
      <c r="G41" s="26">
        <v>125</v>
      </c>
      <c r="H41" s="261" t="s">
        <v>76</v>
      </c>
      <c r="I41" s="266" t="s">
        <v>775</v>
      </c>
      <c r="J41" s="266">
        <v>13</v>
      </c>
      <c r="K41" s="266">
        <v>11.4</v>
      </c>
      <c r="L41" s="450" t="str" cm="1">
        <f t="array" ref="L41:M41">_xlfn.XLOOKUP(Table_1[[#This Row],[Bridge No.]],[2]DATA!$A$1:$A$65536,[2]DATA!$G$1:$H$65536,"")</f>
        <v>Minor</v>
      </c>
      <c r="M41" s="1" t="str">
        <v>Rail Bridge</v>
      </c>
      <c r="N41" s="1"/>
      <c r="O41" s="1"/>
      <c r="P41" s="1"/>
      <c r="Q41" s="1"/>
      <c r="R41" s="1"/>
      <c r="S41" s="1"/>
      <c r="T41" s="1"/>
      <c r="U41" s="1"/>
      <c r="V41" s="1"/>
      <c r="W41" s="1"/>
    </row>
    <row r="42" spans="1:23" ht="15.75" customHeight="1">
      <c r="A42" s="26">
        <f t="shared" si="1"/>
        <v>41</v>
      </c>
      <c r="B42" s="26" t="s">
        <v>121</v>
      </c>
      <c r="C42" s="26" t="s">
        <v>58</v>
      </c>
      <c r="D42" s="25">
        <v>1184.7670000000001</v>
      </c>
      <c r="E42" s="25">
        <v>1184.771</v>
      </c>
      <c r="F42" s="32" t="s">
        <v>102</v>
      </c>
      <c r="G42" s="26">
        <v>128</v>
      </c>
      <c r="H42" s="261" t="s">
        <v>76</v>
      </c>
      <c r="I42" s="266" t="s">
        <v>764</v>
      </c>
      <c r="J42" s="266">
        <v>4</v>
      </c>
      <c r="K42" s="266">
        <v>3</v>
      </c>
      <c r="L42" s="450" t="str" cm="1">
        <f t="array" ref="L42:M42">_xlfn.XLOOKUP(Table_1[[#This Row],[Bridge No.]],[2]DATA!$A$1:$A$65536,[2]DATA!$G$1:$H$65536,"")</f>
        <v>Minor</v>
      </c>
      <c r="M42" s="1" t="str">
        <v>Rail Bridge</v>
      </c>
      <c r="N42" s="1"/>
      <c r="O42" s="1"/>
      <c r="P42" s="1"/>
      <c r="Q42" s="1"/>
      <c r="R42" s="1"/>
      <c r="S42" s="1"/>
      <c r="T42" s="1"/>
      <c r="U42" s="1"/>
      <c r="V42" s="1"/>
      <c r="W42" s="1"/>
    </row>
    <row r="43" spans="1:23" ht="15.75" customHeight="1">
      <c r="A43" s="26">
        <f t="shared" si="1"/>
        <v>42</v>
      </c>
      <c r="B43" s="26" t="s">
        <v>122</v>
      </c>
      <c r="C43" s="26" t="s">
        <v>58</v>
      </c>
      <c r="D43" s="25">
        <v>1184.9649999999999</v>
      </c>
      <c r="E43" s="25">
        <v>1184.9739999999999</v>
      </c>
      <c r="F43" s="32" t="s">
        <v>102</v>
      </c>
      <c r="G43" s="26">
        <v>127</v>
      </c>
      <c r="H43" s="261" t="s">
        <v>76</v>
      </c>
      <c r="I43" s="266" t="s">
        <v>776</v>
      </c>
      <c r="J43" s="266">
        <v>9</v>
      </c>
      <c r="K43" s="266">
        <v>7.2</v>
      </c>
      <c r="L43" s="450" t="str" cm="1">
        <f t="array" ref="L43:M43">_xlfn.XLOOKUP(Table_1[[#This Row],[Bridge No.]],[2]DATA!$A$1:$A$65536,[2]DATA!$G$1:$H$65536,"")</f>
        <v>Minor</v>
      </c>
      <c r="M43" s="1" t="str">
        <v>Rail Bridge</v>
      </c>
      <c r="N43" s="1"/>
      <c r="O43" s="1"/>
      <c r="P43" s="1"/>
      <c r="Q43" s="1"/>
      <c r="R43" s="1"/>
      <c r="S43" s="1"/>
      <c r="T43" s="1"/>
      <c r="U43" s="1"/>
      <c r="V43" s="1"/>
      <c r="W43" s="1"/>
    </row>
    <row r="44" spans="1:23" ht="15.75" customHeight="1">
      <c r="A44" s="26">
        <f t="shared" si="1"/>
        <v>43</v>
      </c>
      <c r="B44" s="26" t="s">
        <v>123</v>
      </c>
      <c r="C44" s="26" t="s">
        <v>58</v>
      </c>
      <c r="D44" s="25">
        <v>1185.7460000000001</v>
      </c>
      <c r="E44" s="25">
        <v>1185.748</v>
      </c>
      <c r="F44" s="32" t="s">
        <v>102</v>
      </c>
      <c r="G44" s="26">
        <v>129</v>
      </c>
      <c r="H44" s="261" t="s">
        <v>76</v>
      </c>
      <c r="I44" s="266" t="s">
        <v>772</v>
      </c>
      <c r="J44" s="266">
        <v>2</v>
      </c>
      <c r="K44" s="266">
        <v>1.2</v>
      </c>
      <c r="L44" s="450" t="str" cm="1">
        <f t="array" ref="L44:M44">_xlfn.XLOOKUP(Table_1[[#This Row],[Bridge No.]],[2]DATA!$A$1:$A$65536,[2]DATA!$G$1:$H$65536,"")</f>
        <v>Minor</v>
      </c>
      <c r="M44" s="1" t="str">
        <v>Rail Bridge</v>
      </c>
      <c r="N44" s="1"/>
      <c r="O44" s="1"/>
      <c r="P44" s="1"/>
      <c r="Q44" s="1"/>
      <c r="R44" s="1"/>
      <c r="S44" s="1"/>
      <c r="T44" s="1"/>
      <c r="U44" s="1"/>
      <c r="V44" s="1"/>
      <c r="W44" s="1"/>
    </row>
    <row r="45" spans="1:23" ht="15.75" customHeight="1">
      <c r="A45" s="28">
        <f t="shared" si="1"/>
        <v>44</v>
      </c>
      <c r="B45" s="28" t="s">
        <v>124</v>
      </c>
      <c r="C45" s="28" t="s">
        <v>87</v>
      </c>
      <c r="D45" s="29">
        <v>1187.213</v>
      </c>
      <c r="E45" s="29">
        <v>1187.232</v>
      </c>
      <c r="F45" s="32" t="s">
        <v>102</v>
      </c>
      <c r="G45" s="28">
        <v>130</v>
      </c>
      <c r="H45" s="262" t="s">
        <v>76</v>
      </c>
      <c r="I45" s="267" t="s">
        <v>777</v>
      </c>
      <c r="J45" s="267">
        <v>19</v>
      </c>
      <c r="K45" s="267">
        <v>16</v>
      </c>
      <c r="L45" s="450" t="str" cm="1">
        <f t="array" ref="L45:M45">_xlfn.XLOOKUP(Table_1[[#This Row],[Bridge No.]],[2]DATA!$A$1:$A$65536,[2]DATA!$G$1:$H$65536,"")</f>
        <v>Minor</v>
      </c>
      <c r="M45" s="1" t="str">
        <v>Rail Bridge</v>
      </c>
      <c r="N45" s="1"/>
      <c r="O45" s="1"/>
      <c r="P45" s="1"/>
      <c r="Q45" s="1"/>
      <c r="R45" s="1"/>
      <c r="S45" s="1"/>
      <c r="T45" s="1"/>
      <c r="U45" s="1"/>
      <c r="V45" s="1"/>
      <c r="W45" s="1"/>
    </row>
    <row r="46" spans="1:23" ht="15.75" customHeight="1">
      <c r="A46" s="28">
        <f t="shared" si="1"/>
        <v>45</v>
      </c>
      <c r="B46" s="28" t="s">
        <v>125</v>
      </c>
      <c r="C46" s="28" t="s">
        <v>87</v>
      </c>
      <c r="D46" s="29">
        <v>1188.481</v>
      </c>
      <c r="E46" s="29">
        <v>1188.489</v>
      </c>
      <c r="F46" s="32" t="s">
        <v>102</v>
      </c>
      <c r="G46" s="28">
        <v>132</v>
      </c>
      <c r="H46" s="262" t="s">
        <v>76</v>
      </c>
      <c r="I46" s="267" t="s">
        <v>778</v>
      </c>
      <c r="J46" s="267">
        <v>8</v>
      </c>
      <c r="K46" s="267">
        <v>6.4</v>
      </c>
      <c r="L46" s="450" t="str" cm="1">
        <f t="array" ref="L46:M46">_xlfn.XLOOKUP(Table_1[[#This Row],[Bridge No.]],[2]DATA!$A$1:$A$65536,[2]DATA!$G$1:$H$65536,"")</f>
        <v>Minor</v>
      </c>
      <c r="M46" s="1" t="str">
        <v>Rail Bridge</v>
      </c>
      <c r="N46" s="1"/>
      <c r="O46" s="1"/>
      <c r="P46" s="1"/>
      <c r="Q46" s="1"/>
      <c r="R46" s="1"/>
      <c r="S46" s="1"/>
      <c r="T46" s="1"/>
      <c r="U46" s="1"/>
      <c r="V46" s="1"/>
      <c r="W46" s="1"/>
    </row>
    <row r="47" spans="1:23" ht="15.75" customHeight="1">
      <c r="A47" s="28">
        <f t="shared" si="1"/>
        <v>46</v>
      </c>
      <c r="B47" s="28" t="s">
        <v>126</v>
      </c>
      <c r="C47" s="28" t="s">
        <v>87</v>
      </c>
      <c r="D47" s="29">
        <v>1188.4970000000001</v>
      </c>
      <c r="E47" s="29">
        <v>1188.499</v>
      </c>
      <c r="F47" s="32" t="s">
        <v>102</v>
      </c>
      <c r="G47" s="28">
        <v>131</v>
      </c>
      <c r="H47" s="262" t="s">
        <v>76</v>
      </c>
      <c r="I47" s="267" t="s">
        <v>772</v>
      </c>
      <c r="J47" s="267">
        <v>2</v>
      </c>
      <c r="K47" s="267">
        <v>1.2</v>
      </c>
      <c r="L47" s="450" t="str" cm="1">
        <f t="array" ref="L47:M47">_xlfn.XLOOKUP(Table_1[[#This Row],[Bridge No.]],[2]DATA!$A$1:$A$65536,[2]DATA!$G$1:$H$65536,"")</f>
        <v>Minor</v>
      </c>
      <c r="M47" s="1" t="str">
        <v>Rail Bridge</v>
      </c>
      <c r="N47" s="1"/>
      <c r="O47" s="1"/>
      <c r="P47" s="1"/>
      <c r="Q47" s="1"/>
      <c r="R47" s="1"/>
      <c r="S47" s="1"/>
      <c r="T47" s="1"/>
      <c r="U47" s="1"/>
      <c r="V47" s="1"/>
      <c r="W47" s="1"/>
    </row>
    <row r="48" spans="1:23" ht="15.75" customHeight="1">
      <c r="A48" s="26">
        <f t="shared" si="1"/>
        <v>47</v>
      </c>
      <c r="B48" s="26" t="s">
        <v>127</v>
      </c>
      <c r="C48" s="26" t="s">
        <v>61</v>
      </c>
      <c r="D48" s="25">
        <v>1191.921</v>
      </c>
      <c r="E48" s="25">
        <v>1191.941</v>
      </c>
      <c r="F48" s="32" t="s">
        <v>102</v>
      </c>
      <c r="G48" s="26">
        <v>137</v>
      </c>
      <c r="H48" s="261" t="s">
        <v>76</v>
      </c>
      <c r="I48" s="266" t="s">
        <v>779</v>
      </c>
      <c r="J48" s="266">
        <v>20</v>
      </c>
      <c r="K48" s="266">
        <v>16.5</v>
      </c>
      <c r="L48" s="450" t="str" cm="1">
        <f t="array" ref="L48:M48">_xlfn.XLOOKUP(Table_1[[#This Row],[Bridge No.]],[2]DATA!$A$1:$A$65536,[2]DATA!$G$1:$H$65536,"")</f>
        <v>Minor</v>
      </c>
      <c r="M48" s="1" t="str">
        <v>Rail Bridge</v>
      </c>
      <c r="N48" s="1"/>
      <c r="O48" s="1"/>
      <c r="P48" s="1"/>
      <c r="Q48" s="1"/>
      <c r="R48" s="1"/>
      <c r="S48" s="1"/>
      <c r="T48" s="1"/>
      <c r="U48" s="1"/>
      <c r="V48" s="1"/>
      <c r="W48" s="1"/>
    </row>
    <row r="49" spans="1:23" ht="15.75" customHeight="1">
      <c r="A49" s="26">
        <f t="shared" si="1"/>
        <v>48</v>
      </c>
      <c r="B49" s="26" t="s">
        <v>128</v>
      </c>
      <c r="C49" s="26" t="s">
        <v>61</v>
      </c>
      <c r="D49" s="25">
        <v>1192.825</v>
      </c>
      <c r="E49" s="25">
        <v>1192.8320000000001</v>
      </c>
      <c r="F49" s="32" t="s">
        <v>102</v>
      </c>
      <c r="G49" s="26">
        <v>138</v>
      </c>
      <c r="H49" s="261" t="s">
        <v>76</v>
      </c>
      <c r="I49" s="266" t="s">
        <v>780</v>
      </c>
      <c r="J49" s="266">
        <v>7</v>
      </c>
      <c r="K49" s="266">
        <v>6</v>
      </c>
      <c r="L49" s="450" t="str" cm="1">
        <f t="array" ref="L49:M49">_xlfn.XLOOKUP(Table_1[[#This Row],[Bridge No.]],[2]DATA!$A$1:$A$65536,[2]DATA!$G$1:$H$65536,"")</f>
        <v>Minor</v>
      </c>
      <c r="M49" s="1" t="str">
        <v>Rail Bridge</v>
      </c>
      <c r="N49" s="1"/>
      <c r="O49" s="1"/>
      <c r="P49" s="1"/>
      <c r="Q49" s="1"/>
      <c r="R49" s="1"/>
      <c r="S49" s="1"/>
      <c r="T49" s="1"/>
      <c r="U49" s="1"/>
      <c r="V49" s="1"/>
      <c r="W49" s="1"/>
    </row>
    <row r="50" spans="1:23" ht="15.75" customHeight="1">
      <c r="A50" s="26">
        <f t="shared" si="1"/>
        <v>49</v>
      </c>
      <c r="B50" s="26" t="s">
        <v>129</v>
      </c>
      <c r="C50" s="26" t="s">
        <v>61</v>
      </c>
      <c r="D50" s="25">
        <v>1193.3219999999999</v>
      </c>
      <c r="E50" s="25">
        <v>1193.33</v>
      </c>
      <c r="F50" s="32" t="s">
        <v>102</v>
      </c>
      <c r="G50" s="26">
        <v>142</v>
      </c>
      <c r="H50" s="261" t="s">
        <v>76</v>
      </c>
      <c r="I50" s="266" t="s">
        <v>781</v>
      </c>
      <c r="J50" s="266">
        <v>8</v>
      </c>
      <c r="K50" s="266">
        <v>6.6</v>
      </c>
      <c r="L50" s="450" t="str" cm="1">
        <f t="array" ref="L50:M50">_xlfn.XLOOKUP(Table_1[[#This Row],[Bridge No.]],[2]DATA!$A$1:$A$65536,[2]DATA!$G$1:$H$65536,"")</f>
        <v>Minor</v>
      </c>
      <c r="M50" s="1" t="str">
        <v>Rail Bridge</v>
      </c>
      <c r="N50" s="1"/>
      <c r="O50" s="1"/>
      <c r="P50" s="1"/>
      <c r="Q50" s="1"/>
      <c r="R50" s="1"/>
      <c r="S50" s="1"/>
      <c r="T50" s="1"/>
      <c r="U50" s="1"/>
      <c r="V50" s="1"/>
      <c r="W50" s="1"/>
    </row>
    <row r="51" spans="1:23" ht="15.75" customHeight="1">
      <c r="A51" s="26">
        <f t="shared" si="1"/>
        <v>50</v>
      </c>
      <c r="B51" s="26" t="s">
        <v>130</v>
      </c>
      <c r="C51" s="26" t="s">
        <v>61</v>
      </c>
      <c r="D51" s="25">
        <v>1193.7349999999999</v>
      </c>
      <c r="E51" s="25">
        <v>1193.7370000000001</v>
      </c>
      <c r="F51" s="32" t="s">
        <v>102</v>
      </c>
      <c r="G51" s="26">
        <v>139</v>
      </c>
      <c r="H51" s="261" t="s">
        <v>76</v>
      </c>
      <c r="I51" s="266" t="s">
        <v>772</v>
      </c>
      <c r="J51" s="266">
        <v>2</v>
      </c>
      <c r="K51" s="266">
        <v>1.2</v>
      </c>
      <c r="L51" s="450" t="str" cm="1">
        <f t="array" ref="L51:M51">_xlfn.XLOOKUP(Table_1[[#This Row],[Bridge No.]],[2]DATA!$A$1:$A$65536,[2]DATA!$G$1:$H$65536,"")</f>
        <v>Minor</v>
      </c>
      <c r="M51" s="1" t="str">
        <v>Rail Bridge</v>
      </c>
      <c r="N51" s="1"/>
      <c r="O51" s="1"/>
      <c r="P51" s="1"/>
      <c r="Q51" s="1"/>
      <c r="R51" s="1"/>
      <c r="S51" s="1"/>
      <c r="T51" s="1"/>
      <c r="U51" s="1"/>
      <c r="V51" s="1"/>
      <c r="W51" s="1"/>
    </row>
    <row r="52" spans="1:23" ht="15.75" customHeight="1">
      <c r="A52" s="26">
        <f t="shared" si="1"/>
        <v>51</v>
      </c>
      <c r="B52" s="26" t="s">
        <v>131</v>
      </c>
      <c r="C52" s="26" t="s">
        <v>61</v>
      </c>
      <c r="D52" s="25">
        <v>1193.827</v>
      </c>
      <c r="E52" s="25">
        <v>1193.835</v>
      </c>
      <c r="F52" s="32" t="s">
        <v>102</v>
      </c>
      <c r="G52" s="26">
        <v>141</v>
      </c>
      <c r="H52" s="261" t="s">
        <v>76</v>
      </c>
      <c r="I52" s="266" t="s">
        <v>781</v>
      </c>
      <c r="J52" s="266">
        <v>8</v>
      </c>
      <c r="K52" s="266">
        <v>6.6</v>
      </c>
      <c r="L52" s="450" t="str" cm="1">
        <f t="array" ref="L52:M52">_xlfn.XLOOKUP(Table_1[[#This Row],[Bridge No.]],[2]DATA!$A$1:$A$65536,[2]DATA!$G$1:$H$65536,"")</f>
        <v>Minor</v>
      </c>
      <c r="M52" s="1" t="str">
        <v>Rail Bridge</v>
      </c>
      <c r="N52" s="1"/>
      <c r="O52" s="1"/>
      <c r="P52" s="1"/>
      <c r="Q52" s="1"/>
      <c r="R52" s="1"/>
      <c r="S52" s="1"/>
      <c r="T52" s="1"/>
      <c r="U52" s="1"/>
      <c r="V52" s="1"/>
      <c r="W52" s="1"/>
    </row>
    <row r="53" spans="1:23" ht="15.75" customHeight="1">
      <c r="A53" s="26">
        <f t="shared" si="1"/>
        <v>52</v>
      </c>
      <c r="B53" s="26" t="s">
        <v>132</v>
      </c>
      <c r="C53" s="26" t="s">
        <v>61</v>
      </c>
      <c r="D53" s="25">
        <v>1194.134</v>
      </c>
      <c r="E53" s="25">
        <v>1194.1379999999999</v>
      </c>
      <c r="F53" s="32" t="s">
        <v>102</v>
      </c>
      <c r="G53" s="26">
        <v>144</v>
      </c>
      <c r="H53" s="261" t="s">
        <v>76</v>
      </c>
      <c r="I53" s="266" t="s">
        <v>782</v>
      </c>
      <c r="J53" s="266">
        <v>4</v>
      </c>
      <c r="K53" s="266">
        <v>2.5</v>
      </c>
      <c r="L53" s="450" t="str" cm="1">
        <f t="array" ref="L53:M53">_xlfn.XLOOKUP(Table_1[[#This Row],[Bridge No.]],[2]DATA!$A$1:$A$65536,[2]DATA!$G$1:$H$65536,"")</f>
        <v>Minor</v>
      </c>
      <c r="M53" s="1" t="str">
        <v>Rail Bridge</v>
      </c>
      <c r="N53" s="1"/>
      <c r="O53" s="1"/>
      <c r="P53" s="1"/>
      <c r="Q53" s="1"/>
      <c r="R53" s="1"/>
      <c r="S53" s="1"/>
      <c r="T53" s="1"/>
      <c r="U53" s="1"/>
      <c r="V53" s="1"/>
      <c r="W53" s="1"/>
    </row>
    <row r="54" spans="1:23" ht="15.75" customHeight="1">
      <c r="A54" s="26">
        <f t="shared" si="1"/>
        <v>53</v>
      </c>
      <c r="B54" s="26" t="s">
        <v>133</v>
      </c>
      <c r="C54" s="26" t="s">
        <v>61</v>
      </c>
      <c r="D54" s="25">
        <v>1194.7349999999999</v>
      </c>
      <c r="E54" s="25">
        <v>1194.739</v>
      </c>
      <c r="F54" s="32" t="s">
        <v>102</v>
      </c>
      <c r="G54" s="26">
        <v>143</v>
      </c>
      <c r="H54" s="261" t="s">
        <v>76</v>
      </c>
      <c r="I54" s="266" t="s">
        <v>782</v>
      </c>
      <c r="J54" s="266">
        <v>4</v>
      </c>
      <c r="K54" s="266">
        <v>2.5</v>
      </c>
      <c r="L54" s="450" t="str" cm="1">
        <f t="array" ref="L54:M54">_xlfn.XLOOKUP(Table_1[[#This Row],[Bridge No.]],[2]DATA!$A$1:$A$65536,[2]DATA!$G$1:$H$65536,"")</f>
        <v>Minor</v>
      </c>
      <c r="M54" s="1" t="str">
        <v>Rail Bridge</v>
      </c>
      <c r="N54" s="1"/>
      <c r="O54" s="1"/>
      <c r="P54" s="1"/>
      <c r="Q54" s="1"/>
      <c r="R54" s="1"/>
      <c r="S54" s="1"/>
      <c r="T54" s="1"/>
      <c r="U54" s="1"/>
      <c r="V54" s="1"/>
      <c r="W54" s="1"/>
    </row>
    <row r="55" spans="1:23" ht="15.75" customHeight="1">
      <c r="A55" s="26">
        <f t="shared" si="1"/>
        <v>54</v>
      </c>
      <c r="B55" s="26" t="s">
        <v>134</v>
      </c>
      <c r="C55" s="26" t="s">
        <v>61</v>
      </c>
      <c r="D55" s="25">
        <v>1195.2349999999999</v>
      </c>
      <c r="E55" s="25">
        <v>1195.242</v>
      </c>
      <c r="F55" s="32" t="s">
        <v>102</v>
      </c>
      <c r="G55" s="26">
        <v>146</v>
      </c>
      <c r="H55" s="261" t="s">
        <v>76</v>
      </c>
      <c r="I55" s="266" t="s">
        <v>780</v>
      </c>
      <c r="J55" s="266">
        <v>7</v>
      </c>
      <c r="K55" s="266">
        <v>6</v>
      </c>
      <c r="L55" s="450" t="str" cm="1">
        <f t="array" ref="L55:M55">_xlfn.XLOOKUP(Table_1[[#This Row],[Bridge No.]],[2]DATA!$A$1:$A$65536,[2]DATA!$G$1:$H$65536,"")</f>
        <v>Minor</v>
      </c>
      <c r="M55" s="1" t="str">
        <v>Rail Bridge</v>
      </c>
      <c r="N55" s="1"/>
      <c r="O55" s="1"/>
      <c r="P55" s="1"/>
      <c r="Q55" s="1"/>
      <c r="R55" s="1"/>
      <c r="S55" s="1"/>
      <c r="T55" s="1"/>
      <c r="U55" s="1"/>
      <c r="V55" s="1"/>
      <c r="W55" s="1"/>
    </row>
    <row r="56" spans="1:23" ht="15.75" customHeight="1">
      <c r="A56" s="26">
        <f t="shared" si="1"/>
        <v>55</v>
      </c>
      <c r="B56" s="26" t="s">
        <v>135</v>
      </c>
      <c r="C56" s="26" t="s">
        <v>61</v>
      </c>
      <c r="D56" s="25">
        <v>1195.6489999999999</v>
      </c>
      <c r="E56" s="25">
        <v>1195.6559999999999</v>
      </c>
      <c r="F56" s="32" t="s">
        <v>102</v>
      </c>
      <c r="G56" s="26">
        <v>147</v>
      </c>
      <c r="H56" s="261" t="s">
        <v>76</v>
      </c>
      <c r="I56" s="266" t="s">
        <v>780</v>
      </c>
      <c r="J56" s="266">
        <v>7</v>
      </c>
      <c r="K56" s="266">
        <v>6</v>
      </c>
      <c r="L56" s="450" t="str" cm="1">
        <f t="array" ref="L56:M56">_xlfn.XLOOKUP(Table_1[[#This Row],[Bridge No.]],[2]DATA!$A$1:$A$65536,[2]DATA!$G$1:$H$65536,"")</f>
        <v>Minor</v>
      </c>
      <c r="M56" s="1" t="str">
        <v>Rail Bridge</v>
      </c>
      <c r="N56" s="1"/>
      <c r="O56" s="1"/>
      <c r="P56" s="1"/>
      <c r="Q56" s="1"/>
      <c r="R56" s="1"/>
      <c r="S56" s="1"/>
      <c r="T56" s="1"/>
      <c r="U56" s="1"/>
      <c r="V56" s="1"/>
      <c r="W56" s="1"/>
    </row>
    <row r="57" spans="1:23" ht="15.75" customHeight="1">
      <c r="A57" s="26">
        <f t="shared" si="1"/>
        <v>56</v>
      </c>
      <c r="B57" s="26" t="s">
        <v>136</v>
      </c>
      <c r="C57" s="26" t="s">
        <v>61</v>
      </c>
      <c r="D57" s="25">
        <v>1196.6079999999999</v>
      </c>
      <c r="E57" s="25">
        <v>1196.6120000000001</v>
      </c>
      <c r="F57" s="32" t="s">
        <v>102</v>
      </c>
      <c r="G57" s="26">
        <v>149</v>
      </c>
      <c r="H57" s="261" t="s">
        <v>76</v>
      </c>
      <c r="I57" s="266" t="s">
        <v>764</v>
      </c>
      <c r="J57" s="266">
        <v>4</v>
      </c>
      <c r="K57" s="266">
        <v>3</v>
      </c>
      <c r="L57" s="450" t="str" cm="1">
        <f t="array" ref="L57:M57">_xlfn.XLOOKUP(Table_1[[#This Row],[Bridge No.]],[2]DATA!$A$1:$A$65536,[2]DATA!$G$1:$H$65536,"")</f>
        <v>Minor</v>
      </c>
      <c r="M57" s="1" t="str">
        <v>Rail Bridge</v>
      </c>
      <c r="N57" s="1"/>
      <c r="O57" s="1"/>
      <c r="P57" s="1"/>
      <c r="Q57" s="1"/>
      <c r="R57" s="1"/>
      <c r="S57" s="1"/>
      <c r="T57" s="1"/>
      <c r="U57" s="1"/>
      <c r="V57" s="1"/>
      <c r="W57" s="1"/>
    </row>
    <row r="58" spans="1:23" ht="15.75" customHeight="1">
      <c r="A58" s="26">
        <f t="shared" si="1"/>
        <v>57</v>
      </c>
      <c r="B58" s="26" t="s">
        <v>137</v>
      </c>
      <c r="C58" s="26" t="s">
        <v>61</v>
      </c>
      <c r="D58" s="25">
        <v>1198.548</v>
      </c>
      <c r="E58" s="25">
        <v>1198.55</v>
      </c>
      <c r="F58" s="32" t="s">
        <v>102</v>
      </c>
      <c r="G58" s="26">
        <v>151</v>
      </c>
      <c r="H58" s="261" t="s">
        <v>76</v>
      </c>
      <c r="I58" s="266" t="s">
        <v>772</v>
      </c>
      <c r="J58" s="266">
        <v>2</v>
      </c>
      <c r="K58" s="266">
        <v>1.2</v>
      </c>
      <c r="L58" s="450" t="str" cm="1">
        <f t="array" ref="L58:M58">_xlfn.XLOOKUP(Table_1[[#This Row],[Bridge No.]],[2]DATA!$A$1:$A$65536,[2]DATA!$G$1:$H$65536,"")</f>
        <v>Minor</v>
      </c>
      <c r="M58" s="1" t="str">
        <v>Rail Bridge</v>
      </c>
      <c r="N58" s="1"/>
      <c r="O58" s="1"/>
      <c r="P58" s="1"/>
      <c r="Q58" s="1"/>
      <c r="R58" s="1"/>
      <c r="S58" s="1"/>
      <c r="T58" s="1"/>
      <c r="U58" s="1"/>
      <c r="V58" s="1"/>
      <c r="W58" s="1"/>
    </row>
    <row r="59" spans="1:23" ht="15.75" customHeight="1">
      <c r="A59" s="26">
        <f t="shared" si="1"/>
        <v>58</v>
      </c>
      <c r="B59" s="26" t="s">
        <v>138</v>
      </c>
      <c r="C59" s="26" t="s">
        <v>61</v>
      </c>
      <c r="D59" s="25">
        <v>1199.07</v>
      </c>
      <c r="E59" s="25">
        <v>1199.0740000000001</v>
      </c>
      <c r="F59" s="32" t="s">
        <v>102</v>
      </c>
      <c r="G59" s="26">
        <v>153</v>
      </c>
      <c r="H59" s="261" t="s">
        <v>76</v>
      </c>
      <c r="I59" s="266" t="s">
        <v>764</v>
      </c>
      <c r="J59" s="266">
        <v>4</v>
      </c>
      <c r="K59" s="266">
        <v>2.6</v>
      </c>
      <c r="L59" s="450" t="str" cm="1">
        <f t="array" ref="L59:M59">_xlfn.XLOOKUP(Table_1[[#This Row],[Bridge No.]],[2]DATA!$A$1:$A$65536,[2]DATA!$G$1:$H$65536,"")</f>
        <v>Minor</v>
      </c>
      <c r="M59" s="1" t="str">
        <v>Rail Bridge</v>
      </c>
      <c r="N59" s="1"/>
      <c r="O59" s="1"/>
      <c r="P59" s="1"/>
      <c r="Q59" s="1"/>
      <c r="R59" s="1"/>
      <c r="S59" s="1"/>
      <c r="T59" s="1"/>
      <c r="U59" s="1"/>
      <c r="V59" s="1"/>
      <c r="W59" s="1"/>
    </row>
    <row r="60" spans="1:23" ht="15.75" customHeight="1">
      <c r="A60" s="26">
        <f t="shared" si="1"/>
        <v>59</v>
      </c>
      <c r="B60" s="26" t="s">
        <v>139</v>
      </c>
      <c r="C60" s="26" t="s">
        <v>61</v>
      </c>
      <c r="D60" s="25">
        <v>1199.6420000000001</v>
      </c>
      <c r="E60" s="25">
        <v>1199.6510000000001</v>
      </c>
      <c r="F60" s="32" t="s">
        <v>102</v>
      </c>
      <c r="G60" s="26">
        <v>152</v>
      </c>
      <c r="H60" s="261" t="s">
        <v>76</v>
      </c>
      <c r="I60" s="266" t="s">
        <v>783</v>
      </c>
      <c r="J60" s="266">
        <v>9</v>
      </c>
      <c r="K60" s="266">
        <v>8</v>
      </c>
      <c r="L60" s="450" t="str" cm="1">
        <f t="array" ref="L60:M60">_xlfn.XLOOKUP(Table_1[[#This Row],[Bridge No.]],[2]DATA!$A$1:$A$65536,[2]DATA!$G$1:$H$65536,"")</f>
        <v>Minor</v>
      </c>
      <c r="M60" s="1" t="str">
        <v>Rail Bridge</v>
      </c>
      <c r="N60" s="1"/>
      <c r="O60" s="1"/>
      <c r="P60" s="1"/>
      <c r="Q60" s="1"/>
      <c r="R60" s="1"/>
      <c r="S60" s="1"/>
      <c r="T60" s="1"/>
      <c r="U60" s="1"/>
      <c r="V60" s="1"/>
      <c r="W60" s="1"/>
    </row>
    <row r="61" spans="1:23" ht="15.75" customHeight="1">
      <c r="A61" s="26">
        <f t="shared" si="1"/>
        <v>60</v>
      </c>
      <c r="B61" s="26" t="s">
        <v>140</v>
      </c>
      <c r="C61" s="26" t="s">
        <v>61</v>
      </c>
      <c r="D61" s="25">
        <v>1200.2429999999999</v>
      </c>
      <c r="E61" s="25">
        <v>1200.2470000000001</v>
      </c>
      <c r="F61" s="32" t="s">
        <v>102</v>
      </c>
      <c r="G61" s="26">
        <v>154</v>
      </c>
      <c r="H61" s="261" t="s">
        <v>76</v>
      </c>
      <c r="I61" s="266" t="s">
        <v>764</v>
      </c>
      <c r="J61" s="266">
        <v>4</v>
      </c>
      <c r="K61" s="266">
        <v>3</v>
      </c>
      <c r="L61" s="450" t="str" cm="1">
        <f t="array" ref="L61:M61">_xlfn.XLOOKUP(Table_1[[#This Row],[Bridge No.]],[2]DATA!$A$1:$A$65536,[2]DATA!$G$1:$H$65536,"")</f>
        <v>Minor</v>
      </c>
      <c r="M61" s="1" t="str">
        <v>Rail Bridge</v>
      </c>
      <c r="N61" s="1"/>
      <c r="O61" s="1"/>
      <c r="P61" s="1"/>
      <c r="Q61" s="1"/>
      <c r="R61" s="1"/>
      <c r="S61" s="1"/>
      <c r="T61" s="1"/>
      <c r="U61" s="1"/>
      <c r="V61" s="1"/>
      <c r="W61" s="1"/>
    </row>
    <row r="62" spans="1:23" ht="15.75" customHeight="1">
      <c r="A62" s="28">
        <f t="shared" si="1"/>
        <v>61</v>
      </c>
      <c r="B62" s="28" t="s">
        <v>141</v>
      </c>
      <c r="C62" s="28" t="s">
        <v>142</v>
      </c>
      <c r="D62" s="29">
        <v>1201.17</v>
      </c>
      <c r="E62" s="29">
        <v>1201.174</v>
      </c>
      <c r="F62" s="32" t="s">
        <v>102</v>
      </c>
      <c r="G62" s="28">
        <v>156</v>
      </c>
      <c r="H62" s="262" t="s">
        <v>76</v>
      </c>
      <c r="I62" s="267" t="s">
        <v>764</v>
      </c>
      <c r="J62" s="267">
        <v>4</v>
      </c>
      <c r="K62" s="267">
        <v>3</v>
      </c>
      <c r="L62" s="450" t="str" cm="1">
        <f t="array" ref="L62:M62">_xlfn.XLOOKUP(Table_1[[#This Row],[Bridge No.]],[2]DATA!$A$1:$A$65536,[2]DATA!$G$1:$H$65536,"")</f>
        <v>Minor</v>
      </c>
      <c r="M62" s="1" t="str">
        <v>Rail Bridge</v>
      </c>
      <c r="N62" s="1"/>
      <c r="O62" s="1"/>
      <c r="P62" s="1"/>
      <c r="Q62" s="1"/>
      <c r="R62" s="1"/>
      <c r="S62" s="1"/>
      <c r="T62" s="1"/>
      <c r="U62" s="1"/>
      <c r="V62" s="1"/>
      <c r="W62" s="1"/>
    </row>
    <row r="63" spans="1:23" ht="15.75" customHeight="1">
      <c r="A63" s="28">
        <f t="shared" si="1"/>
        <v>62</v>
      </c>
      <c r="B63" s="28" t="s">
        <v>143</v>
      </c>
      <c r="C63" s="28" t="s">
        <v>142</v>
      </c>
      <c r="D63" s="29">
        <v>1201.6690000000001</v>
      </c>
      <c r="E63" s="29">
        <v>1201.672</v>
      </c>
      <c r="F63" s="32" t="s">
        <v>102</v>
      </c>
      <c r="G63" s="28">
        <v>155</v>
      </c>
      <c r="H63" s="262" t="s">
        <v>76</v>
      </c>
      <c r="I63" s="267" t="s">
        <v>763</v>
      </c>
      <c r="J63" s="267">
        <v>3</v>
      </c>
      <c r="K63" s="267">
        <v>2</v>
      </c>
      <c r="L63" s="450" t="str" cm="1">
        <f t="array" ref="L63:M63">_xlfn.XLOOKUP(Table_1[[#This Row],[Bridge No.]],[2]DATA!$A$1:$A$65536,[2]DATA!$G$1:$H$65536,"")</f>
        <v>Minor</v>
      </c>
      <c r="M63" s="1" t="str">
        <v>Rail Bridge</v>
      </c>
      <c r="N63" s="1"/>
      <c r="O63" s="1"/>
      <c r="P63" s="1"/>
      <c r="Q63" s="1"/>
      <c r="R63" s="1"/>
      <c r="S63" s="1"/>
      <c r="T63" s="1"/>
      <c r="U63" s="1"/>
      <c r="V63" s="1"/>
      <c r="W63" s="1"/>
    </row>
    <row r="64" spans="1:23" ht="15.75" customHeight="1">
      <c r="A64" s="28">
        <f t="shared" si="1"/>
        <v>63</v>
      </c>
      <c r="B64" s="28" t="s">
        <v>144</v>
      </c>
      <c r="C64" s="28" t="s">
        <v>142</v>
      </c>
      <c r="D64" s="29">
        <v>1202.482</v>
      </c>
      <c r="E64" s="29">
        <v>1202.4880000000001</v>
      </c>
      <c r="F64" s="32" t="s">
        <v>102</v>
      </c>
      <c r="G64" s="28">
        <v>157</v>
      </c>
      <c r="H64" s="262" t="s">
        <v>76</v>
      </c>
      <c r="I64" s="267" t="s">
        <v>767</v>
      </c>
      <c r="J64" s="267">
        <v>6</v>
      </c>
      <c r="K64" s="267">
        <v>4.5</v>
      </c>
      <c r="L64" s="450" t="str" cm="1">
        <f t="array" ref="L64:M64">_xlfn.XLOOKUP(Table_1[[#This Row],[Bridge No.]],[2]DATA!$A$1:$A$65536,[2]DATA!$G$1:$H$65536,"")</f>
        <v>Minor</v>
      </c>
      <c r="M64" s="1" t="str">
        <v>Rail Bridge</v>
      </c>
      <c r="N64" s="1"/>
      <c r="O64" s="1"/>
      <c r="P64" s="1"/>
      <c r="Q64" s="1"/>
      <c r="R64" s="1"/>
      <c r="S64" s="1"/>
      <c r="T64" s="1"/>
      <c r="U64" s="1"/>
      <c r="V64" s="1"/>
      <c r="W64" s="1"/>
    </row>
    <row r="65" spans="1:23" ht="15.75" customHeight="1">
      <c r="A65" s="28">
        <f t="shared" si="1"/>
        <v>64</v>
      </c>
      <c r="B65" s="28" t="s">
        <v>145</v>
      </c>
      <c r="C65" s="28" t="s">
        <v>142</v>
      </c>
      <c r="D65" s="29">
        <v>1203.1990000000001</v>
      </c>
      <c r="E65" s="29">
        <v>1203.202</v>
      </c>
      <c r="F65" s="32" t="s">
        <v>102</v>
      </c>
      <c r="G65" s="28">
        <v>159</v>
      </c>
      <c r="H65" s="262" t="s">
        <v>76</v>
      </c>
      <c r="I65" s="267" t="s">
        <v>763</v>
      </c>
      <c r="J65" s="267">
        <v>3</v>
      </c>
      <c r="K65" s="267">
        <v>2</v>
      </c>
      <c r="L65" s="450" t="str" cm="1">
        <f t="array" ref="L65:M65">_xlfn.XLOOKUP(Table_1[[#This Row],[Bridge No.]],[2]DATA!$A$1:$A$65536,[2]DATA!$G$1:$H$65536,"")</f>
        <v>Minor</v>
      </c>
      <c r="M65" s="1" t="str">
        <v>Rail Bridge</v>
      </c>
      <c r="N65" s="1"/>
      <c r="O65" s="1"/>
      <c r="P65" s="1"/>
      <c r="Q65" s="1"/>
      <c r="R65" s="1"/>
      <c r="S65" s="1"/>
      <c r="T65" s="1"/>
      <c r="U65" s="1"/>
      <c r="V65" s="1"/>
      <c r="W65" s="1"/>
    </row>
    <row r="66" spans="1:23" ht="15.75" customHeight="1">
      <c r="A66" s="28">
        <f t="shared" si="1"/>
        <v>65</v>
      </c>
      <c r="B66" s="28" t="s">
        <v>146</v>
      </c>
      <c r="C66" s="28" t="s">
        <v>142</v>
      </c>
      <c r="D66" s="29">
        <v>1203.3920000000001</v>
      </c>
      <c r="E66" s="29">
        <v>1203.394</v>
      </c>
      <c r="F66" s="32" t="s">
        <v>102</v>
      </c>
      <c r="G66" s="28">
        <v>158</v>
      </c>
      <c r="H66" s="262" t="s">
        <v>76</v>
      </c>
      <c r="I66" s="267" t="s">
        <v>784</v>
      </c>
      <c r="J66" s="267">
        <v>2</v>
      </c>
      <c r="K66" s="267">
        <v>1</v>
      </c>
      <c r="L66" s="450" t="str" cm="1">
        <f t="array" ref="L66:M66">_xlfn.XLOOKUP(Table_1[[#This Row],[Bridge No.]],[2]DATA!$A$1:$A$65536,[2]DATA!$G$1:$H$65536,"")</f>
        <v>Minor</v>
      </c>
      <c r="M66" s="1" t="str">
        <v>Rail Bridge</v>
      </c>
      <c r="N66" s="1"/>
      <c r="O66" s="1"/>
      <c r="P66" s="1"/>
      <c r="Q66" s="1"/>
      <c r="R66" s="1"/>
      <c r="S66" s="1"/>
      <c r="T66" s="1"/>
      <c r="U66" s="1"/>
      <c r="V66" s="1"/>
      <c r="W66" s="1"/>
    </row>
    <row r="67" spans="1:23" ht="15.75" customHeight="1">
      <c r="A67" s="26">
        <f t="shared" si="1"/>
        <v>66</v>
      </c>
      <c r="B67" s="26" t="s">
        <v>147</v>
      </c>
      <c r="C67" s="26" t="s">
        <v>94</v>
      </c>
      <c r="D67" s="25">
        <v>1207.0029999999999</v>
      </c>
      <c r="E67" s="25">
        <v>1207.0070000000001</v>
      </c>
      <c r="F67" s="32" t="s">
        <v>102</v>
      </c>
      <c r="G67" s="26" t="s">
        <v>148</v>
      </c>
      <c r="H67" s="261" t="s">
        <v>76</v>
      </c>
      <c r="I67" s="266" t="s">
        <v>764</v>
      </c>
      <c r="J67" s="266">
        <v>4</v>
      </c>
      <c r="K67" s="266" t="s">
        <v>337</v>
      </c>
      <c r="L67" s="450" t="str" cm="1">
        <f t="array" ref="L67:M67">_xlfn.XLOOKUP(Table_1[[#This Row],[Bridge No.]],[2]DATA!$A$1:$A$65536,[2]DATA!$G$1:$H$65536,"")</f>
        <v>Minor</v>
      </c>
      <c r="M67" s="1" t="str">
        <v>Other</v>
      </c>
      <c r="N67" s="1"/>
      <c r="O67" s="1"/>
      <c r="P67" s="1"/>
      <c r="Q67" s="1"/>
      <c r="R67" s="1"/>
      <c r="S67" s="1"/>
      <c r="T67" s="1"/>
      <c r="U67" s="1"/>
      <c r="V67" s="1"/>
      <c r="W67" s="1"/>
    </row>
    <row r="68" spans="1:23" ht="15.75" customHeight="1">
      <c r="A68" s="26">
        <f t="shared" si="1"/>
        <v>67</v>
      </c>
      <c r="B68" s="26" t="s">
        <v>149</v>
      </c>
      <c r="C68" s="26" t="s">
        <v>94</v>
      </c>
      <c r="D68" s="25">
        <v>1207.443</v>
      </c>
      <c r="E68" s="25">
        <v>1207.4469999999999</v>
      </c>
      <c r="F68" s="32" t="s">
        <v>102</v>
      </c>
      <c r="G68" s="26" t="s">
        <v>150</v>
      </c>
      <c r="H68" s="261" t="s">
        <v>76</v>
      </c>
      <c r="I68" s="266" t="s">
        <v>764</v>
      </c>
      <c r="J68" s="266">
        <v>4</v>
      </c>
      <c r="K68" s="266" t="s">
        <v>337</v>
      </c>
      <c r="L68" s="450" t="str" cm="1">
        <f t="array" ref="L68:M68">_xlfn.XLOOKUP(Table_1[[#This Row],[Bridge No.]],[2]DATA!$A$1:$A$65536,[2]DATA!$G$1:$H$65536,"")</f>
        <v>Minor</v>
      </c>
      <c r="M68" s="1" t="str">
        <v>Other</v>
      </c>
      <c r="N68" s="1"/>
      <c r="O68" s="1"/>
      <c r="P68" s="1"/>
      <c r="Q68" s="1"/>
      <c r="R68" s="1"/>
      <c r="S68" s="1"/>
      <c r="T68" s="1"/>
      <c r="U68" s="1"/>
      <c r="V68" s="1"/>
      <c r="W68" s="1"/>
    </row>
    <row r="69" spans="1:23" ht="15.75" customHeight="1">
      <c r="A69" s="26">
        <f t="shared" si="1"/>
        <v>68</v>
      </c>
      <c r="B69" s="26" t="s">
        <v>151</v>
      </c>
      <c r="C69" s="26" t="s">
        <v>94</v>
      </c>
      <c r="D69" s="25">
        <v>1208.5740000000001</v>
      </c>
      <c r="E69" s="25">
        <v>1208.578</v>
      </c>
      <c r="F69" s="32" t="s">
        <v>102</v>
      </c>
      <c r="G69" s="26" t="s">
        <v>152</v>
      </c>
      <c r="H69" s="261" t="s">
        <v>76</v>
      </c>
      <c r="I69" s="266" t="s">
        <v>764</v>
      </c>
      <c r="J69" s="266">
        <v>4</v>
      </c>
      <c r="K69" s="266">
        <v>3</v>
      </c>
      <c r="L69" s="450" t="str" cm="1">
        <f t="array" ref="L69:M69">_xlfn.XLOOKUP(Table_1[[#This Row],[Bridge No.]],[2]DATA!$A$1:$A$65536,[2]DATA!$G$1:$H$65536,"")</f>
        <v>Minor</v>
      </c>
      <c r="M69" s="1" t="str">
        <v>Rail Bridge</v>
      </c>
      <c r="N69" s="1"/>
      <c r="O69" s="1"/>
      <c r="P69" s="1"/>
      <c r="Q69" s="1"/>
      <c r="R69" s="1"/>
      <c r="S69" s="1"/>
      <c r="T69" s="1"/>
      <c r="U69" s="1"/>
      <c r="V69" s="1"/>
      <c r="W69" s="1"/>
    </row>
    <row r="70" spans="1:23" ht="15.75" customHeight="1">
      <c r="A70" s="26">
        <f t="shared" si="1"/>
        <v>69</v>
      </c>
      <c r="B70" s="26" t="s">
        <v>153</v>
      </c>
      <c r="C70" s="26" t="s">
        <v>94</v>
      </c>
      <c r="D70" s="25">
        <v>1209.0619999999999</v>
      </c>
      <c r="E70" s="25">
        <v>1209.07</v>
      </c>
      <c r="F70" s="32" t="s">
        <v>102</v>
      </c>
      <c r="G70" s="26">
        <v>168</v>
      </c>
      <c r="H70" s="261" t="s">
        <v>76</v>
      </c>
      <c r="I70" s="266" t="s">
        <v>785</v>
      </c>
      <c r="J70" s="266">
        <v>8</v>
      </c>
      <c r="K70" s="266">
        <v>7</v>
      </c>
      <c r="L70" s="450" t="str" cm="1">
        <f t="array" ref="L70:M70">_xlfn.XLOOKUP(Table_1[[#This Row],[Bridge No.]],[2]DATA!$A$1:$A$65536,[2]DATA!$G$1:$H$65536,"")</f>
        <v>Minor</v>
      </c>
      <c r="M70" s="1" t="str">
        <v>Rail Bridge</v>
      </c>
      <c r="N70" s="1"/>
      <c r="O70" s="1"/>
      <c r="P70" s="1"/>
      <c r="Q70" s="1"/>
      <c r="R70" s="1"/>
      <c r="S70" s="1"/>
      <c r="T70" s="1"/>
      <c r="U70" s="1"/>
      <c r="V70" s="1"/>
      <c r="W70" s="1"/>
    </row>
    <row r="71" spans="1:23" ht="15.75" customHeight="1">
      <c r="A71" s="26">
        <f t="shared" si="1"/>
        <v>70</v>
      </c>
      <c r="B71" s="26" t="s">
        <v>154</v>
      </c>
      <c r="C71" s="26" t="s">
        <v>94</v>
      </c>
      <c r="D71" s="25">
        <v>1209.443</v>
      </c>
      <c r="E71" s="25">
        <v>1209.4480000000001</v>
      </c>
      <c r="F71" s="32" t="s">
        <v>102</v>
      </c>
      <c r="G71" s="26" t="s">
        <v>155</v>
      </c>
      <c r="H71" s="261" t="s">
        <v>76</v>
      </c>
      <c r="I71" s="266" t="s">
        <v>769</v>
      </c>
      <c r="J71" s="266">
        <v>5</v>
      </c>
      <c r="K71" s="266">
        <v>4</v>
      </c>
      <c r="L71" s="450" t="str" cm="1">
        <f t="array" ref="L71:M71">_xlfn.XLOOKUP(Table_1[[#This Row],[Bridge No.]],[2]DATA!$A$1:$A$65536,[2]DATA!$G$1:$H$65536,"")</f>
        <v>Minor</v>
      </c>
      <c r="M71" s="1" t="str">
        <v>Rail Bridge</v>
      </c>
      <c r="N71" s="1"/>
      <c r="O71" s="1"/>
      <c r="P71" s="1"/>
      <c r="Q71" s="1"/>
      <c r="R71" s="1"/>
      <c r="S71" s="1"/>
      <c r="T71" s="1"/>
      <c r="U71" s="1"/>
      <c r="V71" s="1"/>
      <c r="W71" s="1"/>
    </row>
    <row r="72" spans="1:23" ht="15.75" customHeight="1">
      <c r="A72" s="26">
        <f t="shared" si="1"/>
        <v>71</v>
      </c>
      <c r="B72" s="26" t="s">
        <v>156</v>
      </c>
      <c r="C72" s="26" t="s">
        <v>94</v>
      </c>
      <c r="D72" s="25">
        <v>1210.0630000000001</v>
      </c>
      <c r="E72" s="25">
        <v>1210.067</v>
      </c>
      <c r="F72" s="32" t="s">
        <v>102</v>
      </c>
      <c r="G72" s="26" t="s">
        <v>157</v>
      </c>
      <c r="H72" s="261" t="s">
        <v>76</v>
      </c>
      <c r="I72" s="266" t="s">
        <v>764</v>
      </c>
      <c r="J72" s="266">
        <v>4</v>
      </c>
      <c r="K72" s="266">
        <v>3</v>
      </c>
      <c r="L72" s="450" t="str" cm="1">
        <f t="array" ref="L72:M72">_xlfn.XLOOKUP(Table_1[[#This Row],[Bridge No.]],[2]DATA!$A$1:$A$65536,[2]DATA!$G$1:$H$65536,"")</f>
        <v>Minor</v>
      </c>
      <c r="M72" s="1" t="str">
        <v>Rail Bridge</v>
      </c>
      <c r="N72" s="1"/>
      <c r="O72" s="1"/>
      <c r="P72" s="1"/>
      <c r="Q72" s="1"/>
      <c r="R72" s="1"/>
      <c r="S72" s="1"/>
      <c r="T72" s="1"/>
      <c r="U72" s="1"/>
      <c r="V72" s="1"/>
      <c r="W72" s="1"/>
    </row>
    <row r="73" spans="1:23" ht="15.75" customHeight="1">
      <c r="A73" s="28">
        <f t="shared" si="1"/>
        <v>72</v>
      </c>
      <c r="B73" s="28" t="s">
        <v>158</v>
      </c>
      <c r="C73" s="28" t="s">
        <v>159</v>
      </c>
      <c r="D73" s="29">
        <v>1211.71</v>
      </c>
      <c r="E73" s="29">
        <v>1211.7180000000001</v>
      </c>
      <c r="F73" s="32" t="s">
        <v>102</v>
      </c>
      <c r="G73" s="28">
        <v>171</v>
      </c>
      <c r="H73" s="262" t="s">
        <v>76</v>
      </c>
      <c r="I73" s="267" t="s">
        <v>786</v>
      </c>
      <c r="J73" s="267">
        <v>8</v>
      </c>
      <c r="K73" s="267">
        <v>3.4</v>
      </c>
      <c r="L73" s="450" t="str" cm="1">
        <f t="array" ref="L73:M73">_xlfn.XLOOKUP(Table_1[[#This Row],[Bridge No.]],[2]DATA!$A$1:$A$65536,[2]DATA!$G$1:$H$65536,"")</f>
        <v>Minor</v>
      </c>
      <c r="M73" s="1" t="str">
        <v>Rail Bridge</v>
      </c>
      <c r="N73" s="1"/>
      <c r="O73" s="1"/>
      <c r="P73" s="1"/>
      <c r="Q73" s="1"/>
      <c r="R73" s="1"/>
      <c r="S73" s="1"/>
      <c r="T73" s="1"/>
      <c r="U73" s="1"/>
      <c r="V73" s="1"/>
      <c r="W73" s="1"/>
    </row>
    <row r="74" spans="1:23" ht="15.75" customHeight="1">
      <c r="A74" s="28">
        <f t="shared" si="1"/>
        <v>73</v>
      </c>
      <c r="B74" s="28" t="s">
        <v>160</v>
      </c>
      <c r="C74" s="28" t="s">
        <v>159</v>
      </c>
      <c r="D74" s="29">
        <v>1212.7249999999999</v>
      </c>
      <c r="E74" s="29">
        <v>1212.7270000000001</v>
      </c>
      <c r="F74" s="32" t="s">
        <v>102</v>
      </c>
      <c r="G74" s="28">
        <v>172</v>
      </c>
      <c r="H74" s="262" t="s">
        <v>76</v>
      </c>
      <c r="I74" s="267" t="s">
        <v>772</v>
      </c>
      <c r="J74" s="267">
        <v>2</v>
      </c>
      <c r="K74" s="267">
        <v>1.2</v>
      </c>
      <c r="L74" s="450" t="str" cm="1">
        <f t="array" ref="L74:M74">_xlfn.XLOOKUP(Table_1[[#This Row],[Bridge No.]],[2]DATA!$A$1:$A$65536,[2]DATA!$G$1:$H$65536,"")</f>
        <v>Minor</v>
      </c>
      <c r="M74" s="1" t="str">
        <v>Rail Bridge</v>
      </c>
      <c r="N74" s="1"/>
      <c r="O74" s="1"/>
      <c r="P74" s="1"/>
      <c r="Q74" s="1"/>
      <c r="R74" s="1"/>
      <c r="S74" s="1"/>
      <c r="T74" s="1"/>
      <c r="U74" s="1"/>
      <c r="V74" s="1"/>
      <c r="W74" s="1"/>
    </row>
    <row r="75" spans="1:23" ht="15.75" customHeight="1">
      <c r="A75" s="28">
        <f t="shared" si="1"/>
        <v>74</v>
      </c>
      <c r="B75" s="28" t="s">
        <v>161</v>
      </c>
      <c r="C75" s="28" t="s">
        <v>159</v>
      </c>
      <c r="D75" s="29">
        <v>1214.6389999999999</v>
      </c>
      <c r="E75" s="29">
        <v>1214.645</v>
      </c>
      <c r="F75" s="32" t="s">
        <v>102</v>
      </c>
      <c r="G75" s="28">
        <v>173</v>
      </c>
      <c r="H75" s="262" t="s">
        <v>76</v>
      </c>
      <c r="I75" s="267" t="s">
        <v>767</v>
      </c>
      <c r="J75" s="267">
        <v>6</v>
      </c>
      <c r="K75" s="267">
        <v>4.5</v>
      </c>
      <c r="L75" s="450" t="str" cm="1">
        <f t="array" ref="L75:M75">_xlfn.XLOOKUP(Table_1[[#This Row],[Bridge No.]],[2]DATA!$A$1:$A$65536,[2]DATA!$G$1:$H$65536,"")</f>
        <v>Minor</v>
      </c>
      <c r="M75" s="1" t="str">
        <v>Rail Bridge</v>
      </c>
      <c r="N75" s="1"/>
      <c r="O75" s="1"/>
      <c r="P75" s="1"/>
      <c r="Q75" s="1"/>
      <c r="R75" s="1"/>
      <c r="S75" s="1"/>
      <c r="T75" s="1"/>
      <c r="U75" s="1"/>
      <c r="V75" s="1"/>
      <c r="W75" s="1"/>
    </row>
    <row r="76" spans="1:23" ht="15.75" customHeight="1">
      <c r="A76" s="26">
        <f t="shared" si="1"/>
        <v>75</v>
      </c>
      <c r="B76" s="26" t="s">
        <v>162</v>
      </c>
      <c r="C76" s="26" t="s">
        <v>64</v>
      </c>
      <c r="D76" s="25">
        <v>1216.6759999999999</v>
      </c>
      <c r="E76" s="25">
        <v>1216.6780000000001</v>
      </c>
      <c r="F76" s="32" t="s">
        <v>102</v>
      </c>
      <c r="G76" s="26">
        <v>175</v>
      </c>
      <c r="H76" s="261" t="s">
        <v>76</v>
      </c>
      <c r="I76" s="266" t="s">
        <v>772</v>
      </c>
      <c r="J76" s="266">
        <v>2</v>
      </c>
      <c r="K76" s="266">
        <v>1.2</v>
      </c>
      <c r="L76" s="450" t="str" cm="1">
        <f t="array" ref="L76:M76">_xlfn.XLOOKUP(Table_1[[#This Row],[Bridge No.]],[2]DATA!$A$1:$A$65536,[2]DATA!$G$1:$H$65536,"")</f>
        <v>Minor</v>
      </c>
      <c r="M76" s="1" t="str">
        <v>Rail Bridge</v>
      </c>
      <c r="N76" s="1"/>
      <c r="O76" s="1"/>
      <c r="P76" s="1"/>
      <c r="Q76" s="1"/>
      <c r="R76" s="1"/>
      <c r="S76" s="1"/>
      <c r="T76" s="1"/>
      <c r="U76" s="1"/>
      <c r="V76" s="1"/>
      <c r="W76" s="1"/>
    </row>
    <row r="77" spans="1:23" ht="15.75" customHeight="1">
      <c r="A77" s="26">
        <f t="shared" si="1"/>
        <v>76</v>
      </c>
      <c r="B77" s="26" t="s">
        <v>163</v>
      </c>
      <c r="C77" s="26" t="s">
        <v>64</v>
      </c>
      <c r="D77" s="25">
        <v>1216.9490000000001</v>
      </c>
      <c r="E77" s="25">
        <v>1216.951</v>
      </c>
      <c r="F77" s="32" t="s">
        <v>102</v>
      </c>
      <c r="G77" s="26">
        <v>174</v>
      </c>
      <c r="H77" s="261" t="s">
        <v>76</v>
      </c>
      <c r="I77" s="266" t="s">
        <v>772</v>
      </c>
      <c r="J77" s="266">
        <v>2</v>
      </c>
      <c r="K77" s="266">
        <v>1.2</v>
      </c>
      <c r="L77" s="450" t="str" cm="1">
        <f t="array" ref="L77:M77">_xlfn.XLOOKUP(Table_1[[#This Row],[Bridge No.]],[2]DATA!$A$1:$A$65536,[2]DATA!$G$1:$H$65536,"")</f>
        <v>Minor</v>
      </c>
      <c r="M77" s="1" t="str">
        <v>Rail Bridge</v>
      </c>
      <c r="N77" s="1"/>
      <c r="O77" s="1"/>
      <c r="P77" s="1"/>
      <c r="Q77" s="1"/>
      <c r="R77" s="1"/>
      <c r="S77" s="1"/>
      <c r="T77" s="1"/>
      <c r="U77" s="1"/>
      <c r="V77" s="1"/>
      <c r="W77" s="1"/>
    </row>
    <row r="78" spans="1:23" ht="15.75" customHeight="1">
      <c r="A78" s="26">
        <f t="shared" si="1"/>
        <v>77</v>
      </c>
      <c r="B78" s="26" t="s">
        <v>164</v>
      </c>
      <c r="C78" s="26" t="s">
        <v>64</v>
      </c>
      <c r="D78" s="25">
        <v>1219.462</v>
      </c>
      <c r="E78" s="25">
        <v>1219.4690000000001</v>
      </c>
      <c r="F78" s="32" t="s">
        <v>102</v>
      </c>
      <c r="G78" s="26">
        <v>177</v>
      </c>
      <c r="H78" s="261" t="s">
        <v>76</v>
      </c>
      <c r="I78" s="266" t="s">
        <v>780</v>
      </c>
      <c r="J78" s="266">
        <v>7</v>
      </c>
      <c r="K78" s="266">
        <v>6</v>
      </c>
      <c r="L78" s="450" t="str" cm="1">
        <f t="array" ref="L78:M78">_xlfn.XLOOKUP(Table_1[[#This Row],[Bridge No.]],[2]DATA!$A$1:$A$65536,[2]DATA!$G$1:$H$65536,"")</f>
        <v>Minor</v>
      </c>
      <c r="M78" s="1" t="str">
        <v>Rail Bridge</v>
      </c>
      <c r="N78" s="1"/>
      <c r="O78" s="1"/>
      <c r="P78" s="1"/>
      <c r="Q78" s="1"/>
      <c r="R78" s="1"/>
      <c r="S78" s="1"/>
      <c r="T78" s="1"/>
      <c r="U78" s="1"/>
      <c r="V78" s="1"/>
      <c r="W78" s="1"/>
    </row>
    <row r="79" spans="1:23" ht="15.75" customHeight="1">
      <c r="A79" s="26">
        <f t="shared" si="1"/>
        <v>78</v>
      </c>
      <c r="B79" s="26" t="s">
        <v>165</v>
      </c>
      <c r="C79" s="26" t="s">
        <v>64</v>
      </c>
      <c r="D79" s="25">
        <v>1219.922</v>
      </c>
      <c r="E79" s="25">
        <v>1219.9290000000001</v>
      </c>
      <c r="F79" s="32" t="s">
        <v>102</v>
      </c>
      <c r="G79" s="26">
        <v>176</v>
      </c>
      <c r="H79" s="261" t="s">
        <v>76</v>
      </c>
      <c r="I79" s="266" t="s">
        <v>780</v>
      </c>
      <c r="J79" s="266">
        <v>7</v>
      </c>
      <c r="K79" s="266">
        <v>6</v>
      </c>
      <c r="L79" s="450" t="str" cm="1">
        <f t="array" ref="L79:M79">_xlfn.XLOOKUP(Table_1[[#This Row],[Bridge No.]],[2]DATA!$A$1:$A$65536,[2]DATA!$G$1:$H$65536,"")</f>
        <v>Minor</v>
      </c>
      <c r="M79" s="1" t="str">
        <v>Rail Bridge</v>
      </c>
      <c r="N79" s="1"/>
      <c r="O79" s="1"/>
      <c r="P79" s="1"/>
      <c r="Q79" s="1"/>
      <c r="R79" s="1"/>
      <c r="S79" s="1"/>
      <c r="T79" s="1"/>
      <c r="U79" s="1"/>
      <c r="V79" s="1"/>
      <c r="W79" s="1"/>
    </row>
    <row r="80" spans="1:23" ht="15.75" customHeight="1">
      <c r="A80" s="26">
        <f t="shared" si="1"/>
        <v>79</v>
      </c>
      <c r="B80" s="26" t="s">
        <v>166</v>
      </c>
      <c r="C80" s="26" t="s">
        <v>64</v>
      </c>
      <c r="D80" s="25">
        <v>1223.405</v>
      </c>
      <c r="E80" s="25">
        <v>1223.4069999999999</v>
      </c>
      <c r="F80" s="32" t="s">
        <v>102</v>
      </c>
      <c r="G80" s="26">
        <v>179</v>
      </c>
      <c r="H80" s="261" t="s">
        <v>76</v>
      </c>
      <c r="I80" s="266" t="s">
        <v>772</v>
      </c>
      <c r="J80" s="266">
        <v>2</v>
      </c>
      <c r="K80" s="266">
        <v>12</v>
      </c>
      <c r="L80" s="450" t="str" cm="1">
        <f t="array" ref="L80:M80">_xlfn.XLOOKUP(Table_1[[#This Row],[Bridge No.]],[2]DATA!$A$1:$A$65536,[2]DATA!$G$1:$H$65536,"")</f>
        <v>Minor</v>
      </c>
      <c r="M80" s="1" t="str">
        <v>Rail Bridge</v>
      </c>
      <c r="N80" s="1"/>
      <c r="O80" s="1"/>
      <c r="P80" s="1"/>
      <c r="Q80" s="1"/>
      <c r="R80" s="1"/>
      <c r="S80" s="1"/>
      <c r="T80" s="1"/>
      <c r="U80" s="1"/>
      <c r="V80" s="1"/>
      <c r="W80" s="1"/>
    </row>
    <row r="81" spans="1:23" ht="15.75" customHeight="1">
      <c r="A81" s="26">
        <f t="shared" si="1"/>
        <v>80</v>
      </c>
      <c r="B81" s="26" t="s">
        <v>167</v>
      </c>
      <c r="C81" s="26" t="s">
        <v>64</v>
      </c>
      <c r="D81" s="25">
        <v>1225.4670000000001</v>
      </c>
      <c r="E81" s="25">
        <v>1225.47</v>
      </c>
      <c r="F81" s="32" t="s">
        <v>102</v>
      </c>
      <c r="G81" s="26">
        <v>181</v>
      </c>
      <c r="H81" s="261" t="s">
        <v>76</v>
      </c>
      <c r="I81" s="266" t="s">
        <v>772</v>
      </c>
      <c r="J81" s="266">
        <v>3</v>
      </c>
      <c r="K81" s="266">
        <v>1.2</v>
      </c>
      <c r="L81" s="450" t="str" cm="1">
        <f t="array" ref="L81:M81">_xlfn.XLOOKUP(Table_1[[#This Row],[Bridge No.]],[2]DATA!$A$1:$A$65536,[2]DATA!$G$1:$H$65536,"")</f>
        <v>Minor</v>
      </c>
      <c r="M81" s="1" t="str">
        <v>Rail Bridge</v>
      </c>
      <c r="N81" s="1"/>
      <c r="O81" s="1"/>
      <c r="P81" s="1"/>
      <c r="Q81" s="1"/>
      <c r="R81" s="1"/>
      <c r="S81" s="1"/>
      <c r="T81" s="1"/>
      <c r="U81" s="1"/>
      <c r="V81" s="1"/>
      <c r="W81" s="1"/>
    </row>
    <row r="82" spans="1:23" ht="15.75" customHeight="1">
      <c r="A82" s="26">
        <f t="shared" si="1"/>
        <v>81</v>
      </c>
      <c r="B82" s="26" t="s">
        <v>168</v>
      </c>
      <c r="C82" s="26" t="s">
        <v>64</v>
      </c>
      <c r="D82" s="25">
        <v>1226.71</v>
      </c>
      <c r="E82" s="25">
        <v>1226.7170000000001</v>
      </c>
      <c r="F82" s="32" t="s">
        <v>102</v>
      </c>
      <c r="G82" s="26">
        <v>182</v>
      </c>
      <c r="H82" s="261" t="s">
        <v>76</v>
      </c>
      <c r="I82" s="266" t="s">
        <v>787</v>
      </c>
      <c r="J82" s="266">
        <v>7</v>
      </c>
      <c r="K82" s="266">
        <v>6.1</v>
      </c>
      <c r="L82" s="450" t="str" cm="1">
        <f t="array" ref="L82:M82">_xlfn.XLOOKUP(Table_1[[#This Row],[Bridge No.]],[2]DATA!$A$1:$A$65536,[2]DATA!$G$1:$H$65536,"")</f>
        <v>Minor</v>
      </c>
      <c r="M82" s="1" t="str">
        <v>Rail Bridge</v>
      </c>
      <c r="N82" s="1"/>
      <c r="O82" s="1"/>
      <c r="P82" s="1"/>
      <c r="Q82" s="1"/>
      <c r="R82" s="1"/>
      <c r="S82" s="1"/>
      <c r="T82" s="1"/>
      <c r="U82" s="1"/>
      <c r="V82" s="1"/>
      <c r="W82" s="1"/>
    </row>
    <row r="83" spans="1:23" ht="15.75" customHeight="1">
      <c r="A83" s="28">
        <f t="shared" si="1"/>
        <v>82</v>
      </c>
      <c r="B83" s="28" t="s">
        <v>169</v>
      </c>
      <c r="C83" s="28" t="s">
        <v>170</v>
      </c>
      <c r="D83" s="29">
        <v>1227.567</v>
      </c>
      <c r="E83" s="29">
        <v>1227.5709999999999</v>
      </c>
      <c r="F83" s="32" t="s">
        <v>102</v>
      </c>
      <c r="G83" s="28">
        <v>183</v>
      </c>
      <c r="H83" s="262" t="s">
        <v>76</v>
      </c>
      <c r="I83" s="267" t="s">
        <v>764</v>
      </c>
      <c r="J83" s="267">
        <v>4</v>
      </c>
      <c r="K83" s="267">
        <v>3</v>
      </c>
      <c r="L83" s="450" t="str" cm="1">
        <f t="array" ref="L83:M83">_xlfn.XLOOKUP(Table_1[[#This Row],[Bridge No.]],[2]DATA!$A$1:$A$65536,[2]DATA!$G$1:$H$65536,"")</f>
        <v>Minor</v>
      </c>
      <c r="M83" s="1" t="str">
        <v>Rail Bridge</v>
      </c>
      <c r="N83" s="1"/>
      <c r="O83" s="1"/>
      <c r="P83" s="1"/>
      <c r="Q83" s="1"/>
      <c r="R83" s="1"/>
      <c r="S83" s="1"/>
      <c r="T83" s="1"/>
      <c r="U83" s="1"/>
      <c r="V83" s="1"/>
      <c r="W83" s="1"/>
    </row>
    <row r="84" spans="1:23" ht="15.75" customHeight="1">
      <c r="A84" s="28">
        <f t="shared" si="1"/>
        <v>83</v>
      </c>
      <c r="B84" s="28" t="s">
        <v>171</v>
      </c>
      <c r="C84" s="28" t="s">
        <v>170</v>
      </c>
      <c r="D84" s="29">
        <v>1229.0239999999999</v>
      </c>
      <c r="E84" s="29">
        <v>1229.028</v>
      </c>
      <c r="F84" s="32" t="s">
        <v>102</v>
      </c>
      <c r="G84" s="28">
        <v>184</v>
      </c>
      <c r="H84" s="262" t="s">
        <v>76</v>
      </c>
      <c r="I84" s="267" t="s">
        <v>764</v>
      </c>
      <c r="J84" s="267">
        <v>4</v>
      </c>
      <c r="K84" s="267">
        <v>3</v>
      </c>
      <c r="L84" s="450" t="str" cm="1">
        <f t="array" ref="L84:M84">_xlfn.XLOOKUP(Table_1[[#This Row],[Bridge No.]],[2]DATA!$A$1:$A$65536,[2]DATA!$G$1:$H$65536,"")</f>
        <v>Minor</v>
      </c>
      <c r="M84" s="1" t="str">
        <v>Rail Bridge</v>
      </c>
      <c r="N84" s="1"/>
      <c r="O84" s="1"/>
      <c r="P84" s="1"/>
      <c r="Q84" s="1"/>
      <c r="R84" s="1"/>
      <c r="S84" s="1"/>
      <c r="T84" s="1"/>
      <c r="U84" s="1"/>
      <c r="V84" s="1"/>
      <c r="W84" s="1"/>
    </row>
    <row r="85" spans="1:23" ht="15.75" customHeight="1">
      <c r="A85" s="26">
        <f t="shared" si="1"/>
        <v>84</v>
      </c>
      <c r="B85" s="26" t="s">
        <v>172</v>
      </c>
      <c r="C85" s="26" t="s">
        <v>69</v>
      </c>
      <c r="D85" s="25">
        <v>1231.143</v>
      </c>
      <c r="E85" s="25">
        <v>1231.1469999999999</v>
      </c>
      <c r="F85" s="32" t="s">
        <v>102</v>
      </c>
      <c r="G85" s="26">
        <v>187</v>
      </c>
      <c r="H85" s="261" t="s">
        <v>76</v>
      </c>
      <c r="I85" s="266" t="s">
        <v>764</v>
      </c>
      <c r="J85" s="266">
        <v>4</v>
      </c>
      <c r="K85" s="266">
        <v>3</v>
      </c>
      <c r="L85" s="450" t="str" cm="1">
        <f t="array" ref="L85:M85">_xlfn.XLOOKUP(Table_1[[#This Row],[Bridge No.]],[2]DATA!$A$1:$A$65536,[2]DATA!$G$1:$H$65536,"")</f>
        <v>Minor</v>
      </c>
      <c r="M85" s="1" t="str">
        <v>Rail Bridge</v>
      </c>
      <c r="N85" s="1"/>
      <c r="O85" s="1"/>
      <c r="P85" s="1"/>
      <c r="Q85" s="1"/>
      <c r="R85" s="1"/>
      <c r="S85" s="1"/>
      <c r="T85" s="1"/>
      <c r="U85" s="1"/>
      <c r="V85" s="1"/>
      <c r="W85" s="1"/>
    </row>
    <row r="86" spans="1:23" ht="15.75" customHeight="1">
      <c r="A86" s="26">
        <f t="shared" si="1"/>
        <v>85</v>
      </c>
      <c r="B86" s="26" t="s">
        <v>173</v>
      </c>
      <c r="C86" s="26" t="s">
        <v>69</v>
      </c>
      <c r="D86" s="25">
        <v>1231.92</v>
      </c>
      <c r="E86" s="25">
        <v>1231.922</v>
      </c>
      <c r="F86" s="32" t="s">
        <v>102</v>
      </c>
      <c r="G86" s="26">
        <v>185</v>
      </c>
      <c r="H86" s="261" t="s">
        <v>76</v>
      </c>
      <c r="I86" s="266" t="s">
        <v>772</v>
      </c>
      <c r="J86" s="266">
        <v>2</v>
      </c>
      <c r="K86" s="266">
        <v>1.2</v>
      </c>
      <c r="L86" s="450" t="str" cm="1">
        <f t="array" ref="L86:M86">_xlfn.XLOOKUP(Table_1[[#This Row],[Bridge No.]],[2]DATA!$A$1:$A$65536,[2]DATA!$G$1:$H$65536,"")</f>
        <v>Minor</v>
      </c>
      <c r="M86" s="1" t="str">
        <v>Rail Bridge</v>
      </c>
      <c r="N86" s="1"/>
      <c r="O86" s="1"/>
      <c r="P86" s="1"/>
      <c r="Q86" s="1"/>
      <c r="R86" s="1"/>
      <c r="S86" s="1"/>
      <c r="T86" s="1"/>
      <c r="U86" s="1"/>
      <c r="V86" s="1"/>
      <c r="W86" s="1"/>
    </row>
    <row r="87" spans="1:23" ht="15.75" customHeight="1">
      <c r="A87" s="26">
        <f t="shared" si="1"/>
        <v>86</v>
      </c>
      <c r="B87" s="26" t="s">
        <v>174</v>
      </c>
      <c r="C87" s="26" t="s">
        <v>69</v>
      </c>
      <c r="D87" s="25">
        <v>1232.3340000000001</v>
      </c>
      <c r="E87" s="25">
        <v>1232.338</v>
      </c>
      <c r="F87" s="32" t="s">
        <v>102</v>
      </c>
      <c r="G87" s="26">
        <v>188</v>
      </c>
      <c r="H87" s="261" t="s">
        <v>76</v>
      </c>
      <c r="I87" s="266" t="s">
        <v>788</v>
      </c>
      <c r="J87" s="266">
        <v>4</v>
      </c>
      <c r="K87" s="266">
        <v>3.05</v>
      </c>
      <c r="L87" s="450" t="str" cm="1">
        <f t="array" ref="L87:M87">_xlfn.XLOOKUP(Table_1[[#This Row],[Bridge No.]],[2]DATA!$A$1:$A$65536,[2]DATA!$G$1:$H$65536,"")</f>
        <v>Minor</v>
      </c>
      <c r="M87" s="1" t="str">
        <v>Rail Bridge</v>
      </c>
      <c r="N87" s="1"/>
      <c r="O87" s="1"/>
      <c r="P87" s="1"/>
      <c r="Q87" s="1"/>
      <c r="R87" s="1"/>
      <c r="S87" s="1"/>
      <c r="T87" s="1"/>
      <c r="U87" s="1"/>
      <c r="V87" s="1"/>
      <c r="W87" s="1"/>
    </row>
    <row r="88" spans="1:23" ht="15.75" customHeight="1">
      <c r="A88" s="26">
        <f t="shared" si="1"/>
        <v>87</v>
      </c>
      <c r="B88" s="26" t="s">
        <v>175</v>
      </c>
      <c r="C88" s="26" t="s">
        <v>69</v>
      </c>
      <c r="D88" s="25">
        <v>1234.546</v>
      </c>
      <c r="E88" s="25">
        <v>1234.548</v>
      </c>
      <c r="F88" s="32" t="s">
        <v>102</v>
      </c>
      <c r="G88" s="26" t="s">
        <v>176</v>
      </c>
      <c r="H88" s="261" t="s">
        <v>76</v>
      </c>
      <c r="I88" s="266" t="s">
        <v>772</v>
      </c>
      <c r="J88" s="266">
        <v>2</v>
      </c>
      <c r="K88" s="266">
        <v>1.2</v>
      </c>
      <c r="L88" s="450" t="str" cm="1">
        <f t="array" ref="L88:M88">_xlfn.XLOOKUP(Table_1[[#This Row],[Bridge No.]],[2]DATA!$A$1:$A$65536,[2]DATA!$G$1:$H$65536,"")</f>
        <v>Minor</v>
      </c>
      <c r="M88" s="1" t="str">
        <v>Rail Bridge</v>
      </c>
      <c r="N88" s="1"/>
      <c r="O88" s="1"/>
      <c r="P88" s="1"/>
      <c r="Q88" s="1"/>
      <c r="R88" s="1"/>
      <c r="S88" s="1"/>
      <c r="T88" s="1"/>
      <c r="U88" s="1"/>
      <c r="V88" s="1"/>
      <c r="W88" s="1"/>
    </row>
    <row r="89" spans="1:23" ht="15.75" customHeight="1">
      <c r="A89" s="28">
        <f t="shared" si="1"/>
        <v>88</v>
      </c>
      <c r="B89" s="28" t="s">
        <v>177</v>
      </c>
      <c r="C89" s="28" t="s">
        <v>178</v>
      </c>
      <c r="D89" s="29">
        <v>1236.018</v>
      </c>
      <c r="E89" s="29">
        <v>1236.0239999999999</v>
      </c>
      <c r="F89" s="32" t="s">
        <v>102</v>
      </c>
      <c r="G89" s="28">
        <v>189</v>
      </c>
      <c r="H89" s="262" t="s">
        <v>76</v>
      </c>
      <c r="I89" s="267" t="s">
        <v>789</v>
      </c>
      <c r="J89" s="267">
        <v>6</v>
      </c>
      <c r="K89" s="267">
        <v>4.57</v>
      </c>
      <c r="L89" s="450" t="str" cm="1">
        <f t="array" ref="L89:M89">_xlfn.XLOOKUP(Table_1[[#This Row],[Bridge No.]],[2]DATA!$A$1:$A$65536,[2]DATA!$G$1:$H$65536,"")</f>
        <v>Minor</v>
      </c>
      <c r="M89" s="1" t="str">
        <v>Rail Bridge</v>
      </c>
      <c r="N89" s="1"/>
      <c r="O89" s="1"/>
      <c r="P89" s="1"/>
      <c r="Q89" s="1"/>
      <c r="R89" s="1"/>
      <c r="S89" s="1"/>
      <c r="T89" s="1"/>
      <c r="U89" s="1"/>
      <c r="V89" s="1"/>
      <c r="W89" s="1"/>
    </row>
    <row r="90" spans="1:23" ht="15.75" customHeight="1">
      <c r="A90" s="28">
        <f t="shared" si="1"/>
        <v>89</v>
      </c>
      <c r="B90" s="28" t="s">
        <v>179</v>
      </c>
      <c r="C90" s="28" t="s">
        <v>178</v>
      </c>
      <c r="D90" s="29">
        <v>1236.72</v>
      </c>
      <c r="E90" s="29">
        <v>1236.722</v>
      </c>
      <c r="F90" s="32" t="s">
        <v>102</v>
      </c>
      <c r="G90" s="28">
        <v>190</v>
      </c>
      <c r="H90" s="262" t="s">
        <v>76</v>
      </c>
      <c r="I90" s="267" t="s">
        <v>772</v>
      </c>
      <c r="J90" s="267">
        <v>2</v>
      </c>
      <c r="K90" s="267">
        <v>1.2</v>
      </c>
      <c r="L90" s="450" t="str" cm="1">
        <f t="array" ref="L90:M90">_xlfn.XLOOKUP(Table_1[[#This Row],[Bridge No.]],[2]DATA!$A$1:$A$65536,[2]DATA!$G$1:$H$65536,"")</f>
        <v>Minor</v>
      </c>
      <c r="M90" s="1" t="str">
        <v>Rail Bridge</v>
      </c>
      <c r="N90" s="1"/>
      <c r="O90" s="1"/>
      <c r="P90" s="1"/>
      <c r="Q90" s="1"/>
      <c r="R90" s="1"/>
      <c r="S90" s="1"/>
      <c r="T90" s="1"/>
      <c r="U90" s="1"/>
      <c r="V90" s="1"/>
      <c r="W90" s="1"/>
    </row>
    <row r="91" spans="1:23" ht="15.75" customHeight="1">
      <c r="A91" s="26">
        <f t="shared" si="1"/>
        <v>90</v>
      </c>
      <c r="B91" s="26" t="s">
        <v>180</v>
      </c>
      <c r="C91" s="26" t="s">
        <v>72</v>
      </c>
      <c r="D91" s="25">
        <v>1239.816</v>
      </c>
      <c r="E91" s="25">
        <v>1239.818</v>
      </c>
      <c r="F91" s="32" t="s">
        <v>102</v>
      </c>
      <c r="G91" s="26">
        <v>192</v>
      </c>
      <c r="H91" s="261" t="s">
        <v>76</v>
      </c>
      <c r="I91" s="266" t="s">
        <v>772</v>
      </c>
      <c r="J91" s="266">
        <v>2</v>
      </c>
      <c r="K91" s="266">
        <v>1.2</v>
      </c>
      <c r="L91" s="450" t="str" cm="1">
        <f t="array" ref="L91:M91">_xlfn.XLOOKUP(Table_1[[#This Row],[Bridge No.]],[2]DATA!$A$1:$A$65536,[2]DATA!$G$1:$H$65536,"")</f>
        <v>Minor</v>
      </c>
      <c r="M91" s="1" t="str">
        <v>Rail Bridge</v>
      </c>
      <c r="N91" s="1"/>
      <c r="O91" s="1"/>
      <c r="P91" s="1"/>
      <c r="Q91" s="1"/>
      <c r="R91" s="1"/>
      <c r="S91" s="1"/>
      <c r="T91" s="1"/>
      <c r="U91" s="1"/>
      <c r="V91" s="1"/>
      <c r="W91" s="1"/>
    </row>
    <row r="92" spans="1:23" ht="15.75" customHeight="1">
      <c r="A92" s="26">
        <f t="shared" si="1"/>
        <v>91</v>
      </c>
      <c r="B92" s="26" t="s">
        <v>181</v>
      </c>
      <c r="C92" s="26" t="s">
        <v>72</v>
      </c>
      <c r="D92" s="25">
        <v>1239.9100000000001</v>
      </c>
      <c r="E92" s="25">
        <v>1239.912</v>
      </c>
      <c r="F92" s="32" t="s">
        <v>102</v>
      </c>
      <c r="G92" s="26">
        <v>191</v>
      </c>
      <c r="H92" s="261" t="s">
        <v>76</v>
      </c>
      <c r="I92" s="266" t="s">
        <v>772</v>
      </c>
      <c r="J92" s="266">
        <v>2</v>
      </c>
      <c r="K92" s="266">
        <v>1.2</v>
      </c>
      <c r="L92" s="450" t="str" cm="1">
        <f t="array" ref="L92:M92">_xlfn.XLOOKUP(Table_1[[#This Row],[Bridge No.]],[2]DATA!$A$1:$A$65536,[2]DATA!$G$1:$H$65536,"")</f>
        <v>Minor</v>
      </c>
      <c r="M92" s="1" t="str">
        <v>Rail Bridge</v>
      </c>
      <c r="N92" s="1"/>
      <c r="O92" s="1"/>
      <c r="P92" s="1"/>
      <c r="Q92" s="1"/>
      <c r="R92" s="1"/>
      <c r="S92" s="1"/>
      <c r="T92" s="1"/>
      <c r="U92" s="1"/>
      <c r="V92" s="1"/>
      <c r="W92" s="1"/>
    </row>
    <row r="93" spans="1:23" ht="15.75" customHeight="1">
      <c r="A93" s="26">
        <f t="shared" si="1"/>
        <v>92</v>
      </c>
      <c r="B93" s="26" t="s">
        <v>182</v>
      </c>
      <c r="C93" s="26" t="s">
        <v>72</v>
      </c>
      <c r="D93" s="25">
        <v>1240.42</v>
      </c>
      <c r="E93" s="25">
        <v>1240.422</v>
      </c>
      <c r="F93" s="32" t="s">
        <v>102</v>
      </c>
      <c r="G93" s="26">
        <v>193</v>
      </c>
      <c r="H93" s="261" t="s">
        <v>76</v>
      </c>
      <c r="I93" s="266" t="s">
        <v>772</v>
      </c>
      <c r="J93" s="266">
        <v>2</v>
      </c>
      <c r="K93" s="266">
        <v>1.2</v>
      </c>
      <c r="L93" s="450" t="str" cm="1">
        <f t="array" ref="L93:M93">_xlfn.XLOOKUP(Table_1[[#This Row],[Bridge No.]],[2]DATA!$A$1:$A$65536,[2]DATA!$G$1:$H$65536,"")</f>
        <v>Minor</v>
      </c>
      <c r="M93" s="1" t="str">
        <v>Rail Bridge</v>
      </c>
      <c r="N93" s="1"/>
      <c r="O93" s="1"/>
      <c r="P93" s="1"/>
      <c r="Q93" s="1"/>
      <c r="R93" s="1"/>
      <c r="S93" s="1"/>
      <c r="T93" s="1"/>
      <c r="U93" s="1"/>
      <c r="V93" s="1"/>
      <c r="W93" s="1"/>
    </row>
    <row r="94" spans="1:23" ht="15.75" customHeight="1">
      <c r="A94" s="26">
        <f t="shared" si="1"/>
        <v>93</v>
      </c>
      <c r="B94" s="26" t="s">
        <v>183</v>
      </c>
      <c r="C94" s="26" t="s">
        <v>72</v>
      </c>
      <c r="D94" s="25">
        <v>1241.5989999999999</v>
      </c>
      <c r="E94" s="25">
        <v>1241.6010000000001</v>
      </c>
      <c r="F94" s="32" t="s">
        <v>102</v>
      </c>
      <c r="G94" s="26">
        <v>195</v>
      </c>
      <c r="H94" s="261" t="s">
        <v>76</v>
      </c>
      <c r="I94" s="266" t="s">
        <v>772</v>
      </c>
      <c r="J94" s="266">
        <v>2</v>
      </c>
      <c r="K94" s="266">
        <v>1.2</v>
      </c>
      <c r="L94" s="450" t="str" cm="1">
        <f t="array" ref="L94:M94">_xlfn.XLOOKUP(Table_1[[#This Row],[Bridge No.]],[2]DATA!$A$1:$A$65536,[2]DATA!$G$1:$H$65536,"")</f>
        <v>Minor</v>
      </c>
      <c r="M94" s="1" t="str">
        <v>Rail Bridge</v>
      </c>
      <c r="N94" s="1"/>
      <c r="O94" s="1"/>
      <c r="P94" s="1"/>
      <c r="Q94" s="1"/>
      <c r="R94" s="1"/>
      <c r="S94" s="1"/>
      <c r="T94" s="1"/>
      <c r="U94" s="1"/>
      <c r="V94" s="1"/>
      <c r="W94" s="1"/>
    </row>
    <row r="95" spans="1:23" ht="15.75" customHeight="1">
      <c r="A95" s="26">
        <f t="shared" si="1"/>
        <v>94</v>
      </c>
      <c r="B95" s="26" t="s">
        <v>184</v>
      </c>
      <c r="C95" s="26" t="s">
        <v>72</v>
      </c>
      <c r="D95" s="25">
        <v>1241.9190000000001</v>
      </c>
      <c r="E95" s="25">
        <v>1241.921</v>
      </c>
      <c r="F95" s="32" t="s">
        <v>102</v>
      </c>
      <c r="G95" s="26">
        <v>194</v>
      </c>
      <c r="H95" s="261" t="s">
        <v>76</v>
      </c>
      <c r="I95" s="266" t="s">
        <v>772</v>
      </c>
      <c r="J95" s="266">
        <v>2</v>
      </c>
      <c r="K95" s="266">
        <v>1.2</v>
      </c>
      <c r="L95" s="450" t="str" cm="1">
        <f t="array" ref="L95:M95">_xlfn.XLOOKUP(Table_1[[#This Row],[Bridge No.]],[2]DATA!$A$1:$A$65536,[2]DATA!$G$1:$H$65536,"")</f>
        <v>Minor</v>
      </c>
      <c r="M95" s="1" t="str">
        <v>Rail Bridge</v>
      </c>
      <c r="N95" s="1"/>
      <c r="O95" s="1"/>
      <c r="P95" s="1"/>
      <c r="Q95" s="1"/>
      <c r="R95" s="1"/>
      <c r="S95" s="1"/>
      <c r="T95" s="1"/>
      <c r="U95" s="1"/>
      <c r="V95" s="1"/>
      <c r="W95" s="1"/>
    </row>
    <row r="96" spans="1:23" ht="15.75" customHeight="1">
      <c r="A96" s="26">
        <f t="shared" si="1"/>
        <v>95</v>
      </c>
      <c r="B96" s="26" t="s">
        <v>185</v>
      </c>
      <c r="C96" s="26" t="s">
        <v>72</v>
      </c>
      <c r="D96" s="25">
        <v>1242.4190000000001</v>
      </c>
      <c r="E96" s="25">
        <v>1242.421</v>
      </c>
      <c r="F96" s="32" t="s">
        <v>102</v>
      </c>
      <c r="G96" s="26">
        <v>196</v>
      </c>
      <c r="H96" s="261" t="s">
        <v>76</v>
      </c>
      <c r="I96" s="266" t="s">
        <v>772</v>
      </c>
      <c r="J96" s="266">
        <v>2</v>
      </c>
      <c r="K96" s="266">
        <v>1.2</v>
      </c>
      <c r="L96" s="450" t="str" cm="1">
        <f t="array" ref="L96:M96">_xlfn.XLOOKUP(Table_1[[#This Row],[Bridge No.]],[2]DATA!$A$1:$A$65536,[2]DATA!$G$1:$H$65536,"")</f>
        <v>Minor</v>
      </c>
      <c r="M96" s="1" t="str">
        <v>Rail Bridge</v>
      </c>
      <c r="N96" s="1"/>
      <c r="O96" s="1"/>
      <c r="P96" s="1"/>
      <c r="Q96" s="1"/>
      <c r="R96" s="1"/>
      <c r="S96" s="1"/>
      <c r="T96" s="1"/>
      <c r="U96" s="1"/>
      <c r="V96" s="1"/>
      <c r="W96" s="1"/>
    </row>
    <row r="97" spans="1:23" ht="15.75" customHeight="1">
      <c r="A97" s="26">
        <f t="shared" si="1"/>
        <v>96</v>
      </c>
      <c r="B97" s="26" t="s">
        <v>186</v>
      </c>
      <c r="C97" s="26" t="s">
        <v>72</v>
      </c>
      <c r="D97" s="25">
        <v>1243.5260000000001</v>
      </c>
      <c r="E97" s="25">
        <v>1243.528</v>
      </c>
      <c r="F97" s="32" t="s">
        <v>102</v>
      </c>
      <c r="G97" s="26">
        <v>197</v>
      </c>
      <c r="H97" s="261" t="s">
        <v>76</v>
      </c>
      <c r="I97" s="266" t="s">
        <v>772</v>
      </c>
      <c r="J97" s="266">
        <v>2</v>
      </c>
      <c r="K97" s="266">
        <v>1.2</v>
      </c>
      <c r="L97" s="450" t="str" cm="1">
        <f t="array" ref="L97:M97">_xlfn.XLOOKUP(Table_1[[#This Row],[Bridge No.]],[2]DATA!$A$1:$A$65536,[2]DATA!$G$1:$H$65536,"")</f>
        <v>Minor</v>
      </c>
      <c r="M97" s="1" t="str">
        <v>Rail Bridge</v>
      </c>
      <c r="N97" s="1"/>
      <c r="O97" s="1"/>
      <c r="P97" s="1"/>
      <c r="Q97" s="1"/>
      <c r="R97" s="1"/>
      <c r="S97" s="1"/>
      <c r="T97" s="1"/>
      <c r="U97" s="1"/>
      <c r="V97" s="1"/>
      <c r="W97" s="1"/>
    </row>
    <row r="98" spans="1:23" ht="15.75" customHeight="1">
      <c r="A98" s="26">
        <f t="shared" si="1"/>
        <v>97</v>
      </c>
      <c r="B98" s="26" t="s">
        <v>187</v>
      </c>
      <c r="C98" s="26" t="s">
        <v>72</v>
      </c>
      <c r="D98" s="25">
        <v>1244.798</v>
      </c>
      <c r="E98" s="25">
        <v>1244.8050000000001</v>
      </c>
      <c r="F98" s="32" t="s">
        <v>102</v>
      </c>
      <c r="G98" s="26">
        <v>198</v>
      </c>
      <c r="H98" s="261" t="s">
        <v>76</v>
      </c>
      <c r="I98" s="266" t="s">
        <v>788</v>
      </c>
      <c r="J98" s="266">
        <v>7</v>
      </c>
      <c r="K98" s="266">
        <v>3.05</v>
      </c>
      <c r="L98" s="450" t="str" cm="1">
        <f t="array" ref="L98:M98">_xlfn.XLOOKUP(Table_1[[#This Row],[Bridge No.]],[2]DATA!$A$1:$A$65536,[2]DATA!$G$1:$H$65536,"")</f>
        <v>Minor</v>
      </c>
      <c r="M98" s="1" t="str">
        <v>Rail Bridge</v>
      </c>
      <c r="N98" s="1"/>
      <c r="O98" s="1"/>
      <c r="P98" s="1"/>
      <c r="Q98" s="1"/>
      <c r="R98" s="1"/>
      <c r="S98" s="1"/>
      <c r="T98" s="1"/>
      <c r="U98" s="1"/>
      <c r="V98" s="1"/>
      <c r="W98" s="1"/>
    </row>
    <row r="99" spans="1:23" ht="15.75" customHeight="1">
      <c r="A99" s="30">
        <f t="shared" si="1"/>
        <v>98</v>
      </c>
      <c r="B99" s="30" t="s">
        <v>188</v>
      </c>
      <c r="C99" s="30" t="s">
        <v>100</v>
      </c>
      <c r="D99" s="31">
        <v>1174.865</v>
      </c>
      <c r="E99" s="31">
        <v>1174.874</v>
      </c>
      <c r="F99" s="32" t="s">
        <v>102</v>
      </c>
      <c r="G99" s="30" t="s">
        <v>5</v>
      </c>
      <c r="H99" s="264" t="s">
        <v>76</v>
      </c>
      <c r="I99" s="269" t="s">
        <v>790</v>
      </c>
      <c r="J99" s="269">
        <v>9</v>
      </c>
      <c r="K99" s="269">
        <v>7</v>
      </c>
      <c r="L99" s="450" t="str" cm="1">
        <f t="array" ref="L99:M99">_xlfn.XLOOKUP(Table_1[[#This Row],[Bridge No.]],[2]DATA!$A$1:$A$65536,[2]DATA!$G$1:$H$65536,"")</f>
        <v>Minor</v>
      </c>
      <c r="M99" s="1" t="str">
        <v>Rail Bridge</v>
      </c>
      <c r="N99" s="1"/>
      <c r="O99" s="1"/>
      <c r="P99" s="1"/>
      <c r="Q99" s="1"/>
      <c r="R99" s="1"/>
      <c r="S99" s="1"/>
      <c r="T99" s="1"/>
      <c r="U99" s="1"/>
      <c r="V99" s="1"/>
      <c r="W99" s="1"/>
    </row>
    <row r="100" spans="1:23" ht="15.75" customHeight="1">
      <c r="A100" s="30">
        <f t="shared" si="1"/>
        <v>99</v>
      </c>
      <c r="B100" s="30" t="s">
        <v>189</v>
      </c>
      <c r="C100" s="30" t="s">
        <v>100</v>
      </c>
      <c r="D100" s="31">
        <v>1175.2380000000001</v>
      </c>
      <c r="E100" s="31">
        <v>1175.2429999999999</v>
      </c>
      <c r="F100" s="32" t="s">
        <v>102</v>
      </c>
      <c r="G100" s="30">
        <v>107</v>
      </c>
      <c r="H100" s="264" t="s">
        <v>76</v>
      </c>
      <c r="I100" s="269" t="s">
        <v>769</v>
      </c>
      <c r="J100" s="269">
        <v>5</v>
      </c>
      <c r="K100" s="269">
        <v>4</v>
      </c>
      <c r="L100" s="450" t="str" cm="1">
        <f t="array" ref="L100:M100">_xlfn.XLOOKUP(Table_1[[#This Row],[Bridge No.]],[2]DATA!$A$1:$A$65536,[2]DATA!$G$1:$H$65536,"")</f>
        <v>Minor</v>
      </c>
      <c r="M100" s="1" t="str">
        <v>Rail Bridge</v>
      </c>
      <c r="N100" s="1"/>
      <c r="O100" s="1"/>
      <c r="P100" s="1"/>
      <c r="Q100" s="1"/>
      <c r="R100" s="1"/>
      <c r="S100" s="1"/>
      <c r="T100" s="1"/>
      <c r="U100" s="1"/>
      <c r="V100" s="1"/>
      <c r="W100" s="1"/>
    </row>
    <row r="101" spans="1:23" ht="15.75" customHeight="1">
      <c r="A101" s="30">
        <f t="shared" si="1"/>
        <v>100</v>
      </c>
      <c r="B101" s="30" t="s">
        <v>190</v>
      </c>
      <c r="C101" s="30" t="s">
        <v>100</v>
      </c>
      <c r="D101" s="31">
        <v>1176.595</v>
      </c>
      <c r="E101" s="31">
        <v>1176.6030000000001</v>
      </c>
      <c r="F101" s="32" t="s">
        <v>102</v>
      </c>
      <c r="G101" s="30">
        <v>112</v>
      </c>
      <c r="H101" s="264" t="s">
        <v>76</v>
      </c>
      <c r="I101" s="269" t="s">
        <v>770</v>
      </c>
      <c r="J101" s="269">
        <v>8</v>
      </c>
      <c r="K101" s="269">
        <v>6</v>
      </c>
      <c r="L101" s="450" t="str" cm="1">
        <f t="array" ref="L101:M101">_xlfn.XLOOKUP(Table_1[[#This Row],[Bridge No.]],[2]DATA!$A$1:$A$65536,[2]DATA!$G$1:$H$65536,"")</f>
        <v>Minor</v>
      </c>
      <c r="M101" s="1" t="str">
        <v>Rail Bridge</v>
      </c>
      <c r="N101" s="1"/>
      <c r="O101" s="1"/>
      <c r="P101" s="1"/>
      <c r="Q101" s="1"/>
      <c r="R101" s="1"/>
      <c r="S101" s="1"/>
      <c r="T101" s="1"/>
      <c r="U101" s="1"/>
      <c r="V101" s="1"/>
      <c r="W101" s="1"/>
    </row>
    <row r="102" spans="1:23" ht="15.75" customHeight="1">
      <c r="A102" s="30">
        <f t="shared" si="1"/>
        <v>101</v>
      </c>
      <c r="B102" s="30" t="s">
        <v>191</v>
      </c>
      <c r="C102" s="30" t="s">
        <v>100</v>
      </c>
      <c r="D102" s="31">
        <v>1176.771</v>
      </c>
      <c r="E102" s="31">
        <v>1176.778</v>
      </c>
      <c r="F102" s="32" t="s">
        <v>102</v>
      </c>
      <c r="G102" s="30">
        <v>110</v>
      </c>
      <c r="H102" s="264" t="s">
        <v>76</v>
      </c>
      <c r="I102" s="269" t="s">
        <v>771</v>
      </c>
      <c r="J102" s="269">
        <v>7</v>
      </c>
      <c r="K102" s="269">
        <v>7</v>
      </c>
      <c r="L102" s="450" t="str" cm="1">
        <f t="array" ref="L102:M102">_xlfn.XLOOKUP(Table_1[[#This Row],[Bridge No.]],[2]DATA!$A$1:$A$65536,[2]DATA!$G$1:$H$65536,"")</f>
        <v>Minor</v>
      </c>
      <c r="M102" s="1" t="str">
        <v>Rail Bridge</v>
      </c>
      <c r="N102" s="1"/>
      <c r="O102" s="1"/>
      <c r="P102" s="1"/>
      <c r="Q102" s="1"/>
      <c r="R102" s="1"/>
      <c r="S102" s="1"/>
      <c r="T102" s="1"/>
      <c r="U102" s="1"/>
      <c r="V102" s="1"/>
      <c r="W102" s="1"/>
    </row>
    <row r="103" spans="1:23" ht="15.75" customHeight="1">
      <c r="A103" s="26">
        <f t="shared" si="1"/>
        <v>102</v>
      </c>
      <c r="B103" s="26" t="s">
        <v>192</v>
      </c>
      <c r="C103" s="26" t="s">
        <v>75</v>
      </c>
      <c r="D103" s="26">
        <v>1169.0239999999999</v>
      </c>
      <c r="E103" s="26">
        <v>1169.0239999999999</v>
      </c>
      <c r="F103" s="33" t="s">
        <v>7</v>
      </c>
      <c r="G103" s="26">
        <v>131</v>
      </c>
      <c r="H103" s="261" t="s">
        <v>82</v>
      </c>
      <c r="I103" s="266" t="s">
        <v>791</v>
      </c>
      <c r="J103" s="266">
        <v>0</v>
      </c>
      <c r="K103" s="266" t="s">
        <v>337</v>
      </c>
      <c r="L103" s="450" t="str" cm="1">
        <f t="array" ref="L103:M103">_xlfn.XLOOKUP(Table_1[[#This Row],[Bridge No.]],[2]DATA!$A$1:$A$65536,[2]DATA!$G$1:$H$65536,"")</f>
        <v>Not Applicable</v>
      </c>
      <c r="M103" s="1" t="str">
        <v>ROB</v>
      </c>
      <c r="N103" s="1"/>
      <c r="O103" s="1"/>
      <c r="P103" s="1"/>
      <c r="Q103" s="1"/>
      <c r="R103" s="1"/>
      <c r="S103" s="1"/>
      <c r="T103" s="1"/>
      <c r="U103" s="1"/>
      <c r="V103" s="1"/>
      <c r="W103" s="1"/>
    </row>
    <row r="104" spans="1:23" ht="15.75" customHeight="1">
      <c r="A104" s="26">
        <f t="shared" si="1"/>
        <v>103</v>
      </c>
      <c r="B104" s="26" t="s">
        <v>193</v>
      </c>
      <c r="C104" s="26" t="s">
        <v>58</v>
      </c>
      <c r="D104" s="25">
        <v>1178.7909999999999</v>
      </c>
      <c r="E104" s="25">
        <v>1178.7909999999999</v>
      </c>
      <c r="F104" s="33" t="s">
        <v>7</v>
      </c>
      <c r="G104" s="26">
        <v>135</v>
      </c>
      <c r="H104" s="261" t="s">
        <v>82</v>
      </c>
      <c r="I104" s="266" t="s">
        <v>792</v>
      </c>
      <c r="J104" s="266">
        <v>0</v>
      </c>
      <c r="K104" s="266" t="s">
        <v>337</v>
      </c>
      <c r="L104" s="450" t="str" cm="1">
        <f t="array" ref="L104:M104">_xlfn.XLOOKUP(Table_1[[#This Row],[Bridge No.]],[2]DATA!$A$1:$A$65536,[2]DATA!$G$1:$H$65536,"")</f>
        <v>Not Applicable</v>
      </c>
      <c r="M104" s="1" t="str">
        <v>ROB</v>
      </c>
      <c r="N104" s="1"/>
      <c r="O104" s="1"/>
      <c r="P104" s="1"/>
      <c r="Q104" s="1"/>
      <c r="R104" s="1"/>
      <c r="S104" s="1"/>
      <c r="T104" s="1"/>
      <c r="U104" s="1"/>
      <c r="V104" s="1"/>
      <c r="W104" s="1"/>
    </row>
    <row r="105" spans="1:23" ht="15.75" customHeight="1">
      <c r="A105" s="26">
        <f t="shared" si="1"/>
        <v>104</v>
      </c>
      <c r="B105" s="26" t="s">
        <v>194</v>
      </c>
      <c r="C105" s="26" t="s">
        <v>58</v>
      </c>
      <c r="D105" s="25">
        <v>1180.604</v>
      </c>
      <c r="E105" s="25">
        <v>1180.604</v>
      </c>
      <c r="F105" s="33" t="s">
        <v>7</v>
      </c>
      <c r="G105" s="26">
        <v>120</v>
      </c>
      <c r="H105" s="261" t="s">
        <v>76</v>
      </c>
      <c r="I105" s="266" t="s">
        <v>793</v>
      </c>
      <c r="J105" s="266">
        <v>0</v>
      </c>
      <c r="K105" s="266" t="s">
        <v>337</v>
      </c>
      <c r="L105" s="450" t="str" cm="1">
        <f t="array" ref="L105:M105">_xlfn.XLOOKUP(Table_1[[#This Row],[Bridge No.]],[2]DATA!$A$1:$A$65536,[2]DATA!$G$1:$H$65536,"")</f>
        <v>Not Applicable</v>
      </c>
      <c r="M105" s="1" t="str">
        <v>ROB</v>
      </c>
      <c r="N105" s="1"/>
      <c r="O105" s="1"/>
      <c r="P105" s="1"/>
      <c r="Q105" s="1"/>
      <c r="R105" s="1"/>
      <c r="S105" s="1"/>
      <c r="T105" s="1"/>
      <c r="U105" s="1"/>
      <c r="V105" s="1"/>
      <c r="W105" s="1"/>
    </row>
    <row r="106" spans="1:23" ht="15.75" customHeight="1">
      <c r="A106" s="28">
        <f t="shared" si="1"/>
        <v>105</v>
      </c>
      <c r="B106" s="28" t="s">
        <v>195</v>
      </c>
      <c r="C106" s="28" t="s">
        <v>142</v>
      </c>
      <c r="D106" s="29">
        <v>1203.4760000000001</v>
      </c>
      <c r="E106" s="29">
        <v>1203.4760000000001</v>
      </c>
      <c r="F106" s="33" t="s">
        <v>7</v>
      </c>
      <c r="G106" s="28" t="s">
        <v>196</v>
      </c>
      <c r="H106" s="262" t="s">
        <v>82</v>
      </c>
      <c r="I106" s="267" t="s">
        <v>794</v>
      </c>
      <c r="J106" s="267">
        <v>0</v>
      </c>
      <c r="K106" s="267" t="s">
        <v>337</v>
      </c>
      <c r="L106" s="450" t="str" cm="1">
        <f t="array" ref="L106:M106">_xlfn.XLOOKUP(Table_1[[#This Row],[Bridge No.]],[2]DATA!$A$1:$A$65536,[2]DATA!$G$1:$H$65536,"")</f>
        <v>Not Applicable</v>
      </c>
      <c r="M106" s="1" t="str">
        <v>ROB</v>
      </c>
      <c r="N106" s="1"/>
      <c r="O106" s="1"/>
      <c r="P106" s="1"/>
      <c r="Q106" s="1"/>
      <c r="R106" s="1"/>
      <c r="S106" s="1"/>
      <c r="T106" s="1"/>
      <c r="U106" s="1"/>
      <c r="V106" s="1"/>
      <c r="W106" s="1"/>
    </row>
    <row r="107" spans="1:23" ht="15.75" customHeight="1">
      <c r="A107" s="28">
        <f t="shared" si="1"/>
        <v>106</v>
      </c>
      <c r="B107" s="28" t="s">
        <v>197</v>
      </c>
      <c r="C107" s="28" t="s">
        <v>142</v>
      </c>
      <c r="D107" s="29">
        <v>1204.021</v>
      </c>
      <c r="E107" s="29">
        <v>1204.021</v>
      </c>
      <c r="F107" s="33" t="s">
        <v>7</v>
      </c>
      <c r="G107" s="28" t="s">
        <v>198</v>
      </c>
      <c r="H107" s="262" t="s">
        <v>82</v>
      </c>
      <c r="I107" s="267" t="s">
        <v>795</v>
      </c>
      <c r="J107" s="267">
        <v>0</v>
      </c>
      <c r="K107" s="267" t="s">
        <v>337</v>
      </c>
      <c r="L107" s="450" t="str" cm="1">
        <f t="array" ref="L107:M107">_xlfn.XLOOKUP(Table_1[[#This Row],[Bridge No.]],[2]DATA!$A$1:$A$65536,[2]DATA!$G$1:$H$65536,"")</f>
        <v>Not Applicable</v>
      </c>
      <c r="M107" s="1" t="str">
        <v>ROB</v>
      </c>
      <c r="N107" s="1"/>
      <c r="O107" s="1"/>
      <c r="P107" s="1"/>
      <c r="Q107" s="1"/>
      <c r="R107" s="1"/>
      <c r="S107" s="1"/>
      <c r="T107" s="1"/>
      <c r="U107" s="1"/>
      <c r="V107" s="1"/>
      <c r="W107" s="1"/>
    </row>
    <row r="108" spans="1:23" ht="15.75" customHeight="1">
      <c r="A108" s="26">
        <f t="shared" si="1"/>
        <v>107</v>
      </c>
      <c r="B108" s="26" t="s">
        <v>199</v>
      </c>
      <c r="C108" s="26" t="s">
        <v>64</v>
      </c>
      <c r="D108" s="25">
        <v>1218.1659999999999</v>
      </c>
      <c r="E108" s="25">
        <v>1218.1659999999999</v>
      </c>
      <c r="F108" s="33" t="s">
        <v>7</v>
      </c>
      <c r="G108" s="26" t="s">
        <v>200</v>
      </c>
      <c r="H108" s="261" t="s">
        <v>201</v>
      </c>
      <c r="I108" s="266" t="s">
        <v>796</v>
      </c>
      <c r="J108" s="266">
        <v>0</v>
      </c>
      <c r="K108" s="266" t="s">
        <v>337</v>
      </c>
      <c r="L108" s="450" t="str" cm="1">
        <f t="array" ref="L108:M108">_xlfn.XLOOKUP(Table_1[[#This Row],[Bridge No.]],[2]DATA!$A$1:$A$65536,[2]DATA!$G$1:$H$65536,"")</f>
        <v>Not Applicable</v>
      </c>
      <c r="M108" s="1" t="str">
        <v>ROB</v>
      </c>
      <c r="N108" s="1"/>
      <c r="O108" s="1"/>
      <c r="P108" s="1"/>
      <c r="Q108" s="1"/>
      <c r="R108" s="1"/>
      <c r="S108" s="1"/>
      <c r="T108" s="1"/>
      <c r="U108" s="1"/>
      <c r="V108" s="1"/>
      <c r="W108" s="1"/>
    </row>
    <row r="109" spans="1:23" ht="15.75" customHeight="1">
      <c r="A109" s="26">
        <f t="shared" si="1"/>
        <v>108</v>
      </c>
      <c r="B109" s="26" t="s">
        <v>202</v>
      </c>
      <c r="C109" s="26" t="s">
        <v>64</v>
      </c>
      <c r="D109" s="25">
        <v>1223.3620000000001</v>
      </c>
      <c r="E109" s="25">
        <v>1223.3620000000001</v>
      </c>
      <c r="F109" s="33" t="s">
        <v>7</v>
      </c>
      <c r="G109" s="26" t="s">
        <v>203</v>
      </c>
      <c r="H109" s="261" t="s">
        <v>82</v>
      </c>
      <c r="I109" s="266" t="s">
        <v>797</v>
      </c>
      <c r="J109" s="266">
        <v>0</v>
      </c>
      <c r="K109" s="266" t="s">
        <v>337</v>
      </c>
      <c r="L109" s="450" t="str" cm="1">
        <f t="array" ref="L109:M109">_xlfn.XLOOKUP(Table_1[[#This Row],[Bridge No.]],[2]DATA!$A$1:$A$65536,[2]DATA!$G$1:$H$65536,"")</f>
        <v>Not Applicable</v>
      </c>
      <c r="M109" s="1" t="str">
        <v>ROB</v>
      </c>
      <c r="N109" s="1"/>
      <c r="O109" s="1"/>
      <c r="P109" s="1"/>
      <c r="Q109" s="1"/>
      <c r="R109" s="1"/>
      <c r="S109" s="1"/>
      <c r="T109" s="1"/>
      <c r="U109" s="1"/>
      <c r="V109" s="1"/>
      <c r="W109" s="1"/>
    </row>
    <row r="110" spans="1:23" ht="15.75" customHeight="1">
      <c r="A110" s="26">
        <f t="shared" si="1"/>
        <v>109</v>
      </c>
      <c r="B110" s="26" t="s">
        <v>204</v>
      </c>
      <c r="C110" s="26" t="s">
        <v>64</v>
      </c>
      <c r="D110" s="25">
        <v>1224.99</v>
      </c>
      <c r="E110" s="25">
        <v>1224.99</v>
      </c>
      <c r="F110" s="33" t="s">
        <v>7</v>
      </c>
      <c r="G110" s="26" t="s">
        <v>205</v>
      </c>
      <c r="H110" s="261" t="s">
        <v>82</v>
      </c>
      <c r="I110" s="266" t="s">
        <v>798</v>
      </c>
      <c r="J110" s="266">
        <v>0</v>
      </c>
      <c r="K110" s="266" t="s">
        <v>337</v>
      </c>
      <c r="L110" s="450" t="str" cm="1">
        <f t="array" ref="L110:M110">_xlfn.XLOOKUP(Table_1[[#This Row],[Bridge No.]],[2]DATA!$A$1:$A$65536,[2]DATA!$G$1:$H$65536,"")</f>
        <v>Not Applicable</v>
      </c>
      <c r="M110" s="1" t="str">
        <v>ROB</v>
      </c>
      <c r="N110" s="1"/>
      <c r="O110" s="1"/>
      <c r="P110" s="1"/>
      <c r="Q110" s="1"/>
      <c r="R110" s="1"/>
      <c r="S110" s="1"/>
      <c r="T110" s="1"/>
      <c r="U110" s="1"/>
      <c r="V110" s="1"/>
      <c r="W110" s="1"/>
    </row>
    <row r="111" spans="1:23" ht="15.75" customHeight="1">
      <c r="A111" s="26">
        <f t="shared" si="1"/>
        <v>110</v>
      </c>
      <c r="B111" s="26" t="s">
        <v>206</v>
      </c>
      <c r="C111" s="26" t="s">
        <v>69</v>
      </c>
      <c r="D111" s="25">
        <v>1234.357</v>
      </c>
      <c r="E111" s="25">
        <v>1234.357</v>
      </c>
      <c r="F111" s="33" t="s">
        <v>7</v>
      </c>
      <c r="G111" s="26">
        <v>161</v>
      </c>
      <c r="H111" s="261" t="s">
        <v>82</v>
      </c>
      <c r="I111" s="266" t="s">
        <v>799</v>
      </c>
      <c r="J111" s="266">
        <v>0</v>
      </c>
      <c r="K111" s="266" t="s">
        <v>337</v>
      </c>
      <c r="L111" s="450" t="str" cm="1">
        <f t="array" ref="L111:M111">_xlfn.XLOOKUP(Table_1[[#This Row],[Bridge No.]],[2]DATA!$A$1:$A$65536,[2]DATA!$G$1:$H$65536,"")</f>
        <v>Not Applicable</v>
      </c>
      <c r="M111" s="1" t="str">
        <v>ROB</v>
      </c>
      <c r="N111" s="1"/>
      <c r="O111" s="1"/>
      <c r="P111" s="1"/>
      <c r="Q111" s="1"/>
      <c r="R111" s="1"/>
      <c r="S111" s="1"/>
      <c r="T111" s="1"/>
      <c r="U111" s="1"/>
      <c r="V111" s="1"/>
      <c r="W111" s="1"/>
    </row>
    <row r="112" spans="1:23" ht="15.75" customHeight="1">
      <c r="A112" s="26">
        <f t="shared" si="1"/>
        <v>111</v>
      </c>
      <c r="B112" s="26" t="s">
        <v>207</v>
      </c>
      <c r="C112" s="26" t="s">
        <v>75</v>
      </c>
      <c r="D112" s="26">
        <v>1167.884</v>
      </c>
      <c r="E112" s="26">
        <v>1167.8889999999999</v>
      </c>
      <c r="F112" s="34" t="s">
        <v>6</v>
      </c>
      <c r="G112" s="26">
        <v>97</v>
      </c>
      <c r="H112" s="261" t="s">
        <v>76</v>
      </c>
      <c r="I112" s="266" t="s">
        <v>800</v>
      </c>
      <c r="J112" s="266">
        <v>5</v>
      </c>
      <c r="K112" s="266" t="s">
        <v>337</v>
      </c>
      <c r="L112" s="450" t="str" cm="1">
        <f t="array" ref="L112:M112">_xlfn.XLOOKUP(Table_1[[#This Row],[Bridge No.]],[2]DATA!$A$1:$A$65536,[2]DATA!$G$1:$H$65536,"")</f>
        <v>Minor</v>
      </c>
      <c r="M112" s="1" t="str">
        <v>RUB</v>
      </c>
      <c r="N112" s="1"/>
      <c r="O112" s="1"/>
      <c r="P112" s="1"/>
      <c r="Q112" s="1"/>
      <c r="R112" s="1"/>
      <c r="S112" s="1"/>
      <c r="T112" s="1"/>
      <c r="U112" s="1"/>
      <c r="V112" s="1"/>
      <c r="W112" s="1"/>
    </row>
    <row r="113" spans="1:23" ht="15.75" customHeight="1">
      <c r="A113" s="26">
        <f t="shared" si="1"/>
        <v>112</v>
      </c>
      <c r="B113" s="26" t="s">
        <v>208</v>
      </c>
      <c r="C113" s="26" t="s">
        <v>58</v>
      </c>
      <c r="D113" s="25">
        <v>1173.42</v>
      </c>
      <c r="E113" s="25">
        <v>1173.4269999999999</v>
      </c>
      <c r="F113" s="34" t="s">
        <v>6</v>
      </c>
      <c r="G113" s="26" t="s">
        <v>209</v>
      </c>
      <c r="H113" s="261" t="s">
        <v>76</v>
      </c>
      <c r="I113" s="266" t="s">
        <v>766</v>
      </c>
      <c r="J113" s="266">
        <v>7</v>
      </c>
      <c r="K113" s="266" t="s">
        <v>337</v>
      </c>
      <c r="L113" s="450" t="str" cm="1">
        <f t="array" ref="L113:M113">_xlfn.XLOOKUP(Table_1[[#This Row],[Bridge No.]],[2]DATA!$A$1:$A$65536,[2]DATA!$G$1:$H$65536,"")</f>
        <v>Minor</v>
      </c>
      <c r="M113" s="1" t="str">
        <v>RUB</v>
      </c>
      <c r="N113" s="1"/>
      <c r="O113" s="1"/>
      <c r="P113" s="1"/>
      <c r="Q113" s="1"/>
      <c r="R113" s="1"/>
      <c r="S113" s="1"/>
      <c r="T113" s="1"/>
      <c r="U113" s="1"/>
      <c r="V113" s="1"/>
      <c r="W113" s="1"/>
    </row>
    <row r="114" spans="1:23" ht="15.75" customHeight="1">
      <c r="A114" s="26">
        <f t="shared" si="1"/>
        <v>113</v>
      </c>
      <c r="B114" s="26" t="s">
        <v>210</v>
      </c>
      <c r="C114" s="26" t="s">
        <v>58</v>
      </c>
      <c r="D114" s="25">
        <v>1176.546</v>
      </c>
      <c r="E114" s="25">
        <v>1176.5519999999999</v>
      </c>
      <c r="F114" s="34" t="s">
        <v>6</v>
      </c>
      <c r="G114" s="26">
        <v>109</v>
      </c>
      <c r="H114" s="261" t="s">
        <v>76</v>
      </c>
      <c r="I114" s="266" t="s">
        <v>767</v>
      </c>
      <c r="J114" s="266">
        <v>6</v>
      </c>
      <c r="K114" s="266" t="s">
        <v>337</v>
      </c>
      <c r="L114" s="450" t="str" cm="1">
        <f t="array" ref="L114:M114">_xlfn.XLOOKUP(Table_1[[#This Row],[Bridge No.]],[2]DATA!$A$1:$A$65536,[2]DATA!$G$1:$H$65536,"")</f>
        <v>Minor</v>
      </c>
      <c r="M114" s="1" t="str">
        <v>RUB</v>
      </c>
      <c r="N114" s="1"/>
      <c r="O114" s="1"/>
      <c r="P114" s="1"/>
      <c r="Q114" s="1"/>
      <c r="R114" s="1"/>
      <c r="S114" s="1"/>
      <c r="T114" s="1"/>
      <c r="U114" s="1"/>
      <c r="V114" s="1"/>
      <c r="W114" s="1"/>
    </row>
    <row r="115" spans="1:23" ht="15.75" customHeight="1">
      <c r="A115" s="26">
        <f t="shared" si="1"/>
        <v>114</v>
      </c>
      <c r="B115" s="26" t="s">
        <v>211</v>
      </c>
      <c r="C115" s="26" t="s">
        <v>58</v>
      </c>
      <c r="D115" s="25">
        <v>1176.5940000000001</v>
      </c>
      <c r="E115" s="25">
        <v>1176.6010000000001</v>
      </c>
      <c r="F115" s="34" t="s">
        <v>6</v>
      </c>
      <c r="G115" s="26" t="s">
        <v>212</v>
      </c>
      <c r="H115" s="261" t="s">
        <v>76</v>
      </c>
      <c r="I115" s="266" t="s">
        <v>770</v>
      </c>
      <c r="J115" s="266">
        <v>7</v>
      </c>
      <c r="K115" s="266" t="s">
        <v>337</v>
      </c>
      <c r="L115" s="450" t="str" cm="1">
        <f t="array" ref="L115:M115">_xlfn.XLOOKUP(Table_1[[#This Row],[Bridge No.]],[2]DATA!$A$1:$A$65536,[2]DATA!$G$1:$H$65536,"")</f>
        <v>Minor</v>
      </c>
      <c r="M115" s="1" t="str">
        <v>RUB</v>
      </c>
      <c r="N115" s="1"/>
      <c r="O115" s="1"/>
      <c r="P115" s="1"/>
      <c r="Q115" s="1"/>
      <c r="R115" s="1"/>
      <c r="S115" s="1"/>
      <c r="T115" s="1"/>
      <c r="U115" s="1"/>
      <c r="V115" s="1"/>
      <c r="W115" s="1"/>
    </row>
    <row r="116" spans="1:23" ht="15.75" customHeight="1">
      <c r="A116" s="26">
        <f t="shared" si="1"/>
        <v>115</v>
      </c>
      <c r="B116" s="26" t="s">
        <v>213</v>
      </c>
      <c r="C116" s="26" t="s">
        <v>58</v>
      </c>
      <c r="D116" s="25">
        <v>1177.982</v>
      </c>
      <c r="E116" s="25">
        <v>1177.9949999999999</v>
      </c>
      <c r="F116" s="34" t="s">
        <v>6</v>
      </c>
      <c r="G116" s="26" t="s">
        <v>214</v>
      </c>
      <c r="H116" s="261" t="s">
        <v>76</v>
      </c>
      <c r="I116" s="266" t="s">
        <v>801</v>
      </c>
      <c r="J116" s="266">
        <v>13</v>
      </c>
      <c r="K116" s="266" t="s">
        <v>337</v>
      </c>
      <c r="L116" s="450" t="str" cm="1">
        <f t="array" ref="L116:M116">_xlfn.XLOOKUP(Table_1[[#This Row],[Bridge No.]],[2]DATA!$A$1:$A$65536,[2]DATA!$G$1:$H$65536,"")</f>
        <v>Minor</v>
      </c>
      <c r="M116" s="1" t="str">
        <v>RUB</v>
      </c>
      <c r="N116" s="1"/>
      <c r="O116" s="1"/>
      <c r="P116" s="1"/>
      <c r="Q116" s="1"/>
      <c r="R116" s="1"/>
      <c r="S116" s="1"/>
      <c r="T116" s="1"/>
      <c r="U116" s="1"/>
      <c r="V116" s="1"/>
      <c r="W116" s="1"/>
    </row>
    <row r="117" spans="1:23" ht="15.75" customHeight="1">
      <c r="A117" s="26">
        <f t="shared" si="1"/>
        <v>116</v>
      </c>
      <c r="B117" s="26" t="s">
        <v>215</v>
      </c>
      <c r="C117" s="26" t="s">
        <v>58</v>
      </c>
      <c r="D117" s="25">
        <v>1178.345</v>
      </c>
      <c r="E117" s="25">
        <v>1178.3530000000001</v>
      </c>
      <c r="F117" s="34" t="s">
        <v>6</v>
      </c>
      <c r="G117" s="26">
        <v>116</v>
      </c>
      <c r="H117" s="261" t="s">
        <v>76</v>
      </c>
      <c r="I117" s="266" t="s">
        <v>787</v>
      </c>
      <c r="J117" s="266">
        <v>8</v>
      </c>
      <c r="K117" s="266" t="s">
        <v>337</v>
      </c>
      <c r="L117" s="450" t="str" cm="1">
        <f t="array" ref="L117:M117">_xlfn.XLOOKUP(Table_1[[#This Row],[Bridge No.]],[2]DATA!$A$1:$A$65536,[2]DATA!$G$1:$H$65536,"")</f>
        <v>Minor</v>
      </c>
      <c r="M117" s="1" t="str">
        <v>RUB</v>
      </c>
      <c r="N117" s="1"/>
      <c r="O117" s="1"/>
      <c r="P117" s="1"/>
      <c r="Q117" s="1"/>
      <c r="R117" s="1"/>
      <c r="S117" s="1"/>
      <c r="T117" s="1"/>
      <c r="U117" s="1"/>
      <c r="V117" s="1"/>
      <c r="W117" s="1"/>
    </row>
    <row r="118" spans="1:23" ht="15.75" customHeight="1">
      <c r="A118" s="26">
        <f t="shared" si="1"/>
        <v>117</v>
      </c>
      <c r="B118" s="26" t="s">
        <v>216</v>
      </c>
      <c r="C118" s="26" t="s">
        <v>58</v>
      </c>
      <c r="D118" s="25">
        <v>1183.193</v>
      </c>
      <c r="E118" s="25">
        <v>1183.2</v>
      </c>
      <c r="F118" s="34" t="s">
        <v>6</v>
      </c>
      <c r="G118" s="26" t="s">
        <v>217</v>
      </c>
      <c r="H118" s="261" t="s">
        <v>76</v>
      </c>
      <c r="I118" s="266" t="s">
        <v>801</v>
      </c>
      <c r="J118" s="266">
        <v>7</v>
      </c>
      <c r="K118" s="266" t="s">
        <v>337</v>
      </c>
      <c r="L118" s="450" t="str" cm="1">
        <f t="array" ref="L118:M118">_xlfn.XLOOKUP(Table_1[[#This Row],[Bridge No.]],[2]DATA!$A$1:$A$65536,[2]DATA!$G$1:$H$65536,"")</f>
        <v>Minor</v>
      </c>
      <c r="M118" s="1" t="str">
        <v>RUB</v>
      </c>
      <c r="N118" s="1"/>
      <c r="O118" s="1"/>
      <c r="P118" s="1"/>
      <c r="Q118" s="1"/>
      <c r="R118" s="1"/>
      <c r="S118" s="1"/>
      <c r="T118" s="1"/>
      <c r="U118" s="1"/>
      <c r="V118" s="1"/>
      <c r="W118" s="1"/>
    </row>
    <row r="119" spans="1:23" ht="15.75" customHeight="1">
      <c r="A119" s="26">
        <f t="shared" si="1"/>
        <v>118</v>
      </c>
      <c r="B119" s="26" t="s">
        <v>218</v>
      </c>
      <c r="C119" s="26" t="s">
        <v>58</v>
      </c>
      <c r="D119" s="25">
        <v>1186.2739999999999</v>
      </c>
      <c r="E119" s="25">
        <v>1186.2809999999999</v>
      </c>
      <c r="F119" s="34" t="s">
        <v>6</v>
      </c>
      <c r="G119" s="26" t="s">
        <v>219</v>
      </c>
      <c r="H119" s="261" t="s">
        <v>76</v>
      </c>
      <c r="I119" s="266" t="s">
        <v>801</v>
      </c>
      <c r="J119" s="266">
        <v>7</v>
      </c>
      <c r="K119" s="266" t="s">
        <v>337</v>
      </c>
      <c r="L119" s="450" t="str" cm="1">
        <f t="array" ref="L119:M119">_xlfn.XLOOKUP(Table_1[[#This Row],[Bridge No.]],[2]DATA!$A$1:$A$65536,[2]DATA!$G$1:$H$65536,"")</f>
        <v>Minor</v>
      </c>
      <c r="M119" s="1" t="str">
        <v>RUB</v>
      </c>
      <c r="N119" s="1"/>
      <c r="O119" s="1"/>
      <c r="P119" s="1"/>
      <c r="Q119" s="1"/>
      <c r="R119" s="1"/>
      <c r="S119" s="1"/>
      <c r="T119" s="1"/>
      <c r="U119" s="1"/>
      <c r="V119" s="1"/>
      <c r="W119" s="1"/>
    </row>
    <row r="120" spans="1:23" ht="15.75" customHeight="1">
      <c r="A120" s="28">
        <f t="shared" si="1"/>
        <v>119</v>
      </c>
      <c r="B120" s="28" t="s">
        <v>220</v>
      </c>
      <c r="C120" s="28" t="s">
        <v>87</v>
      </c>
      <c r="D120" s="29">
        <v>1189.248</v>
      </c>
      <c r="E120" s="29">
        <v>1189.261</v>
      </c>
      <c r="F120" s="34" t="s">
        <v>6</v>
      </c>
      <c r="G120" s="28" t="s">
        <v>221</v>
      </c>
      <c r="H120" s="262" t="s">
        <v>76</v>
      </c>
      <c r="I120" s="267" t="s">
        <v>802</v>
      </c>
      <c r="J120" s="267">
        <v>13</v>
      </c>
      <c r="K120" s="267" t="s">
        <v>337</v>
      </c>
      <c r="L120" s="450" t="str" cm="1">
        <f t="array" ref="L120:M120">_xlfn.XLOOKUP(Table_1[[#This Row],[Bridge No.]],[2]DATA!$A$1:$A$65536,[2]DATA!$G$1:$H$65536,"")</f>
        <v>Minor</v>
      </c>
      <c r="M120" s="1" t="str">
        <v>RUB</v>
      </c>
      <c r="N120" s="1"/>
      <c r="O120" s="1"/>
      <c r="P120" s="1"/>
      <c r="Q120" s="1"/>
      <c r="R120" s="1"/>
      <c r="S120" s="1"/>
      <c r="T120" s="1"/>
      <c r="U120" s="1"/>
      <c r="V120" s="1"/>
      <c r="W120" s="1"/>
    </row>
    <row r="121" spans="1:23" ht="15.75" customHeight="1">
      <c r="A121" s="28">
        <f t="shared" si="1"/>
        <v>120</v>
      </c>
      <c r="B121" s="28" t="s">
        <v>222</v>
      </c>
      <c r="C121" s="28" t="s">
        <v>87</v>
      </c>
      <c r="D121" s="29">
        <v>1189.2950000000001</v>
      </c>
      <c r="E121" s="29">
        <v>1189.3030000000001</v>
      </c>
      <c r="F121" s="34" t="s">
        <v>6</v>
      </c>
      <c r="G121" s="28">
        <v>133</v>
      </c>
      <c r="H121" s="262" t="s">
        <v>76</v>
      </c>
      <c r="I121" s="267" t="s">
        <v>780</v>
      </c>
      <c r="J121" s="267">
        <v>8</v>
      </c>
      <c r="K121" s="267" t="s">
        <v>337</v>
      </c>
      <c r="L121" s="450" t="str" cm="1">
        <f t="array" ref="L121:M121">_xlfn.XLOOKUP(Table_1[[#This Row],[Bridge No.]],[2]DATA!$A$1:$A$65536,[2]DATA!$G$1:$H$65536,"")</f>
        <v>Minor</v>
      </c>
      <c r="M121" s="1" t="str">
        <v>RUB</v>
      </c>
      <c r="N121" s="1"/>
      <c r="O121" s="1"/>
      <c r="P121" s="1"/>
      <c r="Q121" s="1"/>
      <c r="R121" s="1"/>
      <c r="S121" s="1"/>
      <c r="T121" s="1"/>
      <c r="U121" s="1"/>
      <c r="V121" s="1"/>
      <c r="W121" s="1"/>
    </row>
    <row r="122" spans="1:23" ht="15.75" customHeight="1">
      <c r="A122" s="26">
        <f t="shared" si="1"/>
        <v>121</v>
      </c>
      <c r="B122" s="26" t="s">
        <v>223</v>
      </c>
      <c r="C122" s="26" t="s">
        <v>61</v>
      </c>
      <c r="D122" s="25">
        <v>1192.3209999999999</v>
      </c>
      <c r="E122" s="25">
        <v>1192.326</v>
      </c>
      <c r="F122" s="34" t="s">
        <v>6</v>
      </c>
      <c r="G122" s="26" t="s">
        <v>224</v>
      </c>
      <c r="H122" s="261" t="s">
        <v>76</v>
      </c>
      <c r="I122" s="266" t="s">
        <v>767</v>
      </c>
      <c r="J122" s="266">
        <v>5</v>
      </c>
      <c r="K122" s="266" t="s">
        <v>337</v>
      </c>
      <c r="L122" s="450" t="str" cm="1">
        <f t="array" ref="L122:M122">_xlfn.XLOOKUP(Table_1[[#This Row],[Bridge No.]],[2]DATA!$A$1:$A$65536,[2]DATA!$G$1:$H$65536,"")</f>
        <v>Minor</v>
      </c>
      <c r="M122" s="1" t="str">
        <v>RUB</v>
      </c>
      <c r="N122" s="1"/>
      <c r="O122" s="1"/>
      <c r="P122" s="1"/>
      <c r="Q122" s="1"/>
      <c r="R122" s="1"/>
      <c r="S122" s="1"/>
      <c r="T122" s="1"/>
      <c r="U122" s="1"/>
      <c r="V122" s="1"/>
      <c r="W122" s="1"/>
    </row>
    <row r="123" spans="1:23" ht="15.75" customHeight="1">
      <c r="A123" s="26">
        <f t="shared" si="1"/>
        <v>122</v>
      </c>
      <c r="B123" s="26" t="s">
        <v>225</v>
      </c>
      <c r="C123" s="26" t="s">
        <v>61</v>
      </c>
      <c r="D123" s="25">
        <v>1193.7239999999999</v>
      </c>
      <c r="E123" s="25">
        <v>1193.731</v>
      </c>
      <c r="F123" s="34" t="s">
        <v>6</v>
      </c>
      <c r="G123" s="26" t="s">
        <v>226</v>
      </c>
      <c r="H123" s="261" t="s">
        <v>76</v>
      </c>
      <c r="I123" s="266" t="s">
        <v>766</v>
      </c>
      <c r="J123" s="266">
        <v>7</v>
      </c>
      <c r="K123" s="266" t="s">
        <v>337</v>
      </c>
      <c r="L123" s="450" t="str" cm="1">
        <f t="array" ref="L123:M123">_xlfn.XLOOKUP(Table_1[[#This Row],[Bridge No.]],[2]DATA!$A$1:$A$65536,[2]DATA!$G$1:$H$65536,"")</f>
        <v>Minor</v>
      </c>
      <c r="M123" s="1" t="str">
        <v>RUB</v>
      </c>
      <c r="N123" s="1"/>
      <c r="O123" s="1"/>
      <c r="P123" s="1"/>
      <c r="Q123" s="1"/>
      <c r="R123" s="1"/>
      <c r="S123" s="1"/>
      <c r="T123" s="1"/>
      <c r="U123" s="1"/>
      <c r="V123" s="1"/>
      <c r="W123" s="1"/>
    </row>
    <row r="124" spans="1:23" ht="15.75" customHeight="1">
      <c r="A124" s="26">
        <f t="shared" si="1"/>
        <v>123</v>
      </c>
      <c r="B124" s="26" t="s">
        <v>227</v>
      </c>
      <c r="C124" s="26" t="s">
        <v>61</v>
      </c>
      <c r="D124" s="25">
        <v>1196.3510000000001</v>
      </c>
      <c r="E124" s="25">
        <v>1196.3620000000001</v>
      </c>
      <c r="F124" s="34" t="s">
        <v>6</v>
      </c>
      <c r="G124" s="26" t="s">
        <v>228</v>
      </c>
      <c r="H124" s="261" t="s">
        <v>76</v>
      </c>
      <c r="I124" s="266" t="s">
        <v>769</v>
      </c>
      <c r="J124" s="266">
        <v>11</v>
      </c>
      <c r="K124" s="266" t="s">
        <v>337</v>
      </c>
      <c r="L124" s="450" t="str" cm="1">
        <f t="array" ref="L124:M124">_xlfn.XLOOKUP(Table_1[[#This Row],[Bridge No.]],[2]DATA!$A$1:$A$65536,[2]DATA!$G$1:$H$65536,"")</f>
        <v>Minor</v>
      </c>
      <c r="M124" s="1" t="str">
        <v>RUB</v>
      </c>
      <c r="N124" s="1"/>
      <c r="O124" s="1"/>
      <c r="P124" s="1"/>
      <c r="Q124" s="1"/>
      <c r="R124" s="1"/>
      <c r="S124" s="1"/>
      <c r="T124" s="1"/>
      <c r="U124" s="1"/>
      <c r="V124" s="1"/>
      <c r="W124" s="1"/>
    </row>
    <row r="125" spans="1:23" ht="15.75" customHeight="1">
      <c r="A125" s="26">
        <f t="shared" si="1"/>
        <v>124</v>
      </c>
      <c r="B125" s="26" t="s">
        <v>229</v>
      </c>
      <c r="C125" s="26" t="s">
        <v>61</v>
      </c>
      <c r="D125" s="25">
        <v>1197.1610000000001</v>
      </c>
      <c r="E125" s="25">
        <v>1197.1690000000001</v>
      </c>
      <c r="F125" s="34" t="s">
        <v>6</v>
      </c>
      <c r="G125" s="26">
        <v>150</v>
      </c>
      <c r="H125" s="261" t="s">
        <v>76</v>
      </c>
      <c r="I125" s="266" t="s">
        <v>790</v>
      </c>
      <c r="J125" s="266">
        <v>8</v>
      </c>
      <c r="K125" s="266" t="s">
        <v>337</v>
      </c>
      <c r="L125" s="450" t="str" cm="1">
        <f t="array" ref="L125:M125">_xlfn.XLOOKUP(Table_1[[#This Row],[Bridge No.]],[2]DATA!$A$1:$A$65536,[2]DATA!$G$1:$H$65536,"")</f>
        <v>Minor</v>
      </c>
      <c r="M125" s="1" t="str">
        <v>RUB</v>
      </c>
      <c r="N125" s="1"/>
      <c r="O125" s="1"/>
      <c r="P125" s="1"/>
      <c r="Q125" s="1"/>
      <c r="R125" s="1"/>
      <c r="S125" s="1"/>
      <c r="T125" s="1"/>
      <c r="U125" s="1"/>
      <c r="V125" s="1"/>
      <c r="W125" s="1"/>
    </row>
    <row r="126" spans="1:23" ht="15.75" customHeight="1">
      <c r="A126" s="26">
        <f t="shared" si="1"/>
        <v>125</v>
      </c>
      <c r="B126" s="26" t="s">
        <v>230</v>
      </c>
      <c r="C126" s="26" t="s">
        <v>61</v>
      </c>
      <c r="D126" s="25">
        <v>1198.6600000000001</v>
      </c>
      <c r="E126" s="25">
        <v>1198.6669999999999</v>
      </c>
      <c r="F126" s="34" t="s">
        <v>6</v>
      </c>
      <c r="G126" s="26" t="s">
        <v>231</v>
      </c>
      <c r="H126" s="261" t="s">
        <v>76</v>
      </c>
      <c r="I126" s="266" t="s">
        <v>766</v>
      </c>
      <c r="J126" s="266">
        <v>7</v>
      </c>
      <c r="K126" s="266" t="s">
        <v>337</v>
      </c>
      <c r="L126" s="450" t="str" cm="1">
        <f t="array" ref="L126:M126">_xlfn.XLOOKUP(Table_1[[#This Row],[Bridge No.]],[2]DATA!$A$1:$A$65536,[2]DATA!$G$1:$H$65536,"")</f>
        <v>Minor</v>
      </c>
      <c r="M126" s="1" t="str">
        <v>RUB</v>
      </c>
      <c r="N126" s="1"/>
      <c r="O126" s="1"/>
      <c r="P126" s="1"/>
      <c r="Q126" s="1"/>
      <c r="R126" s="1"/>
      <c r="S126" s="1"/>
      <c r="T126" s="1"/>
      <c r="U126" s="1"/>
      <c r="V126" s="1"/>
      <c r="W126" s="1"/>
    </row>
    <row r="127" spans="1:23" ht="15.75" customHeight="1">
      <c r="A127" s="28">
        <f t="shared" si="1"/>
        <v>126</v>
      </c>
      <c r="B127" s="28" t="s">
        <v>232</v>
      </c>
      <c r="C127" s="28" t="s">
        <v>142</v>
      </c>
      <c r="D127" s="29">
        <v>1200.9829999999999</v>
      </c>
      <c r="E127" s="29">
        <v>1200.989</v>
      </c>
      <c r="F127" s="34" t="s">
        <v>6</v>
      </c>
      <c r="G127" s="28" t="s">
        <v>233</v>
      </c>
      <c r="H127" s="262" t="s">
        <v>76</v>
      </c>
      <c r="I127" s="267" t="s">
        <v>767</v>
      </c>
      <c r="J127" s="267">
        <v>6</v>
      </c>
      <c r="K127" s="267" t="s">
        <v>337</v>
      </c>
      <c r="L127" s="450" t="str" cm="1">
        <f t="array" ref="L127:M127">_xlfn.XLOOKUP(Table_1[[#This Row],[Bridge No.]],[2]DATA!$A$1:$A$65536,[2]DATA!$G$1:$H$65536,"")</f>
        <v>Minor</v>
      </c>
      <c r="M127" s="1" t="str">
        <v>RUB</v>
      </c>
      <c r="N127" s="1"/>
      <c r="O127" s="1"/>
      <c r="P127" s="1"/>
      <c r="Q127" s="1"/>
      <c r="R127" s="1"/>
      <c r="S127" s="1"/>
      <c r="T127" s="1"/>
      <c r="U127" s="1"/>
      <c r="V127" s="1"/>
      <c r="W127" s="1"/>
    </row>
    <row r="128" spans="1:23" ht="15.75" customHeight="1">
      <c r="A128" s="28">
        <f t="shared" si="1"/>
        <v>127</v>
      </c>
      <c r="B128" s="28" t="s">
        <v>234</v>
      </c>
      <c r="C128" s="28" t="s">
        <v>142</v>
      </c>
      <c r="D128" s="29">
        <v>1202.4059999999999</v>
      </c>
      <c r="E128" s="29">
        <v>1202.42</v>
      </c>
      <c r="F128" s="34" t="s">
        <v>6</v>
      </c>
      <c r="G128" s="28" t="s">
        <v>235</v>
      </c>
      <c r="H128" s="262" t="s">
        <v>76</v>
      </c>
      <c r="I128" s="267" t="s">
        <v>802</v>
      </c>
      <c r="J128" s="267">
        <v>14</v>
      </c>
      <c r="K128" s="267" t="s">
        <v>337</v>
      </c>
      <c r="L128" s="450" t="str" cm="1">
        <f t="array" ref="L128:M128">_xlfn.XLOOKUP(Table_1[[#This Row],[Bridge No.]],[2]DATA!$A$1:$A$65536,[2]DATA!$G$1:$H$65536,"")</f>
        <v>Minor</v>
      </c>
      <c r="M128" s="1" t="str">
        <v>RUB</v>
      </c>
      <c r="N128" s="1"/>
      <c r="O128" s="1"/>
      <c r="P128" s="1"/>
      <c r="Q128" s="1"/>
      <c r="R128" s="1"/>
      <c r="S128" s="1"/>
      <c r="T128" s="1"/>
      <c r="U128" s="1"/>
      <c r="V128" s="1"/>
      <c r="W128" s="1"/>
    </row>
    <row r="129" spans="1:23" ht="15.75" customHeight="1">
      <c r="A129" s="26">
        <f t="shared" si="1"/>
        <v>128</v>
      </c>
      <c r="B129" s="26" t="s">
        <v>236</v>
      </c>
      <c r="C129" s="26" t="s">
        <v>94</v>
      </c>
      <c r="D129" s="25">
        <v>1204.7750000000001</v>
      </c>
      <c r="E129" s="25">
        <v>1204.779</v>
      </c>
      <c r="F129" s="34" t="s">
        <v>6</v>
      </c>
      <c r="G129" s="26" t="s">
        <v>237</v>
      </c>
      <c r="H129" s="261" t="s">
        <v>76</v>
      </c>
      <c r="I129" s="266" t="s">
        <v>769</v>
      </c>
      <c r="J129" s="266">
        <v>4</v>
      </c>
      <c r="K129" s="266" t="s">
        <v>337</v>
      </c>
      <c r="L129" s="450" t="str" cm="1">
        <f t="array" ref="L129:M129">_xlfn.XLOOKUP(Table_1[[#This Row],[Bridge No.]],[2]DATA!$A$1:$A$65536,[2]DATA!$G$1:$H$65536,"")</f>
        <v>Minor</v>
      </c>
      <c r="M129" s="1" t="str">
        <v>RUB</v>
      </c>
      <c r="N129" s="1"/>
      <c r="O129" s="1"/>
      <c r="P129" s="1"/>
      <c r="Q129" s="1"/>
      <c r="R129" s="1"/>
      <c r="S129" s="1"/>
      <c r="T129" s="1"/>
      <c r="U129" s="1"/>
      <c r="V129" s="1"/>
      <c r="W129" s="1"/>
    </row>
    <row r="130" spans="1:23" ht="15.75" customHeight="1">
      <c r="A130" s="26">
        <f t="shared" si="1"/>
        <v>129</v>
      </c>
      <c r="B130" s="26" t="s">
        <v>238</v>
      </c>
      <c r="C130" s="26" t="s">
        <v>94</v>
      </c>
      <c r="D130" s="25">
        <v>1205.0329999999999</v>
      </c>
      <c r="E130" s="25">
        <v>1205.04</v>
      </c>
      <c r="F130" s="34" t="s">
        <v>6</v>
      </c>
      <c r="G130" s="26">
        <v>160</v>
      </c>
      <c r="H130" s="261" t="s">
        <v>76</v>
      </c>
      <c r="I130" s="266" t="s">
        <v>770</v>
      </c>
      <c r="J130" s="266">
        <v>7</v>
      </c>
      <c r="K130" s="266" t="s">
        <v>337</v>
      </c>
      <c r="L130" s="450" t="str" cm="1">
        <f t="array" ref="L130:M130">_xlfn.XLOOKUP(Table_1[[#This Row],[Bridge No.]],[2]DATA!$A$1:$A$65536,[2]DATA!$G$1:$H$65536,"")</f>
        <v>Minor</v>
      </c>
      <c r="M130" s="1" t="str">
        <v>RUB</v>
      </c>
      <c r="N130" s="1"/>
      <c r="O130" s="1"/>
      <c r="P130" s="1"/>
      <c r="Q130" s="1"/>
      <c r="R130" s="1"/>
      <c r="S130" s="1"/>
      <c r="T130" s="1"/>
      <c r="U130" s="1"/>
      <c r="V130" s="1"/>
      <c r="W130" s="1"/>
    </row>
    <row r="131" spans="1:23" ht="15.75" customHeight="1">
      <c r="A131" s="26">
        <f t="shared" si="1"/>
        <v>130</v>
      </c>
      <c r="B131" s="26" t="s">
        <v>239</v>
      </c>
      <c r="C131" s="26" t="s">
        <v>94</v>
      </c>
      <c r="D131" s="25">
        <v>1205.366</v>
      </c>
      <c r="E131" s="25">
        <v>1205.375</v>
      </c>
      <c r="F131" s="34" t="s">
        <v>6</v>
      </c>
      <c r="G131" s="26">
        <v>161</v>
      </c>
      <c r="H131" s="261" t="s">
        <v>76</v>
      </c>
      <c r="I131" s="266" t="s">
        <v>803</v>
      </c>
      <c r="J131" s="266">
        <v>9</v>
      </c>
      <c r="K131" s="266" t="s">
        <v>337</v>
      </c>
      <c r="L131" s="450" t="str" cm="1">
        <f t="array" ref="L131:M131">_xlfn.XLOOKUP(Table_1[[#This Row],[Bridge No.]],[2]DATA!$A$1:$A$65536,[2]DATA!$G$1:$H$65536,"")</f>
        <v>Minor</v>
      </c>
      <c r="M131" s="1" t="str">
        <v>RUB</v>
      </c>
      <c r="N131" s="1"/>
      <c r="O131" s="1"/>
      <c r="P131" s="1"/>
      <c r="Q131" s="1"/>
      <c r="R131" s="1"/>
      <c r="S131" s="1"/>
      <c r="T131" s="1"/>
      <c r="U131" s="1"/>
      <c r="V131" s="1"/>
      <c r="W131" s="1"/>
    </row>
    <row r="132" spans="1:23" ht="15.75" customHeight="1">
      <c r="A132" s="26">
        <f t="shared" si="1"/>
        <v>131</v>
      </c>
      <c r="B132" s="26" t="s">
        <v>240</v>
      </c>
      <c r="C132" s="26" t="s">
        <v>94</v>
      </c>
      <c r="D132" s="25">
        <v>1205.511</v>
      </c>
      <c r="E132" s="25">
        <v>1205.528</v>
      </c>
      <c r="F132" s="34" t="s">
        <v>6</v>
      </c>
      <c r="G132" s="26">
        <v>162</v>
      </c>
      <c r="H132" s="261" t="s">
        <v>76</v>
      </c>
      <c r="I132" s="266" t="s">
        <v>804</v>
      </c>
      <c r="J132" s="266">
        <v>17</v>
      </c>
      <c r="K132" s="266" t="s">
        <v>337</v>
      </c>
      <c r="L132" s="450" t="str" cm="1">
        <f t="array" ref="L132:M132">_xlfn.XLOOKUP(Table_1[[#This Row],[Bridge No.]],[2]DATA!$A$1:$A$65536,[2]DATA!$G$1:$H$65536,"")</f>
        <v>Minor</v>
      </c>
      <c r="M132" s="1" t="str">
        <v>RUB</v>
      </c>
      <c r="N132" s="1"/>
      <c r="O132" s="1"/>
      <c r="P132" s="1"/>
      <c r="Q132" s="1"/>
      <c r="R132" s="1"/>
      <c r="S132" s="1"/>
      <c r="T132" s="1"/>
      <c r="U132" s="1"/>
      <c r="V132" s="1"/>
      <c r="W132" s="1"/>
    </row>
    <row r="133" spans="1:23" ht="15.75" customHeight="1">
      <c r="A133" s="26">
        <f t="shared" si="1"/>
        <v>132</v>
      </c>
      <c r="B133" s="26" t="s">
        <v>241</v>
      </c>
      <c r="C133" s="26" t="s">
        <v>94</v>
      </c>
      <c r="D133" s="25">
        <v>1207.845</v>
      </c>
      <c r="E133" s="25">
        <v>1207.8530000000001</v>
      </c>
      <c r="F133" s="34" t="s">
        <v>6</v>
      </c>
      <c r="G133" s="26">
        <v>166</v>
      </c>
      <c r="H133" s="261" t="s">
        <v>76</v>
      </c>
      <c r="I133" s="266" t="s">
        <v>770</v>
      </c>
      <c r="J133" s="266">
        <v>8</v>
      </c>
      <c r="K133" s="266" t="s">
        <v>337</v>
      </c>
      <c r="L133" s="450" t="str" cm="1">
        <f t="array" ref="L133:M133">_xlfn.XLOOKUP(Table_1[[#This Row],[Bridge No.]],[2]DATA!$A$1:$A$65536,[2]DATA!$G$1:$H$65536,"")</f>
        <v>Minor</v>
      </c>
      <c r="M133" s="1" t="str">
        <v>RUB</v>
      </c>
      <c r="N133" s="1"/>
      <c r="O133" s="1"/>
      <c r="P133" s="1"/>
      <c r="Q133" s="1"/>
      <c r="R133" s="1"/>
      <c r="S133" s="1"/>
      <c r="T133" s="1"/>
      <c r="U133" s="1"/>
      <c r="V133" s="1"/>
      <c r="W133" s="1"/>
    </row>
    <row r="134" spans="1:23" ht="15.75" customHeight="1">
      <c r="A134" s="26">
        <f t="shared" si="1"/>
        <v>133</v>
      </c>
      <c r="B134" s="26" t="s">
        <v>242</v>
      </c>
      <c r="C134" s="26" t="s">
        <v>94</v>
      </c>
      <c r="D134" s="25">
        <v>1208.1790000000001</v>
      </c>
      <c r="E134" s="25">
        <v>1208.1869999999999</v>
      </c>
      <c r="F134" s="34" t="s">
        <v>6</v>
      </c>
      <c r="G134" s="26">
        <v>167</v>
      </c>
      <c r="H134" s="261" t="s">
        <v>76</v>
      </c>
      <c r="I134" s="266" t="s">
        <v>805</v>
      </c>
      <c r="J134" s="266">
        <v>8</v>
      </c>
      <c r="K134" s="266" t="s">
        <v>337</v>
      </c>
      <c r="L134" s="450" t="str" cm="1">
        <f t="array" ref="L134:M134">_xlfn.XLOOKUP(Table_1[[#This Row],[Bridge No.]],[2]DATA!$A$1:$A$65536,[2]DATA!$G$1:$H$65536,"")</f>
        <v>Minor</v>
      </c>
      <c r="M134" s="1" t="str">
        <v>RUB</v>
      </c>
      <c r="N134" s="1"/>
      <c r="O134" s="1"/>
      <c r="P134" s="1"/>
      <c r="Q134" s="1"/>
      <c r="R134" s="1"/>
      <c r="S134" s="1"/>
      <c r="T134" s="1"/>
      <c r="U134" s="1"/>
      <c r="V134" s="1"/>
      <c r="W134" s="1"/>
    </row>
    <row r="135" spans="1:23" ht="15.75" customHeight="1">
      <c r="A135" s="26">
        <f t="shared" si="1"/>
        <v>134</v>
      </c>
      <c r="B135" s="26" t="s">
        <v>243</v>
      </c>
      <c r="C135" s="26" t="s">
        <v>94</v>
      </c>
      <c r="D135" s="25">
        <v>1209.883</v>
      </c>
      <c r="E135" s="25">
        <v>1209.8910000000001</v>
      </c>
      <c r="F135" s="34" t="s">
        <v>6</v>
      </c>
      <c r="G135" s="26">
        <v>169</v>
      </c>
      <c r="H135" s="261" t="s">
        <v>76</v>
      </c>
      <c r="I135" s="266" t="s">
        <v>806</v>
      </c>
      <c r="J135" s="266">
        <v>8</v>
      </c>
      <c r="K135" s="266" t="s">
        <v>337</v>
      </c>
      <c r="L135" s="450" t="str" cm="1">
        <f t="array" ref="L135:M135">_xlfn.XLOOKUP(Table_1[[#This Row],[Bridge No.]],[2]DATA!$A$1:$A$65536,[2]DATA!$G$1:$H$65536,"")</f>
        <v>Minor</v>
      </c>
      <c r="M135" s="1" t="str">
        <v>RUB</v>
      </c>
      <c r="N135" s="1"/>
      <c r="O135" s="1"/>
      <c r="P135" s="1"/>
      <c r="Q135" s="1"/>
      <c r="R135" s="1"/>
      <c r="S135" s="1"/>
      <c r="T135" s="1"/>
      <c r="U135" s="1"/>
      <c r="V135" s="1"/>
      <c r="W135" s="1"/>
    </row>
    <row r="136" spans="1:23" ht="15.75" customHeight="1">
      <c r="A136" s="28">
        <f t="shared" si="1"/>
        <v>135</v>
      </c>
      <c r="B136" s="28" t="s">
        <v>244</v>
      </c>
      <c r="C136" s="28" t="s">
        <v>159</v>
      </c>
      <c r="D136" s="29">
        <v>1212.3869999999999</v>
      </c>
      <c r="E136" s="29">
        <v>1212.394</v>
      </c>
      <c r="F136" s="34" t="s">
        <v>6</v>
      </c>
      <c r="G136" s="28" t="s">
        <v>245</v>
      </c>
      <c r="H136" s="262" t="s">
        <v>76</v>
      </c>
      <c r="I136" s="267" t="s">
        <v>766</v>
      </c>
      <c r="J136" s="267">
        <v>7</v>
      </c>
      <c r="K136" s="267" t="s">
        <v>337</v>
      </c>
      <c r="L136" s="450" t="str" cm="1">
        <f t="array" ref="L136:M136">_xlfn.XLOOKUP(Table_1[[#This Row],[Bridge No.]],[2]DATA!$A$1:$A$65536,[2]DATA!$G$1:$H$65536,"")</f>
        <v>Minor</v>
      </c>
      <c r="M136" s="1" t="str">
        <v>RUB</v>
      </c>
      <c r="N136" s="1"/>
      <c r="O136" s="1"/>
      <c r="P136" s="1"/>
      <c r="Q136" s="1"/>
      <c r="R136" s="1"/>
      <c r="S136" s="1"/>
      <c r="T136" s="1"/>
      <c r="U136" s="1"/>
      <c r="V136" s="1"/>
      <c r="W136" s="1"/>
    </row>
    <row r="137" spans="1:23" ht="15.75" customHeight="1">
      <c r="A137" s="26">
        <f t="shared" si="1"/>
        <v>136</v>
      </c>
      <c r="B137" s="26" t="s">
        <v>246</v>
      </c>
      <c r="C137" s="26" t="s">
        <v>64</v>
      </c>
      <c r="D137" s="25">
        <v>1222.3699999999999</v>
      </c>
      <c r="E137" s="25">
        <v>1222.377</v>
      </c>
      <c r="F137" s="34" t="s">
        <v>6</v>
      </c>
      <c r="G137" s="26" t="s">
        <v>247</v>
      </c>
      <c r="H137" s="261" t="s">
        <v>76</v>
      </c>
      <c r="I137" s="266" t="s">
        <v>801</v>
      </c>
      <c r="J137" s="266">
        <v>7</v>
      </c>
      <c r="K137" s="266" t="s">
        <v>337</v>
      </c>
      <c r="L137" s="450" t="str" cm="1">
        <f t="array" ref="L137:M137">_xlfn.XLOOKUP(Table_1[[#This Row],[Bridge No.]],[2]DATA!$A$1:$A$65536,[2]DATA!$G$1:$H$65536,"")</f>
        <v>Minor</v>
      </c>
      <c r="M137" s="1" t="str">
        <v>RUB</v>
      </c>
      <c r="N137" s="1"/>
      <c r="O137" s="1"/>
      <c r="P137" s="1"/>
      <c r="Q137" s="1"/>
      <c r="R137" s="1"/>
      <c r="S137" s="1"/>
      <c r="T137" s="1"/>
      <c r="U137" s="1"/>
      <c r="V137" s="1"/>
      <c r="W137" s="1"/>
    </row>
    <row r="138" spans="1:23" ht="15.75" customHeight="1">
      <c r="A138" s="28">
        <f t="shared" si="1"/>
        <v>137</v>
      </c>
      <c r="B138" s="28" t="s">
        <v>248</v>
      </c>
      <c r="C138" s="28" t="s">
        <v>170</v>
      </c>
      <c r="D138" s="29">
        <v>1227.3910000000001</v>
      </c>
      <c r="E138" s="29">
        <v>1227.3979999999999</v>
      </c>
      <c r="F138" s="34" t="s">
        <v>6</v>
      </c>
      <c r="G138" s="28" t="s">
        <v>249</v>
      </c>
      <c r="H138" s="262" t="s">
        <v>76</v>
      </c>
      <c r="I138" s="267" t="s">
        <v>766</v>
      </c>
      <c r="J138" s="267">
        <v>7</v>
      </c>
      <c r="K138" s="267" t="s">
        <v>337</v>
      </c>
      <c r="L138" s="450" t="str" cm="1">
        <f t="array" ref="L138:M138">_xlfn.XLOOKUP(Table_1[[#This Row],[Bridge No.]],[2]DATA!$A$1:$A$65536,[2]DATA!$G$1:$H$65536,"")</f>
        <v>Minor</v>
      </c>
      <c r="M138" s="1" t="str">
        <v>RUB</v>
      </c>
      <c r="N138" s="1"/>
      <c r="O138" s="1"/>
      <c r="P138" s="1"/>
      <c r="Q138" s="1"/>
      <c r="R138" s="1"/>
      <c r="S138" s="1"/>
      <c r="T138" s="1"/>
      <c r="U138" s="1"/>
      <c r="V138" s="1"/>
      <c r="W138" s="1"/>
    </row>
    <row r="139" spans="1:23" ht="15.75" customHeight="1">
      <c r="A139" s="28">
        <f t="shared" si="1"/>
        <v>138</v>
      </c>
      <c r="B139" s="28" t="s">
        <v>250</v>
      </c>
      <c r="C139" s="28" t="s">
        <v>170</v>
      </c>
      <c r="D139" s="29">
        <v>1228.8589999999999</v>
      </c>
      <c r="E139" s="29">
        <v>1228.866</v>
      </c>
      <c r="F139" s="34" t="s">
        <v>6</v>
      </c>
      <c r="G139" s="28" t="s">
        <v>251</v>
      </c>
      <c r="H139" s="262" t="s">
        <v>76</v>
      </c>
      <c r="I139" s="267" t="s">
        <v>766</v>
      </c>
      <c r="J139" s="267">
        <v>7</v>
      </c>
      <c r="K139" s="267" t="s">
        <v>337</v>
      </c>
      <c r="L139" s="450" t="str" cm="1">
        <f t="array" ref="L139:M139">_xlfn.XLOOKUP(Table_1[[#This Row],[Bridge No.]],[2]DATA!$A$1:$A$65536,[2]DATA!$G$1:$H$65536,"")</f>
        <v>Minor</v>
      </c>
      <c r="M139" s="1" t="str">
        <v>RUB</v>
      </c>
      <c r="N139" s="1"/>
      <c r="O139" s="1"/>
      <c r="P139" s="1"/>
      <c r="Q139" s="1"/>
      <c r="R139" s="1"/>
      <c r="S139" s="1"/>
      <c r="T139" s="1"/>
      <c r="U139" s="1"/>
      <c r="V139" s="1"/>
      <c r="W139" s="1"/>
    </row>
    <row r="140" spans="1:23" ht="15.75" customHeight="1">
      <c r="A140" s="26">
        <f t="shared" si="1"/>
        <v>139</v>
      </c>
      <c r="B140" s="26" t="s">
        <v>252</v>
      </c>
      <c r="C140" s="26" t="s">
        <v>69</v>
      </c>
      <c r="D140" s="25">
        <v>1231.5219999999999</v>
      </c>
      <c r="E140" s="25">
        <v>1231.5260000000001</v>
      </c>
      <c r="F140" s="34" t="s">
        <v>6</v>
      </c>
      <c r="G140" s="26">
        <v>186</v>
      </c>
      <c r="H140" s="261" t="s">
        <v>76</v>
      </c>
      <c r="I140" s="266" t="s">
        <v>764</v>
      </c>
      <c r="J140" s="266">
        <v>4</v>
      </c>
      <c r="K140" s="266" t="s">
        <v>337</v>
      </c>
      <c r="L140" s="450" t="str" cm="1">
        <f t="array" ref="L140:M140">_xlfn.XLOOKUP(Table_1[[#This Row],[Bridge No.]],[2]DATA!$A$1:$A$65536,[2]DATA!$G$1:$H$65536,"")</f>
        <v>Minor</v>
      </c>
      <c r="M140" s="1" t="str">
        <v>RUB</v>
      </c>
      <c r="N140" s="1"/>
      <c r="O140" s="1"/>
      <c r="P140" s="1"/>
      <c r="Q140" s="1"/>
      <c r="R140" s="1"/>
      <c r="S140" s="1"/>
      <c r="T140" s="1"/>
      <c r="U140" s="1"/>
      <c r="V140" s="1"/>
      <c r="W140" s="1"/>
    </row>
    <row r="141" spans="1:23" ht="15.75" customHeight="1">
      <c r="A141" s="26">
        <f t="shared" si="1"/>
        <v>140</v>
      </c>
      <c r="B141" s="26" t="s">
        <v>253</v>
      </c>
      <c r="C141" s="26" t="s">
        <v>69</v>
      </c>
      <c r="D141" s="25">
        <v>1233.345</v>
      </c>
      <c r="E141" s="25">
        <v>1233.3520000000001</v>
      </c>
      <c r="F141" s="34" t="s">
        <v>6</v>
      </c>
      <c r="G141" s="26" t="s">
        <v>254</v>
      </c>
      <c r="H141" s="261" t="s">
        <v>76</v>
      </c>
      <c r="I141" s="266" t="s">
        <v>766</v>
      </c>
      <c r="J141" s="266">
        <v>7</v>
      </c>
      <c r="K141" s="266" t="s">
        <v>337</v>
      </c>
      <c r="L141" s="450" t="str" cm="1">
        <f t="array" ref="L141:M141">_xlfn.XLOOKUP(Table_1[[#This Row],[Bridge No.]],[2]DATA!$A$1:$A$65536,[2]DATA!$G$1:$H$65536,"")</f>
        <v>Minor</v>
      </c>
      <c r="M141" s="1" t="str">
        <v>RUB</v>
      </c>
      <c r="N141" s="1"/>
      <c r="O141" s="1"/>
      <c r="P141" s="1"/>
      <c r="Q141" s="1"/>
      <c r="R141" s="1"/>
      <c r="S141" s="1"/>
      <c r="T141" s="1"/>
      <c r="U141" s="1"/>
      <c r="V141" s="1"/>
      <c r="W141" s="1"/>
    </row>
    <row r="142" spans="1:23" ht="15.75" customHeight="1">
      <c r="A142" s="28">
        <f t="shared" si="1"/>
        <v>141</v>
      </c>
      <c r="B142" s="28" t="s">
        <v>255</v>
      </c>
      <c r="C142" s="28" t="s">
        <v>178</v>
      </c>
      <c r="D142" s="29">
        <v>1236.7619999999999</v>
      </c>
      <c r="E142" s="29">
        <v>1236.769</v>
      </c>
      <c r="F142" s="34" t="s">
        <v>6</v>
      </c>
      <c r="G142" s="28" t="s">
        <v>256</v>
      </c>
      <c r="H142" s="262" t="s">
        <v>76</v>
      </c>
      <c r="I142" s="267" t="s">
        <v>801</v>
      </c>
      <c r="J142" s="267">
        <v>7</v>
      </c>
      <c r="K142" s="267" t="s">
        <v>337</v>
      </c>
      <c r="L142" s="450" t="str" cm="1">
        <f t="array" ref="L142:M142">_xlfn.XLOOKUP(Table_1[[#This Row],[Bridge No.]],[2]DATA!$A$1:$A$65536,[2]DATA!$G$1:$H$65536,"")</f>
        <v>Minor</v>
      </c>
      <c r="M142" s="1" t="str">
        <v>RUB</v>
      </c>
      <c r="N142" s="1"/>
      <c r="O142" s="1"/>
      <c r="P142" s="1"/>
      <c r="Q142" s="1"/>
      <c r="R142" s="1"/>
      <c r="S142" s="1"/>
      <c r="T142" s="1"/>
      <c r="U142" s="1"/>
      <c r="V142" s="1"/>
      <c r="W142" s="1"/>
    </row>
    <row r="143" spans="1:23" ht="15.75" customHeight="1">
      <c r="A143" s="26">
        <f t="shared" si="1"/>
        <v>142</v>
      </c>
      <c r="B143" s="26" t="s">
        <v>257</v>
      </c>
      <c r="C143" s="26" t="s">
        <v>72</v>
      </c>
      <c r="D143" s="25">
        <v>1242.193</v>
      </c>
      <c r="E143" s="25">
        <v>1242.1980000000001</v>
      </c>
      <c r="F143" s="34" t="s">
        <v>6</v>
      </c>
      <c r="G143" s="26" t="s">
        <v>258</v>
      </c>
      <c r="H143" s="261" t="s">
        <v>76</v>
      </c>
      <c r="I143" s="266" t="s">
        <v>769</v>
      </c>
      <c r="J143" s="266">
        <v>5</v>
      </c>
      <c r="K143" s="266" t="s">
        <v>337</v>
      </c>
      <c r="L143" s="450" t="str" cm="1">
        <f t="array" ref="L143:M143">_xlfn.XLOOKUP(Table_1[[#This Row],[Bridge No.]],[2]DATA!$A$1:$A$65536,[2]DATA!$G$1:$H$65536,"")</f>
        <v>Minor</v>
      </c>
      <c r="M143" s="1" t="str">
        <v>RUB</v>
      </c>
      <c r="N143" s="1"/>
      <c r="O143" s="1"/>
      <c r="P143" s="1"/>
      <c r="Q143" s="1"/>
      <c r="R143" s="1"/>
      <c r="S143" s="1"/>
      <c r="T143" s="1"/>
      <c r="U143" s="1"/>
      <c r="V143" s="1"/>
      <c r="W143" s="1"/>
    </row>
    <row r="144" spans="1:23" ht="15.75" customHeight="1">
      <c r="A144" s="26">
        <f t="shared" si="1"/>
        <v>143</v>
      </c>
      <c r="B144" s="26" t="s">
        <v>259</v>
      </c>
      <c r="C144" s="26" t="s">
        <v>72</v>
      </c>
      <c r="D144" s="25">
        <v>1243.568</v>
      </c>
      <c r="E144" s="25">
        <v>1243.575</v>
      </c>
      <c r="F144" s="34" t="s">
        <v>6</v>
      </c>
      <c r="G144" s="26" t="s">
        <v>260</v>
      </c>
      <c r="H144" s="261" t="s">
        <v>76</v>
      </c>
      <c r="I144" s="266" t="s">
        <v>766</v>
      </c>
      <c r="J144" s="266">
        <v>7</v>
      </c>
      <c r="K144" s="266" t="s">
        <v>337</v>
      </c>
      <c r="L144" s="450" t="str" cm="1">
        <f t="array" ref="L144:M144">_xlfn.XLOOKUP(Table_1[[#This Row],[Bridge No.]],[2]DATA!$A$1:$A$65536,[2]DATA!$G$1:$H$65536,"")</f>
        <v>Minor</v>
      </c>
      <c r="M144" s="1" t="str">
        <v>RUB</v>
      </c>
      <c r="N144" s="1"/>
      <c r="O144" s="1"/>
      <c r="P144" s="1"/>
      <c r="Q144" s="1"/>
      <c r="R144" s="1"/>
      <c r="S144" s="1"/>
      <c r="T144" s="1"/>
      <c r="U144" s="1"/>
      <c r="V144" s="1"/>
      <c r="W144" s="1"/>
    </row>
    <row r="145" spans="1:23" ht="15.75" customHeight="1">
      <c r="A145" s="26">
        <f t="shared" si="1"/>
        <v>144</v>
      </c>
      <c r="B145" s="26" t="s">
        <v>261</v>
      </c>
      <c r="C145" s="26" t="s">
        <v>72</v>
      </c>
      <c r="D145" s="25">
        <v>1245.393</v>
      </c>
      <c r="E145" s="25">
        <v>1245.4000000000001</v>
      </c>
      <c r="F145" s="34" t="s">
        <v>6</v>
      </c>
      <c r="G145" s="26" t="s">
        <v>262</v>
      </c>
      <c r="H145" s="261" t="s">
        <v>76</v>
      </c>
      <c r="I145" s="266" t="s">
        <v>801</v>
      </c>
      <c r="J145" s="266">
        <v>7</v>
      </c>
      <c r="K145" s="266" t="s">
        <v>337</v>
      </c>
      <c r="L145" s="450" t="str" cm="1">
        <f t="array" ref="L145:M145">_xlfn.XLOOKUP(Table_1[[#This Row],[Bridge No.]],[2]DATA!$A$1:$A$65536,[2]DATA!$G$1:$H$65536,"")</f>
        <v>Minor</v>
      </c>
      <c r="M145" s="1" t="str">
        <v>RUB</v>
      </c>
      <c r="N145" s="1"/>
      <c r="O145" s="1"/>
      <c r="P145" s="1"/>
      <c r="Q145" s="1"/>
      <c r="R145" s="1"/>
      <c r="S145" s="1"/>
      <c r="T145" s="1"/>
      <c r="U145" s="1"/>
      <c r="V145" s="1"/>
      <c r="W145" s="1"/>
    </row>
    <row r="146" spans="1:23"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spans="1:23"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spans="1:23"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spans="1:23"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spans="1:23"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spans="1:23"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spans="1:23"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spans="1:2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spans="1:23"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spans="1:23"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spans="1:23"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spans="1:23"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spans="1:23"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spans="1:23"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spans="1:23"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spans="1:23" ht="15.75" customHeight="1">
      <c r="A881" s="1"/>
      <c r="B881" s="1"/>
      <c r="C881" s="1"/>
      <c r="D881" s="1"/>
      <c r="E881" s="1"/>
      <c r="F881" s="1"/>
      <c r="G881" s="1"/>
      <c r="H881" s="1"/>
      <c r="I881" s="1"/>
      <c r="J881" s="1"/>
      <c r="K881" s="1"/>
      <c r="L881" s="1"/>
      <c r="M881" s="1"/>
      <c r="N881" s="1"/>
      <c r="O881" s="1"/>
      <c r="P881" s="1"/>
      <c r="Q881" s="1"/>
      <c r="R881" s="1"/>
      <c r="S881" s="1"/>
      <c r="T881" s="1"/>
      <c r="U881" s="1"/>
      <c r="V881" s="1"/>
      <c r="W881" s="1"/>
    </row>
    <row r="882" spans="1:23" ht="15.75" customHeight="1">
      <c r="A882" s="1"/>
      <c r="B882" s="1"/>
      <c r="C882" s="1"/>
      <c r="D882" s="1"/>
      <c r="E882" s="1"/>
      <c r="F882" s="1"/>
      <c r="G882" s="1"/>
      <c r="H882" s="1"/>
      <c r="I882" s="1"/>
      <c r="J882" s="1"/>
      <c r="K882" s="1"/>
      <c r="L882" s="1"/>
      <c r="M882" s="1"/>
      <c r="N882" s="1"/>
      <c r="O882" s="1"/>
      <c r="P882" s="1"/>
      <c r="Q882" s="1"/>
      <c r="R882" s="1"/>
      <c r="S882" s="1"/>
      <c r="T882" s="1"/>
      <c r="U882" s="1"/>
      <c r="V882" s="1"/>
      <c r="W882" s="1"/>
    </row>
    <row r="883" spans="1:23" ht="15.75" customHeight="1">
      <c r="A883" s="1"/>
      <c r="B883" s="1"/>
      <c r="C883" s="1"/>
      <c r="D883" s="1"/>
      <c r="E883" s="1"/>
      <c r="F883" s="1"/>
      <c r="G883" s="1"/>
      <c r="H883" s="1"/>
      <c r="I883" s="1"/>
      <c r="J883" s="1"/>
      <c r="K883" s="1"/>
      <c r="L883" s="1"/>
      <c r="M883" s="1"/>
      <c r="N883" s="1"/>
      <c r="O883" s="1"/>
      <c r="P883" s="1"/>
      <c r="Q883" s="1"/>
      <c r="R883" s="1"/>
      <c r="S883" s="1"/>
      <c r="T883" s="1"/>
      <c r="U883" s="1"/>
      <c r="V883" s="1"/>
      <c r="W883" s="1"/>
    </row>
    <row r="884" spans="1:23" ht="15.75" customHeight="1">
      <c r="A884" s="1"/>
      <c r="B884" s="1"/>
      <c r="C884" s="1"/>
      <c r="D884" s="1"/>
      <c r="E884" s="1"/>
      <c r="F884" s="1"/>
      <c r="G884" s="1"/>
      <c r="H884" s="1"/>
      <c r="I884" s="1"/>
      <c r="J884" s="1"/>
      <c r="K884" s="1"/>
      <c r="L884" s="1"/>
      <c r="M884" s="1"/>
      <c r="N884" s="1"/>
      <c r="O884" s="1"/>
      <c r="P884" s="1"/>
      <c r="Q884" s="1"/>
      <c r="R884" s="1"/>
      <c r="S884" s="1"/>
      <c r="T884" s="1"/>
      <c r="U884" s="1"/>
      <c r="V884" s="1"/>
      <c r="W884" s="1"/>
    </row>
    <row r="885" spans="1:23" ht="15.75" customHeight="1">
      <c r="A885" s="1"/>
      <c r="B885" s="1"/>
      <c r="C885" s="1"/>
      <c r="D885" s="1"/>
      <c r="E885" s="1"/>
      <c r="F885" s="1"/>
      <c r="G885" s="1"/>
      <c r="H885" s="1"/>
      <c r="I885" s="1"/>
      <c r="J885" s="1"/>
      <c r="K885" s="1"/>
      <c r="L885" s="1"/>
      <c r="M885" s="1"/>
      <c r="N885" s="1"/>
      <c r="O885" s="1"/>
      <c r="P885" s="1"/>
      <c r="Q885" s="1"/>
      <c r="R885" s="1"/>
      <c r="S885" s="1"/>
      <c r="T885" s="1"/>
      <c r="U885" s="1"/>
      <c r="V885" s="1"/>
      <c r="W885" s="1"/>
    </row>
    <row r="886" spans="1:23" ht="15.75" customHeight="1">
      <c r="A886" s="1"/>
      <c r="B886" s="1"/>
      <c r="C886" s="1"/>
      <c r="D886" s="1"/>
      <c r="E886" s="1"/>
      <c r="F886" s="1"/>
      <c r="G886" s="1"/>
      <c r="H886" s="1"/>
      <c r="I886" s="1"/>
      <c r="J886" s="1"/>
      <c r="K886" s="1"/>
      <c r="L886" s="1"/>
      <c r="M886" s="1"/>
      <c r="N886" s="1"/>
      <c r="O886" s="1"/>
      <c r="P886" s="1"/>
      <c r="Q886" s="1"/>
      <c r="R886" s="1"/>
      <c r="S886" s="1"/>
      <c r="T886" s="1"/>
      <c r="U886" s="1"/>
      <c r="V886" s="1"/>
      <c r="W886" s="1"/>
    </row>
    <row r="887" spans="1:23" ht="15.75" customHeight="1">
      <c r="A887" s="1"/>
      <c r="B887" s="1"/>
      <c r="C887" s="1"/>
      <c r="D887" s="1"/>
      <c r="E887" s="1"/>
      <c r="F887" s="1"/>
      <c r="G887" s="1"/>
      <c r="H887" s="1"/>
      <c r="I887" s="1"/>
      <c r="J887" s="1"/>
      <c r="K887" s="1"/>
      <c r="L887" s="1"/>
      <c r="M887" s="1"/>
      <c r="N887" s="1"/>
      <c r="O887" s="1"/>
      <c r="P887" s="1"/>
      <c r="Q887" s="1"/>
      <c r="R887" s="1"/>
      <c r="S887" s="1"/>
      <c r="T887" s="1"/>
      <c r="U887" s="1"/>
      <c r="V887" s="1"/>
      <c r="W887" s="1"/>
    </row>
    <row r="888" spans="1:23" ht="15.75" customHeight="1">
      <c r="A888" s="1"/>
      <c r="B888" s="1"/>
      <c r="C888" s="1"/>
      <c r="D888" s="1"/>
      <c r="E888" s="1"/>
      <c r="F888" s="1"/>
      <c r="G888" s="1"/>
      <c r="H888" s="1"/>
      <c r="I888" s="1"/>
      <c r="J888" s="1"/>
      <c r="K888" s="1"/>
      <c r="L888" s="1"/>
      <c r="M888" s="1"/>
      <c r="N888" s="1"/>
      <c r="O888" s="1"/>
      <c r="P888" s="1"/>
      <c r="Q888" s="1"/>
      <c r="R888" s="1"/>
      <c r="S888" s="1"/>
      <c r="T888" s="1"/>
      <c r="U888" s="1"/>
      <c r="V888" s="1"/>
      <c r="W888" s="1"/>
    </row>
    <row r="889" spans="1:23" ht="15.75" customHeight="1">
      <c r="A889" s="1"/>
      <c r="B889" s="1"/>
      <c r="C889" s="1"/>
      <c r="D889" s="1"/>
      <c r="E889" s="1"/>
      <c r="F889" s="1"/>
      <c r="G889" s="1"/>
      <c r="H889" s="1"/>
      <c r="I889" s="1"/>
      <c r="J889" s="1"/>
      <c r="K889" s="1"/>
      <c r="L889" s="1"/>
      <c r="M889" s="1"/>
      <c r="N889" s="1"/>
      <c r="O889" s="1"/>
      <c r="P889" s="1"/>
      <c r="Q889" s="1"/>
      <c r="R889" s="1"/>
      <c r="S889" s="1"/>
      <c r="T889" s="1"/>
      <c r="U889" s="1"/>
      <c r="V889" s="1"/>
      <c r="W889" s="1"/>
    </row>
    <row r="890" spans="1:23" ht="15.75" customHeight="1">
      <c r="A890" s="1"/>
      <c r="B890" s="1"/>
      <c r="C890" s="1"/>
      <c r="D890" s="1"/>
      <c r="E890" s="1"/>
      <c r="F890" s="1"/>
      <c r="G890" s="1"/>
      <c r="H890" s="1"/>
      <c r="I890" s="1"/>
      <c r="J890" s="1"/>
      <c r="K890" s="1"/>
      <c r="L890" s="1"/>
      <c r="M890" s="1"/>
      <c r="N890" s="1"/>
      <c r="O890" s="1"/>
      <c r="P890" s="1"/>
      <c r="Q890" s="1"/>
      <c r="R890" s="1"/>
      <c r="S890" s="1"/>
      <c r="T890" s="1"/>
      <c r="U890" s="1"/>
      <c r="V890" s="1"/>
      <c r="W890" s="1"/>
    </row>
    <row r="891" spans="1:23" ht="15.75" customHeight="1">
      <c r="A891" s="1"/>
      <c r="B891" s="1"/>
      <c r="C891" s="1"/>
      <c r="D891" s="1"/>
      <c r="E891" s="1"/>
      <c r="F891" s="1"/>
      <c r="G891" s="1"/>
      <c r="H891" s="1"/>
      <c r="I891" s="1"/>
      <c r="J891" s="1"/>
      <c r="K891" s="1"/>
      <c r="L891" s="1"/>
      <c r="M891" s="1"/>
      <c r="N891" s="1"/>
      <c r="O891" s="1"/>
      <c r="P891" s="1"/>
      <c r="Q891" s="1"/>
      <c r="R891" s="1"/>
      <c r="S891" s="1"/>
      <c r="T891" s="1"/>
      <c r="U891" s="1"/>
      <c r="V891" s="1"/>
      <c r="W891" s="1"/>
    </row>
    <row r="892" spans="1:23" ht="15.75" customHeight="1">
      <c r="A892" s="1"/>
      <c r="B892" s="1"/>
      <c r="C892" s="1"/>
      <c r="D892" s="1"/>
      <c r="E892" s="1"/>
      <c r="F892" s="1"/>
      <c r="G892" s="1"/>
      <c r="H892" s="1"/>
      <c r="I892" s="1"/>
      <c r="J892" s="1"/>
      <c r="K892" s="1"/>
      <c r="L892" s="1"/>
      <c r="M892" s="1"/>
      <c r="N892" s="1"/>
      <c r="O892" s="1"/>
      <c r="P892" s="1"/>
      <c r="Q892" s="1"/>
      <c r="R892" s="1"/>
      <c r="S892" s="1"/>
      <c r="T892" s="1"/>
      <c r="U892" s="1"/>
      <c r="V892" s="1"/>
      <c r="W892" s="1"/>
    </row>
    <row r="893" spans="1:23" ht="15.75" customHeight="1">
      <c r="A893" s="1"/>
      <c r="B893" s="1"/>
      <c r="C893" s="1"/>
      <c r="D893" s="1"/>
      <c r="E893" s="1"/>
      <c r="F893" s="1"/>
      <c r="G893" s="1"/>
      <c r="H893" s="1"/>
      <c r="I893" s="1"/>
      <c r="J893" s="1"/>
      <c r="K893" s="1"/>
      <c r="L893" s="1"/>
      <c r="M893" s="1"/>
      <c r="N893" s="1"/>
      <c r="O893" s="1"/>
      <c r="P893" s="1"/>
      <c r="Q893" s="1"/>
      <c r="R893" s="1"/>
      <c r="S893" s="1"/>
      <c r="T893" s="1"/>
      <c r="U893" s="1"/>
      <c r="V893" s="1"/>
      <c r="W893" s="1"/>
    </row>
    <row r="894" spans="1:23" ht="15.75" customHeight="1">
      <c r="A894" s="1"/>
      <c r="B894" s="1"/>
      <c r="C894" s="1"/>
      <c r="D894" s="1"/>
      <c r="E894" s="1"/>
      <c r="F894" s="1"/>
      <c r="G894" s="1"/>
      <c r="H894" s="1"/>
      <c r="I894" s="1"/>
      <c r="J894" s="1"/>
      <c r="K894" s="1"/>
      <c r="L894" s="1"/>
      <c r="M894" s="1"/>
      <c r="N894" s="1"/>
      <c r="O894" s="1"/>
      <c r="P894" s="1"/>
      <c r="Q894" s="1"/>
      <c r="R894" s="1"/>
      <c r="S894" s="1"/>
      <c r="T894" s="1"/>
      <c r="U894" s="1"/>
      <c r="V894" s="1"/>
      <c r="W894" s="1"/>
    </row>
    <row r="895" spans="1:23" ht="15.75" customHeight="1">
      <c r="A895" s="1"/>
      <c r="B895" s="1"/>
      <c r="C895" s="1"/>
      <c r="D895" s="1"/>
      <c r="E895" s="1"/>
      <c r="F895" s="1"/>
      <c r="G895" s="1"/>
      <c r="H895" s="1"/>
      <c r="I895" s="1"/>
      <c r="J895" s="1"/>
      <c r="K895" s="1"/>
      <c r="L895" s="1"/>
      <c r="M895" s="1"/>
      <c r="N895" s="1"/>
      <c r="O895" s="1"/>
      <c r="P895" s="1"/>
      <c r="Q895" s="1"/>
      <c r="R895" s="1"/>
      <c r="S895" s="1"/>
      <c r="T895" s="1"/>
      <c r="U895" s="1"/>
      <c r="V895" s="1"/>
      <c r="W895" s="1"/>
    </row>
    <row r="896" spans="1:23" ht="15.75" customHeight="1">
      <c r="A896" s="1"/>
      <c r="B896" s="1"/>
      <c r="C896" s="1"/>
      <c r="D896" s="1"/>
      <c r="E896" s="1"/>
      <c r="F896" s="1"/>
      <c r="G896" s="1"/>
      <c r="H896" s="1"/>
      <c r="I896" s="1"/>
      <c r="J896" s="1"/>
      <c r="K896" s="1"/>
      <c r="L896" s="1"/>
      <c r="M896" s="1"/>
      <c r="N896" s="1"/>
      <c r="O896" s="1"/>
      <c r="P896" s="1"/>
      <c r="Q896" s="1"/>
      <c r="R896" s="1"/>
      <c r="S896" s="1"/>
      <c r="T896" s="1"/>
      <c r="U896" s="1"/>
      <c r="V896" s="1"/>
      <c r="W896" s="1"/>
    </row>
    <row r="897" spans="1:23" ht="15.75" customHeight="1">
      <c r="A897" s="1"/>
      <c r="B897" s="1"/>
      <c r="C897" s="1"/>
      <c r="D897" s="1"/>
      <c r="E897" s="1"/>
      <c r="F897" s="1"/>
      <c r="G897" s="1"/>
      <c r="H897" s="1"/>
      <c r="I897" s="1"/>
      <c r="J897" s="1"/>
      <c r="K897" s="1"/>
      <c r="L897" s="1"/>
      <c r="M897" s="1"/>
      <c r="N897" s="1"/>
      <c r="O897" s="1"/>
      <c r="P897" s="1"/>
      <c r="Q897" s="1"/>
      <c r="R897" s="1"/>
      <c r="S897" s="1"/>
      <c r="T897" s="1"/>
      <c r="U897" s="1"/>
      <c r="V897" s="1"/>
      <c r="W897" s="1"/>
    </row>
    <row r="898" spans="1:23" ht="15.75" customHeight="1">
      <c r="A898" s="1"/>
      <c r="B898" s="1"/>
      <c r="C898" s="1"/>
      <c r="D898" s="1"/>
      <c r="E898" s="1"/>
      <c r="F898" s="1"/>
      <c r="G898" s="1"/>
      <c r="H898" s="1"/>
      <c r="I898" s="1"/>
      <c r="J898" s="1"/>
      <c r="K898" s="1"/>
      <c r="L898" s="1"/>
      <c r="M898" s="1"/>
      <c r="N898" s="1"/>
      <c r="O898" s="1"/>
      <c r="P898" s="1"/>
      <c r="Q898" s="1"/>
      <c r="R898" s="1"/>
      <c r="S898" s="1"/>
      <c r="T898" s="1"/>
      <c r="U898" s="1"/>
      <c r="V898" s="1"/>
      <c r="W898" s="1"/>
    </row>
    <row r="899" spans="1:23" ht="15.75" customHeight="1">
      <c r="A899" s="1"/>
      <c r="B899" s="1"/>
      <c r="C899" s="1"/>
      <c r="D899" s="1"/>
      <c r="E899" s="1"/>
      <c r="F899" s="1"/>
      <c r="G899" s="1"/>
      <c r="H899" s="1"/>
      <c r="I899" s="1"/>
      <c r="J899" s="1"/>
      <c r="K899" s="1"/>
      <c r="L899" s="1"/>
      <c r="M899" s="1"/>
      <c r="N899" s="1"/>
      <c r="O899" s="1"/>
      <c r="P899" s="1"/>
      <c r="Q899" s="1"/>
      <c r="R899" s="1"/>
      <c r="S899" s="1"/>
      <c r="T899" s="1"/>
      <c r="U899" s="1"/>
      <c r="V899" s="1"/>
      <c r="W899" s="1"/>
    </row>
    <row r="900" spans="1:23" ht="15.75" customHeight="1">
      <c r="A900" s="1"/>
      <c r="B900" s="1"/>
      <c r="C900" s="1"/>
      <c r="D900" s="1"/>
      <c r="E900" s="1"/>
      <c r="F900" s="1"/>
      <c r="G900" s="1"/>
      <c r="H900" s="1"/>
      <c r="I900" s="1"/>
      <c r="J900" s="1"/>
      <c r="K900" s="1"/>
      <c r="L900" s="1"/>
      <c r="M900" s="1"/>
      <c r="N900" s="1"/>
      <c r="O900" s="1"/>
      <c r="P900" s="1"/>
      <c r="Q900" s="1"/>
      <c r="R900" s="1"/>
      <c r="S900" s="1"/>
      <c r="T900" s="1"/>
      <c r="U900" s="1"/>
      <c r="V900" s="1"/>
      <c r="W900" s="1"/>
    </row>
    <row r="901" spans="1:23" ht="15.75" customHeight="1">
      <c r="A901" s="1"/>
      <c r="B901" s="1"/>
      <c r="C901" s="1"/>
      <c r="D901" s="1"/>
      <c r="E901" s="1"/>
      <c r="F901" s="1"/>
      <c r="G901" s="1"/>
      <c r="H901" s="1"/>
      <c r="I901" s="1"/>
      <c r="J901" s="1"/>
      <c r="K901" s="1"/>
      <c r="L901" s="1"/>
      <c r="M901" s="1"/>
      <c r="N901" s="1"/>
      <c r="O901" s="1"/>
      <c r="P901" s="1"/>
      <c r="Q901" s="1"/>
      <c r="R901" s="1"/>
      <c r="S901" s="1"/>
      <c r="T901" s="1"/>
      <c r="U901" s="1"/>
      <c r="V901" s="1"/>
      <c r="W901" s="1"/>
    </row>
    <row r="902" spans="1:23" ht="15.75" customHeight="1">
      <c r="A902" s="1"/>
      <c r="B902" s="1"/>
      <c r="C902" s="1"/>
      <c r="D902" s="1"/>
      <c r="E902" s="1"/>
      <c r="F902" s="1"/>
      <c r="G902" s="1"/>
      <c r="H902" s="1"/>
      <c r="I902" s="1"/>
      <c r="J902" s="1"/>
      <c r="K902" s="1"/>
      <c r="L902" s="1"/>
      <c r="M902" s="1"/>
      <c r="N902" s="1"/>
      <c r="O902" s="1"/>
      <c r="P902" s="1"/>
      <c r="Q902" s="1"/>
      <c r="R902" s="1"/>
      <c r="S902" s="1"/>
      <c r="T902" s="1"/>
      <c r="U902" s="1"/>
      <c r="V902" s="1"/>
      <c r="W902" s="1"/>
    </row>
    <row r="903" spans="1:23" ht="15.75" customHeight="1">
      <c r="A903" s="1"/>
      <c r="B903" s="1"/>
      <c r="C903" s="1"/>
      <c r="D903" s="1"/>
      <c r="E903" s="1"/>
      <c r="F903" s="1"/>
      <c r="G903" s="1"/>
      <c r="H903" s="1"/>
      <c r="I903" s="1"/>
      <c r="J903" s="1"/>
      <c r="K903" s="1"/>
      <c r="L903" s="1"/>
      <c r="M903" s="1"/>
      <c r="N903" s="1"/>
      <c r="O903" s="1"/>
      <c r="P903" s="1"/>
      <c r="Q903" s="1"/>
      <c r="R903" s="1"/>
      <c r="S903" s="1"/>
      <c r="T903" s="1"/>
      <c r="U903" s="1"/>
      <c r="V903" s="1"/>
      <c r="W903" s="1"/>
    </row>
    <row r="904" spans="1:23" ht="15.75" customHeight="1">
      <c r="A904" s="1"/>
      <c r="B904" s="1"/>
      <c r="C904" s="1"/>
      <c r="D904" s="1"/>
      <c r="E904" s="1"/>
      <c r="F904" s="1"/>
      <c r="G904" s="1"/>
      <c r="H904" s="1"/>
      <c r="I904" s="1"/>
      <c r="J904" s="1"/>
      <c r="K904" s="1"/>
      <c r="L904" s="1"/>
      <c r="M904" s="1"/>
      <c r="N904" s="1"/>
      <c r="O904" s="1"/>
      <c r="P904" s="1"/>
      <c r="Q904" s="1"/>
      <c r="R904" s="1"/>
      <c r="S904" s="1"/>
      <c r="T904" s="1"/>
      <c r="U904" s="1"/>
      <c r="V904" s="1"/>
      <c r="W904" s="1"/>
    </row>
    <row r="905" spans="1:23" ht="15.75" customHeight="1">
      <c r="A905" s="1"/>
      <c r="B905" s="1"/>
      <c r="C905" s="1"/>
      <c r="D905" s="1"/>
      <c r="E905" s="1"/>
      <c r="F905" s="1"/>
      <c r="G905" s="1"/>
      <c r="H905" s="1"/>
      <c r="I905" s="1"/>
      <c r="J905" s="1"/>
      <c r="K905" s="1"/>
      <c r="L905" s="1"/>
      <c r="M905" s="1"/>
      <c r="N905" s="1"/>
      <c r="O905" s="1"/>
      <c r="P905" s="1"/>
      <c r="Q905" s="1"/>
      <c r="R905" s="1"/>
      <c r="S905" s="1"/>
      <c r="T905" s="1"/>
      <c r="U905" s="1"/>
      <c r="V905" s="1"/>
      <c r="W905" s="1"/>
    </row>
    <row r="906" spans="1:23" ht="15.75" customHeight="1">
      <c r="A906" s="1"/>
      <c r="B906" s="1"/>
      <c r="C906" s="1"/>
      <c r="D906" s="1"/>
      <c r="E906" s="1"/>
      <c r="F906" s="1"/>
      <c r="G906" s="1"/>
      <c r="H906" s="1"/>
      <c r="I906" s="1"/>
      <c r="J906" s="1"/>
      <c r="K906" s="1"/>
      <c r="L906" s="1"/>
      <c r="M906" s="1"/>
      <c r="N906" s="1"/>
      <c r="O906" s="1"/>
      <c r="P906" s="1"/>
      <c r="Q906" s="1"/>
      <c r="R906" s="1"/>
      <c r="S906" s="1"/>
      <c r="T906" s="1"/>
      <c r="U906" s="1"/>
      <c r="V906" s="1"/>
      <c r="W906" s="1"/>
    </row>
    <row r="907" spans="1:23" ht="15.75" customHeight="1">
      <c r="A907" s="1"/>
      <c r="B907" s="1"/>
      <c r="C907" s="1"/>
      <c r="D907" s="1"/>
      <c r="E907" s="1"/>
      <c r="F907" s="1"/>
      <c r="G907" s="1"/>
      <c r="H907" s="1"/>
      <c r="I907" s="1"/>
      <c r="J907" s="1"/>
      <c r="K907" s="1"/>
      <c r="L907" s="1"/>
      <c r="M907" s="1"/>
      <c r="N907" s="1"/>
      <c r="O907" s="1"/>
      <c r="P907" s="1"/>
      <c r="Q907" s="1"/>
      <c r="R907" s="1"/>
      <c r="S907" s="1"/>
      <c r="T907" s="1"/>
      <c r="U907" s="1"/>
      <c r="V907" s="1"/>
      <c r="W907" s="1"/>
    </row>
    <row r="908" spans="1:23" ht="15.75" customHeight="1">
      <c r="A908" s="1"/>
      <c r="B908" s="1"/>
      <c r="C908" s="1"/>
      <c r="D908" s="1"/>
      <c r="E908" s="1"/>
      <c r="F908" s="1"/>
      <c r="G908" s="1"/>
      <c r="H908" s="1"/>
      <c r="I908" s="1"/>
      <c r="J908" s="1"/>
      <c r="K908" s="1"/>
      <c r="L908" s="1"/>
      <c r="M908" s="1"/>
      <c r="N908" s="1"/>
      <c r="O908" s="1"/>
      <c r="P908" s="1"/>
      <c r="Q908" s="1"/>
      <c r="R908" s="1"/>
      <c r="S908" s="1"/>
      <c r="T908" s="1"/>
      <c r="U908" s="1"/>
      <c r="V908" s="1"/>
      <c r="W908" s="1"/>
    </row>
    <row r="909" spans="1:23" ht="15.75" customHeight="1">
      <c r="A909" s="1"/>
      <c r="B909" s="1"/>
      <c r="C909" s="1"/>
      <c r="D909" s="1"/>
      <c r="E909" s="1"/>
      <c r="F909" s="1"/>
      <c r="G909" s="1"/>
      <c r="H909" s="1"/>
      <c r="I909" s="1"/>
      <c r="J909" s="1"/>
      <c r="K909" s="1"/>
      <c r="L909" s="1"/>
      <c r="M909" s="1"/>
      <c r="N909" s="1"/>
      <c r="O909" s="1"/>
      <c r="P909" s="1"/>
      <c r="Q909" s="1"/>
      <c r="R909" s="1"/>
      <c r="S909" s="1"/>
      <c r="T909" s="1"/>
      <c r="U909" s="1"/>
      <c r="V909" s="1"/>
      <c r="W909" s="1"/>
    </row>
    <row r="910" spans="1:23" ht="15.75" customHeight="1">
      <c r="A910" s="1"/>
      <c r="B910" s="1"/>
      <c r="C910" s="1"/>
      <c r="D910" s="1"/>
      <c r="E910" s="1"/>
      <c r="F910" s="1"/>
      <c r="G910" s="1"/>
      <c r="H910" s="1"/>
      <c r="I910" s="1"/>
      <c r="J910" s="1"/>
      <c r="K910" s="1"/>
      <c r="L910" s="1"/>
      <c r="M910" s="1"/>
      <c r="N910" s="1"/>
      <c r="O910" s="1"/>
      <c r="P910" s="1"/>
      <c r="Q910" s="1"/>
      <c r="R910" s="1"/>
      <c r="S910" s="1"/>
      <c r="T910" s="1"/>
      <c r="U910" s="1"/>
      <c r="V910" s="1"/>
      <c r="W910" s="1"/>
    </row>
    <row r="911" spans="1:23" ht="15.75" customHeight="1">
      <c r="A911" s="1"/>
      <c r="B911" s="1"/>
      <c r="C911" s="1"/>
      <c r="D911" s="1"/>
      <c r="E911" s="1"/>
      <c r="F911" s="1"/>
      <c r="G911" s="1"/>
      <c r="H911" s="1"/>
      <c r="I911" s="1"/>
      <c r="J911" s="1"/>
      <c r="K911" s="1"/>
      <c r="L911" s="1"/>
      <c r="M911" s="1"/>
      <c r="N911" s="1"/>
      <c r="O911" s="1"/>
      <c r="P911" s="1"/>
      <c r="Q911" s="1"/>
      <c r="R911" s="1"/>
      <c r="S911" s="1"/>
      <c r="T911" s="1"/>
      <c r="U911" s="1"/>
      <c r="V911" s="1"/>
      <c r="W911" s="1"/>
    </row>
    <row r="912" spans="1:23" ht="15.75" customHeight="1">
      <c r="A912" s="1"/>
      <c r="B912" s="1"/>
      <c r="C912" s="1"/>
      <c r="D912" s="1"/>
      <c r="E912" s="1"/>
      <c r="F912" s="1"/>
      <c r="G912" s="1"/>
      <c r="H912" s="1"/>
      <c r="I912" s="1"/>
      <c r="J912" s="1"/>
      <c r="K912" s="1"/>
      <c r="L912" s="1"/>
      <c r="M912" s="1"/>
      <c r="N912" s="1"/>
      <c r="O912" s="1"/>
      <c r="P912" s="1"/>
      <c r="Q912" s="1"/>
      <c r="R912" s="1"/>
      <c r="S912" s="1"/>
      <c r="T912" s="1"/>
      <c r="U912" s="1"/>
      <c r="V912" s="1"/>
      <c r="W912" s="1"/>
    </row>
    <row r="913" spans="1:23" ht="15.75" customHeight="1">
      <c r="A913" s="1"/>
      <c r="B913" s="1"/>
      <c r="C913" s="1"/>
      <c r="D913" s="1"/>
      <c r="E913" s="1"/>
      <c r="F913" s="1"/>
      <c r="G913" s="1"/>
      <c r="H913" s="1"/>
      <c r="I913" s="1"/>
      <c r="J913" s="1"/>
      <c r="K913" s="1"/>
      <c r="L913" s="1"/>
      <c r="M913" s="1"/>
      <c r="N913" s="1"/>
      <c r="O913" s="1"/>
      <c r="P913" s="1"/>
      <c r="Q913" s="1"/>
      <c r="R913" s="1"/>
      <c r="S913" s="1"/>
      <c r="T913" s="1"/>
      <c r="U913" s="1"/>
      <c r="V913" s="1"/>
      <c r="W913" s="1"/>
    </row>
    <row r="914" spans="1:23" ht="15.75" customHeight="1">
      <c r="A914" s="1"/>
      <c r="B914" s="1"/>
      <c r="C914" s="1"/>
      <c r="D914" s="1"/>
      <c r="E914" s="1"/>
      <c r="F914" s="1"/>
      <c r="G914" s="1"/>
      <c r="H914" s="1"/>
      <c r="I914" s="1"/>
      <c r="J914" s="1"/>
      <c r="K914" s="1"/>
      <c r="L914" s="1"/>
      <c r="M914" s="1"/>
      <c r="N914" s="1"/>
      <c r="O914" s="1"/>
      <c r="P914" s="1"/>
      <c r="Q914" s="1"/>
      <c r="R914" s="1"/>
      <c r="S914" s="1"/>
      <c r="T914" s="1"/>
      <c r="U914" s="1"/>
      <c r="V914" s="1"/>
      <c r="W914" s="1"/>
    </row>
    <row r="915" spans="1:23" ht="15.75" customHeight="1">
      <c r="A915" s="1"/>
      <c r="B915" s="1"/>
      <c r="C915" s="1"/>
      <c r="D915" s="1"/>
      <c r="E915" s="1"/>
      <c r="F915" s="1"/>
      <c r="G915" s="1"/>
      <c r="H915" s="1"/>
      <c r="I915" s="1"/>
      <c r="J915" s="1"/>
      <c r="K915" s="1"/>
      <c r="L915" s="1"/>
      <c r="M915" s="1"/>
      <c r="N915" s="1"/>
      <c r="O915" s="1"/>
      <c r="P915" s="1"/>
      <c r="Q915" s="1"/>
      <c r="R915" s="1"/>
      <c r="S915" s="1"/>
      <c r="T915" s="1"/>
      <c r="U915" s="1"/>
      <c r="V915" s="1"/>
      <c r="W915" s="1"/>
    </row>
    <row r="916" spans="1:23" ht="15.75" customHeight="1">
      <c r="A916" s="1"/>
      <c r="B916" s="1"/>
      <c r="C916" s="1"/>
      <c r="D916" s="1"/>
      <c r="E916" s="1"/>
      <c r="F916" s="1"/>
      <c r="G916" s="1"/>
      <c r="H916" s="1"/>
      <c r="I916" s="1"/>
      <c r="J916" s="1"/>
      <c r="K916" s="1"/>
      <c r="L916" s="1"/>
      <c r="M916" s="1"/>
      <c r="N916" s="1"/>
      <c r="O916" s="1"/>
      <c r="P916" s="1"/>
      <c r="Q916" s="1"/>
      <c r="R916" s="1"/>
      <c r="S916" s="1"/>
      <c r="T916" s="1"/>
      <c r="U916" s="1"/>
      <c r="V916" s="1"/>
      <c r="W916" s="1"/>
    </row>
    <row r="917" spans="1:23" ht="15.75" customHeight="1">
      <c r="A917" s="1"/>
      <c r="B917" s="1"/>
      <c r="C917" s="1"/>
      <c r="D917" s="1"/>
      <c r="E917" s="1"/>
      <c r="F917" s="1"/>
      <c r="G917" s="1"/>
      <c r="H917" s="1"/>
      <c r="I917" s="1"/>
      <c r="J917" s="1"/>
      <c r="K917" s="1"/>
      <c r="L917" s="1"/>
      <c r="M917" s="1"/>
      <c r="N917" s="1"/>
      <c r="O917" s="1"/>
      <c r="P917" s="1"/>
      <c r="Q917" s="1"/>
      <c r="R917" s="1"/>
      <c r="S917" s="1"/>
      <c r="T917" s="1"/>
      <c r="U917" s="1"/>
      <c r="V917" s="1"/>
      <c r="W917" s="1"/>
    </row>
    <row r="918" spans="1:23" ht="15.75" customHeight="1">
      <c r="A918" s="1"/>
      <c r="B918" s="1"/>
      <c r="C918" s="1"/>
      <c r="D918" s="1"/>
      <c r="E918" s="1"/>
      <c r="F918" s="1"/>
      <c r="G918" s="1"/>
      <c r="H918" s="1"/>
      <c r="I918" s="1"/>
      <c r="J918" s="1"/>
      <c r="K918" s="1"/>
      <c r="L918" s="1"/>
      <c r="M918" s="1"/>
      <c r="N918" s="1"/>
      <c r="O918" s="1"/>
      <c r="P918" s="1"/>
      <c r="Q918" s="1"/>
      <c r="R918" s="1"/>
      <c r="S918" s="1"/>
      <c r="T918" s="1"/>
      <c r="U918" s="1"/>
      <c r="V918" s="1"/>
      <c r="W918" s="1"/>
    </row>
    <row r="919" spans="1:23" ht="15.75" customHeight="1">
      <c r="A919" s="1"/>
      <c r="B919" s="1"/>
      <c r="C919" s="1"/>
      <c r="D919" s="1"/>
      <c r="E919" s="1"/>
      <c r="F919" s="1"/>
      <c r="G919" s="1"/>
      <c r="H919" s="1"/>
      <c r="I919" s="1"/>
      <c r="J919" s="1"/>
      <c r="K919" s="1"/>
      <c r="L919" s="1"/>
      <c r="M919" s="1"/>
      <c r="N919" s="1"/>
      <c r="O919" s="1"/>
      <c r="P919" s="1"/>
      <c r="Q919" s="1"/>
      <c r="R919" s="1"/>
      <c r="S919" s="1"/>
      <c r="T919" s="1"/>
      <c r="U919" s="1"/>
      <c r="V919" s="1"/>
      <c r="W919" s="1"/>
    </row>
    <row r="920" spans="1:23" ht="15.75" customHeight="1">
      <c r="A920" s="1"/>
      <c r="B920" s="1"/>
      <c r="C920" s="1"/>
      <c r="D920" s="1"/>
      <c r="E920" s="1"/>
      <c r="F920" s="1"/>
      <c r="G920" s="1"/>
      <c r="H920" s="1"/>
      <c r="I920" s="1"/>
      <c r="J920" s="1"/>
      <c r="K920" s="1"/>
      <c r="L920" s="1"/>
      <c r="M920" s="1"/>
      <c r="N920" s="1"/>
      <c r="O920" s="1"/>
      <c r="P920" s="1"/>
      <c r="Q920" s="1"/>
      <c r="R920" s="1"/>
      <c r="S920" s="1"/>
      <c r="T920" s="1"/>
      <c r="U920" s="1"/>
      <c r="V920" s="1"/>
      <c r="W920" s="1"/>
    </row>
    <row r="921" spans="1:23" ht="15.75" customHeight="1">
      <c r="A921" s="1"/>
      <c r="B921" s="1"/>
      <c r="C921" s="1"/>
      <c r="D921" s="1"/>
      <c r="E921" s="1"/>
      <c r="F921" s="1"/>
      <c r="G921" s="1"/>
      <c r="H921" s="1"/>
      <c r="I921" s="1"/>
      <c r="J921" s="1"/>
      <c r="K921" s="1"/>
      <c r="L921" s="1"/>
      <c r="M921" s="1"/>
      <c r="N921" s="1"/>
      <c r="O921" s="1"/>
      <c r="P921" s="1"/>
      <c r="Q921" s="1"/>
      <c r="R921" s="1"/>
      <c r="S921" s="1"/>
      <c r="T921" s="1"/>
      <c r="U921" s="1"/>
      <c r="V921" s="1"/>
      <c r="W921" s="1"/>
    </row>
    <row r="922" spans="1:23" ht="15.75" customHeight="1">
      <c r="A922" s="1"/>
      <c r="B922" s="1"/>
      <c r="C922" s="1"/>
      <c r="D922" s="1"/>
      <c r="E922" s="1"/>
      <c r="F922" s="1"/>
      <c r="G922" s="1"/>
      <c r="H922" s="1"/>
      <c r="I922" s="1"/>
      <c r="J922" s="1"/>
      <c r="K922" s="1"/>
      <c r="L922" s="1"/>
      <c r="M922" s="1"/>
      <c r="N922" s="1"/>
      <c r="O922" s="1"/>
      <c r="P922" s="1"/>
      <c r="Q922" s="1"/>
      <c r="R922" s="1"/>
      <c r="S922" s="1"/>
      <c r="T922" s="1"/>
      <c r="U922" s="1"/>
      <c r="V922" s="1"/>
      <c r="W922" s="1"/>
    </row>
    <row r="923" spans="1:23" ht="15.75" customHeight="1">
      <c r="A923" s="1"/>
      <c r="B923" s="1"/>
      <c r="C923" s="1"/>
      <c r="D923" s="1"/>
      <c r="E923" s="1"/>
      <c r="F923" s="1"/>
      <c r="G923" s="1"/>
      <c r="H923" s="1"/>
      <c r="I923" s="1"/>
      <c r="J923" s="1"/>
      <c r="K923" s="1"/>
      <c r="L923" s="1"/>
      <c r="M923" s="1"/>
      <c r="N923" s="1"/>
      <c r="O923" s="1"/>
      <c r="P923" s="1"/>
      <c r="Q923" s="1"/>
      <c r="R923" s="1"/>
      <c r="S923" s="1"/>
      <c r="T923" s="1"/>
      <c r="U923" s="1"/>
      <c r="V923" s="1"/>
      <c r="W923" s="1"/>
    </row>
    <row r="924" spans="1:23" ht="15.75" customHeight="1">
      <c r="A924" s="1"/>
      <c r="B924" s="1"/>
      <c r="C924" s="1"/>
      <c r="D924" s="1"/>
      <c r="E924" s="1"/>
      <c r="F924" s="1"/>
      <c r="G924" s="1"/>
      <c r="H924" s="1"/>
      <c r="I924" s="1"/>
      <c r="J924" s="1"/>
      <c r="K924" s="1"/>
      <c r="L924" s="1"/>
      <c r="M924" s="1"/>
      <c r="N924" s="1"/>
      <c r="O924" s="1"/>
      <c r="P924" s="1"/>
      <c r="Q924" s="1"/>
      <c r="R924" s="1"/>
      <c r="S924" s="1"/>
      <c r="T924" s="1"/>
      <c r="U924" s="1"/>
      <c r="V924" s="1"/>
      <c r="W924" s="1"/>
    </row>
    <row r="925" spans="1:23" ht="15.75" customHeight="1">
      <c r="A925" s="1"/>
      <c r="B925" s="1"/>
      <c r="C925" s="1"/>
      <c r="D925" s="1"/>
      <c r="E925" s="1"/>
      <c r="F925" s="1"/>
      <c r="G925" s="1"/>
      <c r="H925" s="1"/>
      <c r="I925" s="1"/>
      <c r="J925" s="1"/>
      <c r="K925" s="1"/>
      <c r="L925" s="1"/>
      <c r="M925" s="1"/>
      <c r="N925" s="1"/>
      <c r="O925" s="1"/>
      <c r="P925" s="1"/>
      <c r="Q925" s="1"/>
      <c r="R925" s="1"/>
      <c r="S925" s="1"/>
      <c r="T925" s="1"/>
      <c r="U925" s="1"/>
      <c r="V925" s="1"/>
      <c r="W925" s="1"/>
    </row>
    <row r="926" spans="1:23" ht="15.75" customHeight="1">
      <c r="A926" s="1"/>
      <c r="B926" s="1"/>
      <c r="C926" s="1"/>
      <c r="D926" s="1"/>
      <c r="E926" s="1"/>
      <c r="F926" s="1"/>
      <c r="G926" s="1"/>
      <c r="H926" s="1"/>
      <c r="I926" s="1"/>
      <c r="J926" s="1"/>
      <c r="K926" s="1"/>
      <c r="L926" s="1"/>
      <c r="M926" s="1"/>
      <c r="N926" s="1"/>
      <c r="O926" s="1"/>
      <c r="P926" s="1"/>
      <c r="Q926" s="1"/>
      <c r="R926" s="1"/>
      <c r="S926" s="1"/>
      <c r="T926" s="1"/>
      <c r="U926" s="1"/>
      <c r="V926" s="1"/>
      <c r="W926" s="1"/>
    </row>
    <row r="927" spans="1:23" ht="15.75" customHeight="1">
      <c r="A927" s="1"/>
      <c r="B927" s="1"/>
      <c r="C927" s="1"/>
      <c r="D927" s="1"/>
      <c r="E927" s="1"/>
      <c r="F927" s="1"/>
      <c r="G927" s="1"/>
      <c r="H927" s="1"/>
      <c r="I927" s="1"/>
      <c r="J927" s="1"/>
      <c r="K927" s="1"/>
      <c r="L927" s="1"/>
      <c r="M927" s="1"/>
      <c r="N927" s="1"/>
      <c r="O927" s="1"/>
      <c r="P927" s="1"/>
      <c r="Q927" s="1"/>
      <c r="R927" s="1"/>
      <c r="S927" s="1"/>
      <c r="T927" s="1"/>
      <c r="U927" s="1"/>
      <c r="V927" s="1"/>
      <c r="W927" s="1"/>
    </row>
    <row r="928" spans="1:23" ht="15.75" customHeight="1">
      <c r="A928" s="1"/>
      <c r="B928" s="1"/>
      <c r="C928" s="1"/>
      <c r="D928" s="1"/>
      <c r="E928" s="1"/>
      <c r="F928" s="1"/>
      <c r="G928" s="1"/>
      <c r="H928" s="1"/>
      <c r="I928" s="1"/>
      <c r="J928" s="1"/>
      <c r="K928" s="1"/>
      <c r="L928" s="1"/>
      <c r="M928" s="1"/>
      <c r="N928" s="1"/>
      <c r="O928" s="1"/>
      <c r="P928" s="1"/>
      <c r="Q928" s="1"/>
      <c r="R928" s="1"/>
      <c r="S928" s="1"/>
      <c r="T928" s="1"/>
      <c r="U928" s="1"/>
      <c r="V928" s="1"/>
      <c r="W928" s="1"/>
    </row>
    <row r="929" spans="1:23" ht="15.75" customHeight="1">
      <c r="A929" s="1"/>
      <c r="B929" s="1"/>
      <c r="C929" s="1"/>
      <c r="D929" s="1"/>
      <c r="E929" s="1"/>
      <c r="F929" s="1"/>
      <c r="G929" s="1"/>
      <c r="H929" s="1"/>
      <c r="I929" s="1"/>
      <c r="J929" s="1"/>
      <c r="K929" s="1"/>
      <c r="L929" s="1"/>
      <c r="M929" s="1"/>
      <c r="N929" s="1"/>
      <c r="O929" s="1"/>
      <c r="P929" s="1"/>
      <c r="Q929" s="1"/>
      <c r="R929" s="1"/>
      <c r="S929" s="1"/>
      <c r="T929" s="1"/>
      <c r="U929" s="1"/>
      <c r="V929" s="1"/>
      <c r="W929" s="1"/>
    </row>
    <row r="930" spans="1:23" ht="15.75" customHeight="1">
      <c r="A930" s="1"/>
      <c r="B930" s="1"/>
      <c r="C930" s="1"/>
      <c r="D930" s="1"/>
      <c r="E930" s="1"/>
      <c r="F930" s="1"/>
      <c r="G930" s="1"/>
      <c r="H930" s="1"/>
      <c r="I930" s="1"/>
      <c r="J930" s="1"/>
      <c r="K930" s="1"/>
      <c r="L930" s="1"/>
      <c r="M930" s="1"/>
      <c r="N930" s="1"/>
      <c r="O930" s="1"/>
      <c r="P930" s="1"/>
      <c r="Q930" s="1"/>
      <c r="R930" s="1"/>
      <c r="S930" s="1"/>
      <c r="T930" s="1"/>
      <c r="U930" s="1"/>
      <c r="V930" s="1"/>
      <c r="W930" s="1"/>
    </row>
    <row r="931" spans="1:23" ht="15.75" customHeight="1">
      <c r="A931" s="1"/>
      <c r="B931" s="1"/>
      <c r="C931" s="1"/>
      <c r="D931" s="1"/>
      <c r="E931" s="1"/>
      <c r="F931" s="1"/>
      <c r="G931" s="1"/>
      <c r="H931" s="1"/>
      <c r="I931" s="1"/>
      <c r="J931" s="1"/>
      <c r="K931" s="1"/>
      <c r="L931" s="1"/>
      <c r="M931" s="1"/>
      <c r="N931" s="1"/>
      <c r="O931" s="1"/>
      <c r="P931" s="1"/>
      <c r="Q931" s="1"/>
      <c r="R931" s="1"/>
      <c r="S931" s="1"/>
      <c r="T931" s="1"/>
      <c r="U931" s="1"/>
      <c r="V931" s="1"/>
      <c r="W931" s="1"/>
    </row>
    <row r="932" spans="1:23" ht="15.75" customHeight="1">
      <c r="A932" s="1"/>
      <c r="B932" s="1"/>
      <c r="C932" s="1"/>
      <c r="D932" s="1"/>
      <c r="E932" s="1"/>
      <c r="F932" s="1"/>
      <c r="G932" s="1"/>
      <c r="H932" s="1"/>
      <c r="I932" s="1"/>
      <c r="J932" s="1"/>
      <c r="K932" s="1"/>
      <c r="L932" s="1"/>
      <c r="M932" s="1"/>
      <c r="N932" s="1"/>
      <c r="O932" s="1"/>
      <c r="P932" s="1"/>
      <c r="Q932" s="1"/>
      <c r="R932" s="1"/>
      <c r="S932" s="1"/>
      <c r="T932" s="1"/>
      <c r="U932" s="1"/>
      <c r="V932" s="1"/>
      <c r="W932" s="1"/>
    </row>
    <row r="933" spans="1:23" ht="15.75" customHeight="1">
      <c r="A933" s="1"/>
      <c r="B933" s="1"/>
      <c r="C933" s="1"/>
      <c r="D933" s="1"/>
      <c r="E933" s="1"/>
      <c r="F933" s="1"/>
      <c r="G933" s="1"/>
      <c r="H933" s="1"/>
      <c r="I933" s="1"/>
      <c r="J933" s="1"/>
      <c r="K933" s="1"/>
      <c r="L933" s="1"/>
      <c r="M933" s="1"/>
      <c r="N933" s="1"/>
      <c r="O933" s="1"/>
      <c r="P933" s="1"/>
      <c r="Q933" s="1"/>
      <c r="R933" s="1"/>
      <c r="S933" s="1"/>
      <c r="T933" s="1"/>
      <c r="U933" s="1"/>
      <c r="V933" s="1"/>
      <c r="W933" s="1"/>
    </row>
    <row r="934" spans="1:23" ht="15.75" customHeight="1">
      <c r="A934" s="1"/>
      <c r="B934" s="1"/>
      <c r="C934" s="1"/>
      <c r="D934" s="1"/>
      <c r="E934" s="1"/>
      <c r="F934" s="1"/>
      <c r="G934" s="1"/>
      <c r="H934" s="1"/>
      <c r="I934" s="1"/>
      <c r="J934" s="1"/>
      <c r="K934" s="1"/>
      <c r="L934" s="1"/>
      <c r="M934" s="1"/>
      <c r="N934" s="1"/>
      <c r="O934" s="1"/>
      <c r="P934" s="1"/>
      <c r="Q934" s="1"/>
      <c r="R934" s="1"/>
      <c r="S934" s="1"/>
      <c r="T934" s="1"/>
      <c r="U934" s="1"/>
      <c r="V934" s="1"/>
      <c r="W934" s="1"/>
    </row>
    <row r="935" spans="1:23" ht="15.75" customHeight="1">
      <c r="A935" s="1"/>
      <c r="B935" s="1"/>
      <c r="C935" s="1"/>
      <c r="D935" s="1"/>
      <c r="E935" s="1"/>
      <c r="F935" s="1"/>
      <c r="G935" s="1"/>
      <c r="H935" s="1"/>
      <c r="I935" s="1"/>
      <c r="J935" s="1"/>
      <c r="K935" s="1"/>
      <c r="L935" s="1"/>
      <c r="M935" s="1"/>
      <c r="N935" s="1"/>
      <c r="O935" s="1"/>
      <c r="P935" s="1"/>
      <c r="Q935" s="1"/>
      <c r="R935" s="1"/>
      <c r="S935" s="1"/>
      <c r="T935" s="1"/>
      <c r="U935" s="1"/>
      <c r="V935" s="1"/>
      <c r="W935" s="1"/>
    </row>
    <row r="936" spans="1:23" ht="15.75" customHeight="1">
      <c r="A936" s="1"/>
      <c r="B936" s="1"/>
      <c r="C936" s="1"/>
      <c r="D936" s="1"/>
      <c r="E936" s="1"/>
      <c r="F936" s="1"/>
      <c r="G936" s="1"/>
      <c r="H936" s="1"/>
      <c r="I936" s="1"/>
      <c r="J936" s="1"/>
      <c r="K936" s="1"/>
      <c r="L936" s="1"/>
      <c r="M936" s="1"/>
      <c r="N936" s="1"/>
      <c r="O936" s="1"/>
      <c r="P936" s="1"/>
      <c r="Q936" s="1"/>
      <c r="R936" s="1"/>
      <c r="S936" s="1"/>
      <c r="T936" s="1"/>
      <c r="U936" s="1"/>
      <c r="V936" s="1"/>
      <c r="W936" s="1"/>
    </row>
    <row r="937" spans="1:23" ht="15.75" customHeight="1">
      <c r="A937" s="1"/>
      <c r="B937" s="1"/>
      <c r="C937" s="1"/>
      <c r="D937" s="1"/>
      <c r="E937" s="1"/>
      <c r="F937" s="1"/>
      <c r="G937" s="1"/>
      <c r="H937" s="1"/>
      <c r="I937" s="1"/>
      <c r="J937" s="1"/>
      <c r="K937" s="1"/>
      <c r="L937" s="1"/>
      <c r="M937" s="1"/>
      <c r="N937" s="1"/>
      <c r="O937" s="1"/>
      <c r="P937" s="1"/>
      <c r="Q937" s="1"/>
      <c r="R937" s="1"/>
      <c r="S937" s="1"/>
      <c r="T937" s="1"/>
      <c r="U937" s="1"/>
      <c r="V937" s="1"/>
      <c r="W937" s="1"/>
    </row>
    <row r="938" spans="1:23" ht="15.75" customHeight="1">
      <c r="A938" s="1"/>
      <c r="B938" s="1"/>
      <c r="C938" s="1"/>
      <c r="D938" s="1"/>
      <c r="E938" s="1"/>
      <c r="F938" s="1"/>
      <c r="G938" s="1"/>
      <c r="H938" s="1"/>
      <c r="I938" s="1"/>
      <c r="J938" s="1"/>
      <c r="K938" s="1"/>
      <c r="L938" s="1"/>
      <c r="M938" s="1"/>
      <c r="N938" s="1"/>
      <c r="O938" s="1"/>
      <c r="P938" s="1"/>
      <c r="Q938" s="1"/>
      <c r="R938" s="1"/>
      <c r="S938" s="1"/>
      <c r="T938" s="1"/>
      <c r="U938" s="1"/>
      <c r="V938" s="1"/>
      <c r="W938" s="1"/>
    </row>
    <row r="939" spans="1:23" ht="15.75" customHeight="1">
      <c r="A939" s="1"/>
      <c r="B939" s="1"/>
      <c r="C939" s="1"/>
      <c r="D939" s="1"/>
      <c r="E939" s="1"/>
      <c r="F939" s="1"/>
      <c r="G939" s="1"/>
      <c r="H939" s="1"/>
      <c r="I939" s="1"/>
      <c r="J939" s="1"/>
      <c r="K939" s="1"/>
      <c r="L939" s="1"/>
      <c r="M939" s="1"/>
      <c r="N939" s="1"/>
      <c r="O939" s="1"/>
      <c r="P939" s="1"/>
      <c r="Q939" s="1"/>
      <c r="R939" s="1"/>
      <c r="S939" s="1"/>
      <c r="T939" s="1"/>
      <c r="U939" s="1"/>
      <c r="V939" s="1"/>
      <c r="W939" s="1"/>
    </row>
    <row r="940" spans="1:23" ht="15.75" customHeight="1">
      <c r="A940" s="1"/>
      <c r="B940" s="1"/>
      <c r="C940" s="1"/>
      <c r="D940" s="1"/>
      <c r="E940" s="1"/>
      <c r="F940" s="1"/>
      <c r="G940" s="1"/>
      <c r="H940" s="1"/>
      <c r="I940" s="1"/>
      <c r="J940" s="1"/>
      <c r="K940" s="1"/>
      <c r="L940" s="1"/>
      <c r="M940" s="1"/>
      <c r="N940" s="1"/>
      <c r="O940" s="1"/>
      <c r="P940" s="1"/>
      <c r="Q940" s="1"/>
      <c r="R940" s="1"/>
      <c r="S940" s="1"/>
      <c r="T940" s="1"/>
      <c r="U940" s="1"/>
      <c r="V940" s="1"/>
      <c r="W940" s="1"/>
    </row>
    <row r="941" spans="1:23" ht="15.75" customHeight="1">
      <c r="A941" s="1"/>
      <c r="B941" s="1"/>
      <c r="C941" s="1"/>
      <c r="D941" s="1"/>
      <c r="E941" s="1"/>
      <c r="F941" s="1"/>
      <c r="G941" s="1"/>
      <c r="H941" s="1"/>
      <c r="I941" s="1"/>
      <c r="J941" s="1"/>
      <c r="K941" s="1"/>
      <c r="L941" s="1"/>
      <c r="M941" s="1"/>
      <c r="N941" s="1"/>
      <c r="O941" s="1"/>
      <c r="P941" s="1"/>
      <c r="Q941" s="1"/>
      <c r="R941" s="1"/>
      <c r="S941" s="1"/>
      <c r="T941" s="1"/>
      <c r="U941" s="1"/>
      <c r="V941" s="1"/>
      <c r="W941" s="1"/>
    </row>
    <row r="942" spans="1:23" ht="15.75" customHeight="1">
      <c r="A942" s="1"/>
      <c r="B942" s="1"/>
      <c r="C942" s="1"/>
      <c r="D942" s="1"/>
      <c r="E942" s="1"/>
      <c r="F942" s="1"/>
      <c r="G942" s="1"/>
      <c r="H942" s="1"/>
      <c r="I942" s="1"/>
      <c r="J942" s="1"/>
      <c r="K942" s="1"/>
      <c r="L942" s="1"/>
      <c r="M942" s="1"/>
      <c r="N942" s="1"/>
      <c r="O942" s="1"/>
      <c r="P942" s="1"/>
      <c r="Q942" s="1"/>
      <c r="R942" s="1"/>
      <c r="S942" s="1"/>
      <c r="T942" s="1"/>
      <c r="U942" s="1"/>
      <c r="V942" s="1"/>
      <c r="W942" s="1"/>
    </row>
    <row r="943" spans="1:23" ht="15.75" customHeight="1">
      <c r="A943" s="1"/>
      <c r="B943" s="1"/>
      <c r="C943" s="1"/>
      <c r="D943" s="1"/>
      <c r="E943" s="1"/>
      <c r="F943" s="1"/>
      <c r="G943" s="1"/>
      <c r="H943" s="1"/>
      <c r="I943" s="1"/>
      <c r="J943" s="1"/>
      <c r="K943" s="1"/>
      <c r="L943" s="1"/>
      <c r="M943" s="1"/>
      <c r="N943" s="1"/>
      <c r="O943" s="1"/>
      <c r="P943" s="1"/>
      <c r="Q943" s="1"/>
      <c r="R943" s="1"/>
      <c r="S943" s="1"/>
      <c r="T943" s="1"/>
      <c r="U943" s="1"/>
      <c r="V943" s="1"/>
      <c r="W943" s="1"/>
    </row>
    <row r="944" spans="1:23" ht="15.75" customHeight="1">
      <c r="A944" s="1"/>
      <c r="B944" s="1"/>
      <c r="C944" s="1"/>
      <c r="D944" s="1"/>
      <c r="E944" s="1"/>
      <c r="F944" s="1"/>
      <c r="G944" s="1"/>
      <c r="H944" s="1"/>
      <c r="I944" s="1"/>
      <c r="J944" s="1"/>
      <c r="K944" s="1"/>
      <c r="L944" s="1"/>
      <c r="M944" s="1"/>
      <c r="N944" s="1"/>
      <c r="O944" s="1"/>
      <c r="P944" s="1"/>
      <c r="Q944" s="1"/>
      <c r="R944" s="1"/>
      <c r="S944" s="1"/>
      <c r="T944" s="1"/>
      <c r="U944" s="1"/>
      <c r="V944" s="1"/>
      <c r="W944" s="1"/>
    </row>
    <row r="945" spans="1:23" ht="15.75" customHeight="1">
      <c r="A945" s="1"/>
      <c r="B945" s="1"/>
      <c r="C945" s="1"/>
      <c r="D945" s="1"/>
      <c r="E945" s="1"/>
      <c r="F945" s="1"/>
      <c r="G945" s="1"/>
      <c r="H945" s="1"/>
      <c r="I945" s="1"/>
      <c r="J945" s="1"/>
      <c r="K945" s="1"/>
      <c r="L945" s="1"/>
      <c r="M945" s="1"/>
      <c r="N945" s="1"/>
      <c r="O945" s="1"/>
      <c r="P945" s="1"/>
      <c r="Q945" s="1"/>
      <c r="R945" s="1"/>
      <c r="S945" s="1"/>
      <c r="T945" s="1"/>
      <c r="U945" s="1"/>
      <c r="V945" s="1"/>
      <c r="W945" s="1"/>
    </row>
    <row r="946" spans="1:23" ht="15.75" customHeight="1">
      <c r="A946" s="1"/>
      <c r="B946" s="1"/>
      <c r="C946" s="1"/>
      <c r="D946" s="1"/>
      <c r="E946" s="1"/>
      <c r="F946" s="1"/>
      <c r="G946" s="1"/>
      <c r="H946" s="1"/>
      <c r="I946" s="1"/>
      <c r="J946" s="1"/>
      <c r="K946" s="1"/>
      <c r="L946" s="1"/>
      <c r="M946" s="1"/>
      <c r="N946" s="1"/>
      <c r="O946" s="1"/>
      <c r="P946" s="1"/>
      <c r="Q946" s="1"/>
      <c r="R946" s="1"/>
      <c r="S946" s="1"/>
      <c r="T946" s="1"/>
      <c r="U946" s="1"/>
      <c r="V946" s="1"/>
      <c r="W946" s="1"/>
    </row>
    <row r="947" spans="1:23" ht="15.75" customHeight="1">
      <c r="A947" s="1"/>
      <c r="B947" s="1"/>
      <c r="C947" s="1"/>
      <c r="D947" s="1"/>
      <c r="E947" s="1"/>
      <c r="F947" s="1"/>
      <c r="G947" s="1"/>
      <c r="H947" s="1"/>
      <c r="I947" s="1"/>
      <c r="J947" s="1"/>
      <c r="K947" s="1"/>
      <c r="L947" s="1"/>
      <c r="M947" s="1"/>
      <c r="N947" s="1"/>
      <c r="O947" s="1"/>
      <c r="P947" s="1"/>
      <c r="Q947" s="1"/>
      <c r="R947" s="1"/>
      <c r="S947" s="1"/>
      <c r="T947" s="1"/>
      <c r="U947" s="1"/>
      <c r="V947" s="1"/>
      <c r="W947" s="1"/>
    </row>
    <row r="948" spans="1:23" ht="15.75" customHeight="1">
      <c r="A948" s="1"/>
      <c r="B948" s="1"/>
      <c r="C948" s="1"/>
      <c r="D948" s="1"/>
      <c r="E948" s="1"/>
      <c r="F948" s="1"/>
      <c r="G948" s="1"/>
      <c r="H948" s="1"/>
      <c r="I948" s="1"/>
      <c r="J948" s="1"/>
      <c r="K948" s="1"/>
      <c r="L948" s="1"/>
      <c r="M948" s="1"/>
      <c r="N948" s="1"/>
      <c r="O948" s="1"/>
      <c r="P948" s="1"/>
      <c r="Q948" s="1"/>
      <c r="R948" s="1"/>
      <c r="S948" s="1"/>
      <c r="T948" s="1"/>
      <c r="U948" s="1"/>
      <c r="V948" s="1"/>
      <c r="W948" s="1"/>
    </row>
    <row r="949" spans="1:23" ht="15.75" customHeight="1">
      <c r="A949" s="1"/>
      <c r="B949" s="1"/>
      <c r="C949" s="1"/>
      <c r="D949" s="1"/>
      <c r="E949" s="1"/>
      <c r="F949" s="1"/>
      <c r="G949" s="1"/>
      <c r="H949" s="1"/>
      <c r="I949" s="1"/>
      <c r="J949" s="1"/>
      <c r="K949" s="1"/>
      <c r="L949" s="1"/>
      <c r="M949" s="1"/>
      <c r="N949" s="1"/>
      <c r="O949" s="1"/>
      <c r="P949" s="1"/>
      <c r="Q949" s="1"/>
      <c r="R949" s="1"/>
      <c r="S949" s="1"/>
      <c r="T949" s="1"/>
      <c r="U949" s="1"/>
      <c r="V949" s="1"/>
      <c r="W949" s="1"/>
    </row>
    <row r="950" spans="1:23" ht="15.75" customHeight="1">
      <c r="A950" s="1"/>
      <c r="B950" s="1"/>
      <c r="C950" s="1"/>
      <c r="D950" s="1"/>
      <c r="E950" s="1"/>
      <c r="F950" s="1"/>
      <c r="G950" s="1"/>
      <c r="H950" s="1"/>
      <c r="I950" s="1"/>
      <c r="J950" s="1"/>
      <c r="K950" s="1"/>
      <c r="L950" s="1"/>
      <c r="M950" s="1"/>
      <c r="N950" s="1"/>
      <c r="O950" s="1"/>
      <c r="P950" s="1"/>
      <c r="Q950" s="1"/>
      <c r="R950" s="1"/>
      <c r="S950" s="1"/>
      <c r="T950" s="1"/>
      <c r="U950" s="1"/>
      <c r="V950" s="1"/>
      <c r="W950" s="1"/>
    </row>
    <row r="951" spans="1:23" ht="15.75" customHeight="1">
      <c r="A951" s="1"/>
      <c r="B951" s="1"/>
      <c r="C951" s="1"/>
      <c r="D951" s="1"/>
      <c r="E951" s="1"/>
      <c r="F951" s="1"/>
      <c r="G951" s="1"/>
      <c r="H951" s="1"/>
      <c r="I951" s="1"/>
      <c r="J951" s="1"/>
      <c r="K951" s="1"/>
      <c r="L951" s="1"/>
      <c r="M951" s="1"/>
      <c r="N951" s="1"/>
      <c r="O951" s="1"/>
      <c r="P951" s="1"/>
      <c r="Q951" s="1"/>
      <c r="R951" s="1"/>
      <c r="S951" s="1"/>
      <c r="T951" s="1"/>
      <c r="U951" s="1"/>
      <c r="V951" s="1"/>
      <c r="W951" s="1"/>
    </row>
    <row r="952" spans="1:23" ht="15.75" customHeight="1">
      <c r="A952" s="1"/>
      <c r="B952" s="1"/>
      <c r="C952" s="1"/>
      <c r="D952" s="1"/>
      <c r="E952" s="1"/>
      <c r="F952" s="1"/>
      <c r="G952" s="1"/>
      <c r="H952" s="1"/>
      <c r="I952" s="1"/>
      <c r="J952" s="1"/>
      <c r="K952" s="1"/>
      <c r="L952" s="1"/>
      <c r="M952" s="1"/>
      <c r="N952" s="1"/>
      <c r="O952" s="1"/>
      <c r="P952" s="1"/>
      <c r="Q952" s="1"/>
      <c r="R952" s="1"/>
      <c r="S952" s="1"/>
      <c r="T952" s="1"/>
      <c r="U952" s="1"/>
      <c r="V952" s="1"/>
      <c r="W952" s="1"/>
    </row>
    <row r="953" spans="1:23" ht="15.75" customHeight="1">
      <c r="A953" s="1"/>
      <c r="B953" s="1"/>
      <c r="C953" s="1"/>
      <c r="D953" s="1"/>
      <c r="E953" s="1"/>
      <c r="F953" s="1"/>
      <c r="G953" s="1"/>
      <c r="H953" s="1"/>
      <c r="I953" s="1"/>
      <c r="J953" s="1"/>
      <c r="K953" s="1"/>
      <c r="L953" s="1"/>
      <c r="M953" s="1"/>
      <c r="N953" s="1"/>
      <c r="O953" s="1"/>
      <c r="P953" s="1"/>
      <c r="Q953" s="1"/>
      <c r="R953" s="1"/>
      <c r="S953" s="1"/>
      <c r="T953" s="1"/>
      <c r="U953" s="1"/>
      <c r="V953" s="1"/>
      <c r="W953" s="1"/>
    </row>
    <row r="954" spans="1:23" ht="15.75" customHeight="1">
      <c r="A954" s="1"/>
      <c r="B954" s="1"/>
      <c r="C954" s="1"/>
      <c r="D954" s="1"/>
      <c r="E954" s="1"/>
      <c r="F954" s="1"/>
      <c r="G954" s="1"/>
      <c r="H954" s="1"/>
      <c r="I954" s="1"/>
      <c r="J954" s="1"/>
      <c r="K954" s="1"/>
      <c r="L954" s="1"/>
      <c r="M954" s="1"/>
      <c r="N954" s="1"/>
      <c r="O954" s="1"/>
      <c r="P954" s="1"/>
      <c r="Q954" s="1"/>
      <c r="R954" s="1"/>
      <c r="S954" s="1"/>
      <c r="T954" s="1"/>
      <c r="U954" s="1"/>
      <c r="V954" s="1"/>
      <c r="W954" s="1"/>
    </row>
    <row r="955" spans="1:23" ht="15.75" customHeight="1">
      <c r="A955" s="1"/>
      <c r="B955" s="1"/>
      <c r="C955" s="1"/>
      <c r="D955" s="1"/>
      <c r="E955" s="1"/>
      <c r="F955" s="1"/>
      <c r="G955" s="1"/>
      <c r="H955" s="1"/>
      <c r="I955" s="1"/>
      <c r="J955" s="1"/>
      <c r="K955" s="1"/>
      <c r="L955" s="1"/>
      <c r="M955" s="1"/>
      <c r="N955" s="1"/>
      <c r="O955" s="1"/>
      <c r="P955" s="1"/>
      <c r="Q955" s="1"/>
      <c r="R955" s="1"/>
      <c r="S955" s="1"/>
      <c r="T955" s="1"/>
      <c r="U955" s="1"/>
      <c r="V955" s="1"/>
      <c r="W955" s="1"/>
    </row>
    <row r="956" spans="1:23" ht="15.75" customHeight="1">
      <c r="A956" s="1"/>
      <c r="B956" s="1"/>
      <c r="C956" s="1"/>
      <c r="D956" s="1"/>
      <c r="E956" s="1"/>
      <c r="F956" s="1"/>
      <c r="G956" s="1"/>
      <c r="H956" s="1"/>
      <c r="I956" s="1"/>
      <c r="J956" s="1"/>
      <c r="K956" s="1"/>
      <c r="L956" s="1"/>
      <c r="M956" s="1"/>
      <c r="N956" s="1"/>
      <c r="O956" s="1"/>
      <c r="P956" s="1"/>
      <c r="Q956" s="1"/>
      <c r="R956" s="1"/>
      <c r="S956" s="1"/>
      <c r="T956" s="1"/>
      <c r="U956" s="1"/>
      <c r="V956" s="1"/>
      <c r="W956" s="1"/>
    </row>
    <row r="957" spans="1:23" ht="15.75" customHeight="1">
      <c r="A957" s="1"/>
      <c r="B957" s="1"/>
      <c r="C957" s="1"/>
      <c r="D957" s="1"/>
      <c r="E957" s="1"/>
      <c r="F957" s="1"/>
      <c r="G957" s="1"/>
      <c r="H957" s="1"/>
      <c r="I957" s="1"/>
      <c r="J957" s="1"/>
      <c r="K957" s="1"/>
      <c r="L957" s="1"/>
      <c r="M957" s="1"/>
      <c r="N957" s="1"/>
      <c r="O957" s="1"/>
      <c r="P957" s="1"/>
      <c r="Q957" s="1"/>
      <c r="R957" s="1"/>
      <c r="S957" s="1"/>
      <c r="T957" s="1"/>
      <c r="U957" s="1"/>
      <c r="V957" s="1"/>
      <c r="W957" s="1"/>
    </row>
    <row r="958" spans="1:23" ht="15.75" customHeight="1">
      <c r="A958" s="1"/>
      <c r="B958" s="1"/>
      <c r="C958" s="1"/>
      <c r="D958" s="1"/>
      <c r="E958" s="1"/>
      <c r="F958" s="1"/>
      <c r="G958" s="1"/>
      <c r="H958" s="1"/>
      <c r="I958" s="1"/>
      <c r="J958" s="1"/>
      <c r="K958" s="1"/>
      <c r="L958" s="1"/>
      <c r="M958" s="1"/>
      <c r="N958" s="1"/>
      <c r="O958" s="1"/>
      <c r="P958" s="1"/>
      <c r="Q958" s="1"/>
      <c r="R958" s="1"/>
      <c r="S958" s="1"/>
      <c r="T958" s="1"/>
      <c r="U958" s="1"/>
      <c r="V958" s="1"/>
      <c r="W958" s="1"/>
    </row>
    <row r="959" spans="1:23" ht="15.75" customHeight="1">
      <c r="A959" s="1"/>
      <c r="B959" s="1"/>
      <c r="C959" s="1"/>
      <c r="D959" s="1"/>
      <c r="E959" s="1"/>
      <c r="F959" s="1"/>
      <c r="G959" s="1"/>
      <c r="H959" s="1"/>
      <c r="I959" s="1"/>
      <c r="J959" s="1"/>
      <c r="K959" s="1"/>
      <c r="L959" s="1"/>
      <c r="M959" s="1"/>
      <c r="N959" s="1"/>
      <c r="O959" s="1"/>
      <c r="P959" s="1"/>
      <c r="Q959" s="1"/>
      <c r="R959" s="1"/>
      <c r="S959" s="1"/>
      <c r="T959" s="1"/>
      <c r="U959" s="1"/>
      <c r="V959" s="1"/>
      <c r="W959" s="1"/>
    </row>
    <row r="960" spans="1:23" ht="15.75" customHeight="1">
      <c r="A960" s="1"/>
      <c r="B960" s="1"/>
      <c r="C960" s="1"/>
      <c r="D960" s="1"/>
      <c r="E960" s="1"/>
      <c r="F960" s="1"/>
      <c r="G960" s="1"/>
      <c r="H960" s="1"/>
      <c r="I960" s="1"/>
      <c r="J960" s="1"/>
      <c r="K960" s="1"/>
      <c r="L960" s="1"/>
      <c r="M960" s="1"/>
      <c r="N960" s="1"/>
      <c r="O960" s="1"/>
      <c r="P960" s="1"/>
      <c r="Q960" s="1"/>
      <c r="R960" s="1"/>
      <c r="S960" s="1"/>
      <c r="T960" s="1"/>
      <c r="U960" s="1"/>
      <c r="V960" s="1"/>
      <c r="W960" s="1"/>
    </row>
    <row r="961" spans="1:23" ht="15.75" customHeight="1">
      <c r="A961" s="1"/>
      <c r="B961" s="1"/>
      <c r="C961" s="1"/>
      <c r="D961" s="1"/>
      <c r="E961" s="1"/>
      <c r="F961" s="1"/>
      <c r="G961" s="1"/>
      <c r="H961" s="1"/>
      <c r="I961" s="1"/>
      <c r="J961" s="1"/>
      <c r="K961" s="1"/>
      <c r="L961" s="1"/>
      <c r="M961" s="1"/>
      <c r="N961" s="1"/>
      <c r="O961" s="1"/>
      <c r="P961" s="1"/>
      <c r="Q961" s="1"/>
      <c r="R961" s="1"/>
      <c r="S961" s="1"/>
      <c r="T961" s="1"/>
      <c r="U961" s="1"/>
      <c r="V961" s="1"/>
      <c r="W961" s="1"/>
    </row>
    <row r="962" spans="1:23" ht="15.75" customHeight="1">
      <c r="A962" s="1"/>
      <c r="B962" s="1"/>
      <c r="C962" s="1"/>
      <c r="D962" s="1"/>
      <c r="E962" s="1"/>
      <c r="F962" s="1"/>
      <c r="G962" s="1"/>
      <c r="H962" s="1"/>
      <c r="I962" s="1"/>
      <c r="J962" s="1"/>
      <c r="K962" s="1"/>
      <c r="L962" s="1"/>
      <c r="M962" s="1"/>
      <c r="N962" s="1"/>
      <c r="O962" s="1"/>
      <c r="P962" s="1"/>
      <c r="Q962" s="1"/>
      <c r="R962" s="1"/>
      <c r="S962" s="1"/>
      <c r="T962" s="1"/>
      <c r="U962" s="1"/>
      <c r="V962" s="1"/>
      <c r="W962" s="1"/>
    </row>
    <row r="963" spans="1:23" ht="15.75" customHeight="1">
      <c r="A963" s="1"/>
      <c r="B963" s="1"/>
      <c r="C963" s="1"/>
      <c r="D963" s="1"/>
      <c r="E963" s="1"/>
      <c r="F963" s="1"/>
      <c r="G963" s="1"/>
      <c r="H963" s="1"/>
      <c r="I963" s="1"/>
      <c r="J963" s="1"/>
      <c r="K963" s="1"/>
      <c r="L963" s="1"/>
      <c r="M963" s="1"/>
      <c r="N963" s="1"/>
      <c r="O963" s="1"/>
      <c r="P963" s="1"/>
      <c r="Q963" s="1"/>
      <c r="R963" s="1"/>
      <c r="S963" s="1"/>
      <c r="T963" s="1"/>
      <c r="U963" s="1"/>
      <c r="V963" s="1"/>
      <c r="W963" s="1"/>
    </row>
    <row r="964" spans="1:23" ht="15.75" customHeight="1">
      <c r="A964" s="1"/>
      <c r="B964" s="1"/>
      <c r="C964" s="1"/>
      <c r="D964" s="1"/>
      <c r="E964" s="1"/>
      <c r="F964" s="1"/>
      <c r="G964" s="1"/>
      <c r="H964" s="1"/>
      <c r="I964" s="1"/>
      <c r="J964" s="1"/>
      <c r="K964" s="1"/>
      <c r="L964" s="1"/>
      <c r="M964" s="1"/>
      <c r="N964" s="1"/>
      <c r="O964" s="1"/>
      <c r="P964" s="1"/>
      <c r="Q964" s="1"/>
      <c r="R964" s="1"/>
      <c r="S964" s="1"/>
      <c r="T964" s="1"/>
      <c r="U964" s="1"/>
      <c r="V964" s="1"/>
      <c r="W964" s="1"/>
    </row>
    <row r="965" spans="1:23" ht="15.75" customHeight="1">
      <c r="A965" s="1"/>
      <c r="B965" s="1"/>
      <c r="C965" s="1"/>
      <c r="D965" s="1"/>
      <c r="E965" s="1"/>
      <c r="F965" s="1"/>
      <c r="G965" s="1"/>
      <c r="H965" s="1"/>
      <c r="I965" s="1"/>
      <c r="J965" s="1"/>
      <c r="K965" s="1"/>
      <c r="L965" s="1"/>
      <c r="M965" s="1"/>
      <c r="N965" s="1"/>
      <c r="O965" s="1"/>
      <c r="P965" s="1"/>
      <c r="Q965" s="1"/>
      <c r="R965" s="1"/>
      <c r="S965" s="1"/>
      <c r="T965" s="1"/>
      <c r="U965" s="1"/>
      <c r="V965" s="1"/>
      <c r="W965" s="1"/>
    </row>
    <row r="966" spans="1:23" ht="15.75" customHeight="1">
      <c r="A966" s="1"/>
      <c r="B966" s="1"/>
      <c r="C966" s="1"/>
      <c r="D966" s="1"/>
      <c r="E966" s="1"/>
      <c r="F966" s="1"/>
      <c r="G966" s="1"/>
      <c r="H966" s="1"/>
      <c r="I966" s="1"/>
      <c r="J966" s="1"/>
      <c r="K966" s="1"/>
      <c r="L966" s="1"/>
      <c r="M966" s="1"/>
      <c r="N966" s="1"/>
      <c r="O966" s="1"/>
      <c r="P966" s="1"/>
      <c r="Q966" s="1"/>
      <c r="R966" s="1"/>
      <c r="S966" s="1"/>
      <c r="T966" s="1"/>
      <c r="U966" s="1"/>
      <c r="V966" s="1"/>
      <c r="W966" s="1"/>
    </row>
    <row r="967" spans="1:23" ht="15.75" customHeight="1">
      <c r="A967" s="1"/>
      <c r="B967" s="1"/>
      <c r="C967" s="1"/>
      <c r="D967" s="1"/>
      <c r="E967" s="1"/>
      <c r="F967" s="1"/>
      <c r="G967" s="1"/>
      <c r="H967" s="1"/>
      <c r="I967" s="1"/>
      <c r="J967" s="1"/>
      <c r="K967" s="1"/>
      <c r="L967" s="1"/>
      <c r="M967" s="1"/>
      <c r="N967" s="1"/>
      <c r="O967" s="1"/>
      <c r="P967" s="1"/>
      <c r="Q967" s="1"/>
      <c r="R967" s="1"/>
      <c r="S967" s="1"/>
      <c r="T967" s="1"/>
      <c r="U967" s="1"/>
      <c r="V967" s="1"/>
      <c r="W967" s="1"/>
    </row>
    <row r="968" spans="1:23" ht="15.75" customHeight="1">
      <c r="A968" s="1"/>
      <c r="B968" s="1"/>
      <c r="C968" s="1"/>
      <c r="D968" s="1"/>
      <c r="E968" s="1"/>
      <c r="F968" s="1"/>
      <c r="G968" s="1"/>
      <c r="H968" s="1"/>
      <c r="I968" s="1"/>
      <c r="J968" s="1"/>
      <c r="K968" s="1"/>
      <c r="L968" s="1"/>
      <c r="M968" s="1"/>
      <c r="N968" s="1"/>
      <c r="O968" s="1"/>
      <c r="P968" s="1"/>
      <c r="Q968" s="1"/>
      <c r="R968" s="1"/>
      <c r="S968" s="1"/>
      <c r="T968" s="1"/>
      <c r="U968" s="1"/>
      <c r="V968" s="1"/>
      <c r="W968" s="1"/>
    </row>
    <row r="969" spans="1:23" ht="15.75" customHeight="1">
      <c r="A969" s="1"/>
      <c r="B969" s="1"/>
      <c r="C969" s="1"/>
      <c r="D969" s="1"/>
      <c r="E969" s="1"/>
      <c r="F969" s="1"/>
      <c r="G969" s="1"/>
      <c r="H969" s="1"/>
      <c r="I969" s="1"/>
      <c r="J969" s="1"/>
      <c r="K969" s="1"/>
      <c r="L969" s="1"/>
      <c r="M969" s="1"/>
      <c r="N969" s="1"/>
      <c r="O969" s="1"/>
      <c r="P969" s="1"/>
      <c r="Q969" s="1"/>
      <c r="R969" s="1"/>
      <c r="S969" s="1"/>
      <c r="T969" s="1"/>
      <c r="U969" s="1"/>
      <c r="V969" s="1"/>
      <c r="W969" s="1"/>
    </row>
    <row r="970" spans="1:23" ht="15.75" customHeight="1">
      <c r="A970" s="1"/>
      <c r="B970" s="1"/>
      <c r="C970" s="1"/>
      <c r="D970" s="1"/>
      <c r="E970" s="1"/>
      <c r="F970" s="1"/>
      <c r="G970" s="1"/>
      <c r="H970" s="1"/>
      <c r="I970" s="1"/>
      <c r="J970" s="1"/>
      <c r="K970" s="1"/>
      <c r="L970" s="1"/>
      <c r="M970" s="1"/>
      <c r="N970" s="1"/>
      <c r="O970" s="1"/>
      <c r="P970" s="1"/>
      <c r="Q970" s="1"/>
      <c r="R970" s="1"/>
      <c r="S970" s="1"/>
      <c r="T970" s="1"/>
      <c r="U970" s="1"/>
      <c r="V970" s="1"/>
      <c r="W970" s="1"/>
    </row>
    <row r="971" spans="1:23" ht="15.75" customHeight="1">
      <c r="A971" s="1"/>
      <c r="B971" s="1"/>
      <c r="C971" s="1"/>
      <c r="D971" s="1"/>
      <c r="E971" s="1"/>
      <c r="F971" s="1"/>
      <c r="G971" s="1"/>
      <c r="H971" s="1"/>
      <c r="I971" s="1"/>
      <c r="J971" s="1"/>
      <c r="K971" s="1"/>
      <c r="L971" s="1"/>
      <c r="M971" s="1"/>
      <c r="N971" s="1"/>
      <c r="O971" s="1"/>
      <c r="P971" s="1"/>
      <c r="Q971" s="1"/>
      <c r="R971" s="1"/>
      <c r="S971" s="1"/>
      <c r="T971" s="1"/>
      <c r="U971" s="1"/>
      <c r="V971" s="1"/>
      <c r="W971" s="1"/>
    </row>
    <row r="972" spans="1:23" ht="15.75" customHeight="1">
      <c r="A972" s="1"/>
      <c r="B972" s="1"/>
      <c r="C972" s="1"/>
      <c r="D972" s="1"/>
      <c r="E972" s="1"/>
      <c r="F972" s="1"/>
      <c r="G972" s="1"/>
      <c r="H972" s="1"/>
      <c r="I972" s="1"/>
      <c r="J972" s="1"/>
      <c r="K972" s="1"/>
      <c r="L972" s="1"/>
      <c r="M972" s="1"/>
      <c r="N972" s="1"/>
      <c r="O972" s="1"/>
      <c r="P972" s="1"/>
      <c r="Q972" s="1"/>
      <c r="R972" s="1"/>
      <c r="S972" s="1"/>
      <c r="T972" s="1"/>
      <c r="U972" s="1"/>
      <c r="V972" s="1"/>
      <c r="W972" s="1"/>
    </row>
    <row r="973" spans="1:23" ht="15.75" customHeight="1">
      <c r="A973" s="1"/>
      <c r="B973" s="1"/>
      <c r="C973" s="1"/>
      <c r="D973" s="1"/>
      <c r="E973" s="1"/>
      <c r="F973" s="1"/>
      <c r="G973" s="1"/>
      <c r="H973" s="1"/>
      <c r="I973" s="1"/>
      <c r="J973" s="1"/>
      <c r="K973" s="1"/>
      <c r="L973" s="1"/>
      <c r="M973" s="1"/>
      <c r="N973" s="1"/>
      <c r="O973" s="1"/>
      <c r="P973" s="1"/>
      <c r="Q973" s="1"/>
      <c r="R973" s="1"/>
      <c r="S973" s="1"/>
      <c r="T973" s="1"/>
      <c r="U973" s="1"/>
      <c r="V973" s="1"/>
      <c r="W973" s="1"/>
    </row>
    <row r="974" spans="1:23" ht="15.75" customHeight="1">
      <c r="A974" s="1"/>
      <c r="B974" s="1"/>
      <c r="C974" s="1"/>
      <c r="D974" s="1"/>
      <c r="E974" s="1"/>
      <c r="F974" s="1"/>
      <c r="G974" s="1"/>
      <c r="H974" s="1"/>
      <c r="I974" s="1"/>
      <c r="J974" s="1"/>
      <c r="K974" s="1"/>
      <c r="L974" s="1"/>
      <c r="M974" s="1"/>
      <c r="N974" s="1"/>
      <c r="O974" s="1"/>
      <c r="P974" s="1"/>
      <c r="Q974" s="1"/>
      <c r="R974" s="1"/>
      <c r="S974" s="1"/>
      <c r="T974" s="1"/>
      <c r="U974" s="1"/>
      <c r="V974" s="1"/>
      <c r="W974" s="1"/>
    </row>
    <row r="975" spans="1:23" ht="15.75" customHeight="1">
      <c r="A975" s="1"/>
      <c r="B975" s="1"/>
      <c r="C975" s="1"/>
      <c r="D975" s="1"/>
      <c r="E975" s="1"/>
      <c r="F975" s="1"/>
      <c r="G975" s="1"/>
      <c r="H975" s="1"/>
      <c r="I975" s="1"/>
      <c r="J975" s="1"/>
      <c r="K975" s="1"/>
      <c r="L975" s="1"/>
      <c r="M975" s="1"/>
      <c r="N975" s="1"/>
      <c r="O975" s="1"/>
      <c r="P975" s="1"/>
      <c r="Q975" s="1"/>
      <c r="R975" s="1"/>
      <c r="S975" s="1"/>
      <c r="T975" s="1"/>
      <c r="U975" s="1"/>
      <c r="V975" s="1"/>
      <c r="W975" s="1"/>
    </row>
    <row r="976" spans="1:23" ht="15.75" customHeight="1">
      <c r="A976" s="1"/>
      <c r="B976" s="1"/>
      <c r="C976" s="1"/>
      <c r="D976" s="1"/>
      <c r="E976" s="1"/>
      <c r="F976" s="1"/>
      <c r="G976" s="1"/>
      <c r="H976" s="1"/>
      <c r="I976" s="1"/>
      <c r="J976" s="1"/>
      <c r="K976" s="1"/>
      <c r="L976" s="1"/>
      <c r="M976" s="1"/>
      <c r="N976" s="1"/>
      <c r="O976" s="1"/>
      <c r="P976" s="1"/>
      <c r="Q976" s="1"/>
      <c r="R976" s="1"/>
      <c r="S976" s="1"/>
      <c r="T976" s="1"/>
      <c r="U976" s="1"/>
      <c r="V976" s="1"/>
      <c r="W976" s="1"/>
    </row>
    <row r="977" spans="1:23" ht="15.75" customHeight="1">
      <c r="A977" s="1"/>
      <c r="B977" s="1"/>
      <c r="C977" s="1"/>
      <c r="D977" s="1"/>
      <c r="E977" s="1"/>
      <c r="F977" s="1"/>
      <c r="G977" s="1"/>
      <c r="H977" s="1"/>
      <c r="I977" s="1"/>
      <c r="J977" s="1"/>
      <c r="K977" s="1"/>
      <c r="L977" s="1"/>
      <c r="M977" s="1"/>
      <c r="N977" s="1"/>
      <c r="O977" s="1"/>
      <c r="P977" s="1"/>
      <c r="Q977" s="1"/>
      <c r="R977" s="1"/>
      <c r="S977" s="1"/>
      <c r="T977" s="1"/>
      <c r="U977" s="1"/>
      <c r="V977" s="1"/>
      <c r="W977" s="1"/>
    </row>
    <row r="978" spans="1:23" ht="15.75" customHeight="1">
      <c r="A978" s="1"/>
      <c r="B978" s="1"/>
      <c r="C978" s="1"/>
      <c r="D978" s="1"/>
      <c r="E978" s="1"/>
      <c r="F978" s="1"/>
      <c r="G978" s="1"/>
      <c r="H978" s="1"/>
      <c r="I978" s="1"/>
      <c r="J978" s="1"/>
      <c r="K978" s="1"/>
      <c r="L978" s="1"/>
      <c r="M978" s="1"/>
      <c r="N978" s="1"/>
      <c r="O978" s="1"/>
      <c r="P978" s="1"/>
      <c r="Q978" s="1"/>
      <c r="R978" s="1"/>
      <c r="S978" s="1"/>
      <c r="T978" s="1"/>
      <c r="U978" s="1"/>
      <c r="V978" s="1"/>
      <c r="W978" s="1"/>
    </row>
    <row r="979" spans="1:23" ht="15.75" customHeight="1">
      <c r="A979" s="1"/>
      <c r="B979" s="1"/>
      <c r="C979" s="1"/>
      <c r="D979" s="1"/>
      <c r="E979" s="1"/>
      <c r="F979" s="1"/>
      <c r="G979" s="1"/>
      <c r="H979" s="1"/>
      <c r="I979" s="1"/>
      <c r="J979" s="1"/>
      <c r="K979" s="1"/>
      <c r="L979" s="1"/>
      <c r="M979" s="1"/>
      <c r="N979" s="1"/>
      <c r="O979" s="1"/>
      <c r="P979" s="1"/>
      <c r="Q979" s="1"/>
      <c r="R979" s="1"/>
      <c r="S979" s="1"/>
      <c r="T979" s="1"/>
      <c r="U979" s="1"/>
      <c r="V979" s="1"/>
      <c r="W979" s="1"/>
    </row>
    <row r="980" spans="1:23" ht="15.75" customHeight="1">
      <c r="A980" s="1"/>
      <c r="B980" s="1"/>
      <c r="C980" s="1"/>
      <c r="D980" s="1"/>
      <c r="E980" s="1"/>
      <c r="F980" s="1"/>
      <c r="G980" s="1"/>
      <c r="H980" s="1"/>
      <c r="I980" s="1"/>
      <c r="J980" s="1"/>
      <c r="K980" s="1"/>
      <c r="L980" s="1"/>
      <c r="M980" s="1"/>
      <c r="N980" s="1"/>
      <c r="O980" s="1"/>
      <c r="P980" s="1"/>
      <c r="Q980" s="1"/>
      <c r="R980" s="1"/>
      <c r="S980" s="1"/>
      <c r="T980" s="1"/>
      <c r="U980" s="1"/>
      <c r="V980" s="1"/>
      <c r="W980" s="1"/>
    </row>
    <row r="981" spans="1:23" ht="15.75" customHeight="1">
      <c r="A981" s="1"/>
      <c r="B981" s="1"/>
      <c r="C981" s="1"/>
      <c r="D981" s="1"/>
      <c r="E981" s="1"/>
      <c r="F981" s="1"/>
      <c r="G981" s="1"/>
      <c r="H981" s="1"/>
      <c r="I981" s="1"/>
      <c r="J981" s="1"/>
      <c r="K981" s="1"/>
      <c r="L981" s="1"/>
      <c r="M981" s="1"/>
      <c r="N981" s="1"/>
      <c r="O981" s="1"/>
      <c r="P981" s="1"/>
      <c r="Q981" s="1"/>
      <c r="R981" s="1"/>
      <c r="S981" s="1"/>
      <c r="T981" s="1"/>
      <c r="U981" s="1"/>
      <c r="V981" s="1"/>
      <c r="W981" s="1"/>
    </row>
    <row r="982" spans="1:23" ht="15.75" customHeight="1">
      <c r="A982" s="1"/>
      <c r="B982" s="1"/>
      <c r="C982" s="1"/>
      <c r="D982" s="1"/>
      <c r="E982" s="1"/>
      <c r="F982" s="1"/>
      <c r="G982" s="1"/>
      <c r="H982" s="1"/>
      <c r="I982" s="1"/>
      <c r="J982" s="1"/>
      <c r="K982" s="1"/>
      <c r="L982" s="1"/>
      <c r="M982" s="1"/>
      <c r="N982" s="1"/>
      <c r="O982" s="1"/>
      <c r="P982" s="1"/>
      <c r="Q982" s="1"/>
      <c r="R982" s="1"/>
      <c r="S982" s="1"/>
      <c r="T982" s="1"/>
      <c r="U982" s="1"/>
      <c r="V982" s="1"/>
      <c r="W982" s="1"/>
    </row>
    <row r="983" spans="1:23" ht="15.75" customHeight="1">
      <c r="A983" s="1"/>
      <c r="B983" s="1"/>
      <c r="C983" s="1"/>
      <c r="D983" s="1"/>
      <c r="E983" s="1"/>
      <c r="F983" s="1"/>
      <c r="G983" s="1"/>
      <c r="H983" s="1"/>
      <c r="I983" s="1"/>
      <c r="J983" s="1"/>
      <c r="K983" s="1"/>
      <c r="L983" s="1"/>
      <c r="M983" s="1"/>
      <c r="N983" s="1"/>
      <c r="O983" s="1"/>
      <c r="P983" s="1"/>
      <c r="Q983" s="1"/>
      <c r="R983" s="1"/>
      <c r="S983" s="1"/>
      <c r="T983" s="1"/>
      <c r="U983" s="1"/>
      <c r="V983" s="1"/>
      <c r="W983" s="1"/>
    </row>
    <row r="984" spans="1:23" ht="15.75" customHeight="1">
      <c r="A984" s="1"/>
      <c r="B984" s="1"/>
      <c r="C984" s="1"/>
      <c r="D984" s="1"/>
      <c r="E984" s="1"/>
      <c r="F984" s="1"/>
      <c r="G984" s="1"/>
      <c r="H984" s="1"/>
      <c r="I984" s="1"/>
      <c r="J984" s="1"/>
      <c r="K984" s="1"/>
      <c r="L984" s="1"/>
      <c r="M984" s="1"/>
      <c r="N984" s="1"/>
      <c r="O984" s="1"/>
      <c r="P984" s="1"/>
      <c r="Q984" s="1"/>
      <c r="R984" s="1"/>
      <c r="S984" s="1"/>
      <c r="T984" s="1"/>
      <c r="U984" s="1"/>
      <c r="V984" s="1"/>
      <c r="W984" s="1"/>
    </row>
    <row r="985" spans="1:23" ht="15.75" customHeight="1">
      <c r="A985" s="1"/>
      <c r="B985" s="1"/>
      <c r="C985" s="1"/>
      <c r="D985" s="1"/>
      <c r="E985" s="1"/>
      <c r="F985" s="1"/>
      <c r="G985" s="1"/>
      <c r="H985" s="1"/>
      <c r="I985" s="1"/>
      <c r="J985" s="1"/>
      <c r="K985" s="1"/>
      <c r="L985" s="1"/>
      <c r="M985" s="1"/>
      <c r="N985" s="1"/>
      <c r="O985" s="1"/>
      <c r="P985" s="1"/>
      <c r="Q985" s="1"/>
      <c r="R985" s="1"/>
      <c r="S985" s="1"/>
      <c r="T985" s="1"/>
      <c r="U985" s="1"/>
      <c r="V985" s="1"/>
      <c r="W985" s="1"/>
    </row>
    <row r="986" spans="1:23" ht="15.75" customHeight="1">
      <c r="A986" s="1"/>
      <c r="B986" s="1"/>
      <c r="C986" s="1"/>
      <c r="D986" s="1"/>
      <c r="E986" s="1"/>
      <c r="F986" s="1"/>
      <c r="G986" s="1"/>
      <c r="H986" s="1"/>
      <c r="I986" s="1"/>
      <c r="J986" s="1"/>
      <c r="K986" s="1"/>
      <c r="L986" s="1"/>
      <c r="M986" s="1"/>
      <c r="N986" s="1"/>
      <c r="O986" s="1"/>
      <c r="P986" s="1"/>
      <c r="Q986" s="1"/>
      <c r="R986" s="1"/>
      <c r="S986" s="1"/>
      <c r="T986" s="1"/>
      <c r="U986" s="1"/>
      <c r="V986" s="1"/>
      <c r="W986" s="1"/>
    </row>
    <row r="987" spans="1:23" ht="15.75" customHeight="1">
      <c r="A987" s="1"/>
      <c r="B987" s="1"/>
      <c r="C987" s="1"/>
      <c r="D987" s="1"/>
      <c r="E987" s="1"/>
      <c r="F987" s="1"/>
      <c r="G987" s="1"/>
      <c r="H987" s="1"/>
      <c r="I987" s="1"/>
      <c r="J987" s="1"/>
      <c r="K987" s="1"/>
      <c r="L987" s="1"/>
      <c r="M987" s="1"/>
      <c r="N987" s="1"/>
      <c r="O987" s="1"/>
      <c r="P987" s="1"/>
      <c r="Q987" s="1"/>
      <c r="R987" s="1"/>
      <c r="S987" s="1"/>
      <c r="T987" s="1"/>
      <c r="U987" s="1"/>
      <c r="V987" s="1"/>
      <c r="W987" s="1"/>
    </row>
    <row r="988" spans="1:23" ht="15.75" customHeight="1">
      <c r="A988" s="1"/>
      <c r="B988" s="1"/>
      <c r="C988" s="1"/>
      <c r="D988" s="1"/>
      <c r="E988" s="1"/>
      <c r="F988" s="1"/>
      <c r="G988" s="1"/>
      <c r="H988" s="1"/>
      <c r="I988" s="1"/>
      <c r="J988" s="1"/>
      <c r="K988" s="1"/>
      <c r="L988" s="1"/>
      <c r="M988" s="1"/>
      <c r="N988" s="1"/>
      <c r="O988" s="1"/>
      <c r="P988" s="1"/>
      <c r="Q988" s="1"/>
      <c r="R988" s="1"/>
      <c r="S988" s="1"/>
      <c r="T988" s="1"/>
      <c r="U988" s="1"/>
      <c r="V988" s="1"/>
      <c r="W988" s="1"/>
    </row>
    <row r="989" spans="1:23" ht="15.75" customHeight="1">
      <c r="A989" s="1"/>
      <c r="B989" s="1"/>
      <c r="C989" s="1"/>
      <c r="D989" s="1"/>
      <c r="E989" s="1"/>
      <c r="F989" s="1"/>
      <c r="G989" s="1"/>
      <c r="H989" s="1"/>
      <c r="I989" s="1"/>
      <c r="J989" s="1"/>
      <c r="K989" s="1"/>
      <c r="L989" s="1"/>
      <c r="M989" s="1"/>
      <c r="N989" s="1"/>
      <c r="O989" s="1"/>
      <c r="P989" s="1"/>
      <c r="Q989" s="1"/>
      <c r="R989" s="1"/>
      <c r="S989" s="1"/>
      <c r="T989" s="1"/>
      <c r="U989" s="1"/>
      <c r="V989" s="1"/>
      <c r="W989" s="1"/>
    </row>
    <row r="990" spans="1:23" ht="15.75" customHeight="1">
      <c r="A990" s="1"/>
      <c r="B990" s="1"/>
      <c r="C990" s="1"/>
      <c r="D990" s="1"/>
      <c r="E990" s="1"/>
      <c r="F990" s="1"/>
      <c r="G990" s="1"/>
      <c r="H990" s="1"/>
      <c r="I990" s="1"/>
      <c r="J990" s="1"/>
      <c r="K990" s="1"/>
      <c r="L990" s="1"/>
      <c r="M990" s="1"/>
      <c r="N990" s="1"/>
      <c r="O990" s="1"/>
      <c r="P990" s="1"/>
      <c r="Q990" s="1"/>
      <c r="R990" s="1"/>
      <c r="S990" s="1"/>
      <c r="T990" s="1"/>
      <c r="U990" s="1"/>
      <c r="V990" s="1"/>
      <c r="W990" s="1"/>
    </row>
    <row r="991" spans="1:23" ht="15.75" customHeight="1">
      <c r="A991" s="1"/>
      <c r="B991" s="1"/>
      <c r="C991" s="1"/>
      <c r="D991" s="1"/>
      <c r="E991" s="1"/>
      <c r="F991" s="1"/>
      <c r="G991" s="1"/>
      <c r="H991" s="1"/>
      <c r="I991" s="1"/>
      <c r="J991" s="1"/>
      <c r="K991" s="1"/>
      <c r="L991" s="1"/>
      <c r="M991" s="1"/>
      <c r="N991" s="1"/>
      <c r="O991" s="1"/>
      <c r="P991" s="1"/>
      <c r="Q991" s="1"/>
      <c r="R991" s="1"/>
      <c r="S991" s="1"/>
      <c r="T991" s="1"/>
      <c r="U991" s="1"/>
      <c r="V991" s="1"/>
      <c r="W991" s="1"/>
    </row>
    <row r="992" spans="1:23" ht="15.75" customHeight="1">
      <c r="A992" s="1"/>
      <c r="B992" s="1"/>
      <c r="C992" s="1"/>
      <c r="D992" s="1"/>
      <c r="E992" s="1"/>
      <c r="F992" s="1"/>
      <c r="G992" s="1"/>
      <c r="H992" s="1"/>
      <c r="I992" s="1"/>
      <c r="J992" s="1"/>
      <c r="K992" s="1"/>
      <c r="L992" s="1"/>
      <c r="M992" s="1"/>
      <c r="N992" s="1"/>
      <c r="O992" s="1"/>
      <c r="P992" s="1"/>
      <c r="Q992" s="1"/>
      <c r="R992" s="1"/>
      <c r="S992" s="1"/>
      <c r="T992" s="1"/>
      <c r="U992" s="1"/>
      <c r="V992" s="1"/>
      <c r="W992" s="1"/>
    </row>
    <row r="993" spans="1:23" ht="15.75" customHeight="1">
      <c r="A993" s="1"/>
      <c r="B993" s="1"/>
      <c r="C993" s="1"/>
      <c r="D993" s="1"/>
      <c r="E993" s="1"/>
      <c r="F993" s="1"/>
      <c r="G993" s="1"/>
      <c r="H993" s="1"/>
      <c r="I993" s="1"/>
      <c r="J993" s="1"/>
      <c r="K993" s="1"/>
      <c r="L993" s="1"/>
      <c r="M993" s="1"/>
      <c r="N993" s="1"/>
      <c r="O993" s="1"/>
      <c r="P993" s="1"/>
      <c r="Q993" s="1"/>
      <c r="R993" s="1"/>
      <c r="S993" s="1"/>
      <c r="T993" s="1"/>
      <c r="U993" s="1"/>
      <c r="V993" s="1"/>
      <c r="W993" s="1"/>
    </row>
    <row r="994" spans="1:23" ht="15.75" customHeight="1">
      <c r="A994" s="1"/>
      <c r="B994" s="1"/>
      <c r="C994" s="1"/>
      <c r="D994" s="1"/>
      <c r="E994" s="1"/>
      <c r="F994" s="1"/>
      <c r="G994" s="1"/>
      <c r="H994" s="1"/>
      <c r="I994" s="1"/>
      <c r="J994" s="1"/>
      <c r="K994" s="1"/>
      <c r="L994" s="1"/>
      <c r="M994" s="1"/>
      <c r="N994" s="1"/>
      <c r="O994" s="1"/>
      <c r="P994" s="1"/>
      <c r="Q994" s="1"/>
      <c r="R994" s="1"/>
      <c r="S994" s="1"/>
      <c r="T994" s="1"/>
      <c r="U994" s="1"/>
      <c r="V994" s="1"/>
      <c r="W994" s="1"/>
    </row>
    <row r="995" spans="1:23" ht="15.75" customHeight="1">
      <c r="A995" s="1"/>
      <c r="B995" s="1"/>
      <c r="C995" s="1"/>
      <c r="D995" s="1"/>
      <c r="E995" s="1"/>
      <c r="F995" s="1"/>
      <c r="G995" s="1"/>
      <c r="H995" s="1"/>
      <c r="I995" s="1"/>
      <c r="J995" s="1"/>
      <c r="K995" s="1"/>
      <c r="L995" s="1"/>
      <c r="M995" s="1"/>
      <c r="N995" s="1"/>
      <c r="O995" s="1"/>
      <c r="P995" s="1"/>
      <c r="Q995" s="1"/>
      <c r="R995" s="1"/>
      <c r="S995" s="1"/>
      <c r="T995" s="1"/>
      <c r="U995" s="1"/>
      <c r="V995" s="1"/>
      <c r="W995" s="1"/>
    </row>
    <row r="996" spans="1:23" ht="15.75" customHeight="1">
      <c r="A996" s="1"/>
      <c r="B996" s="1"/>
      <c r="C996" s="1"/>
      <c r="D996" s="1"/>
      <c r="E996" s="1"/>
      <c r="F996" s="1"/>
      <c r="G996" s="1"/>
      <c r="H996" s="1"/>
      <c r="I996" s="1"/>
      <c r="J996" s="1"/>
      <c r="K996" s="1"/>
      <c r="L996" s="1"/>
      <c r="M996" s="1"/>
      <c r="N996" s="1"/>
      <c r="O996" s="1"/>
      <c r="P996" s="1"/>
      <c r="Q996" s="1"/>
      <c r="R996" s="1"/>
      <c r="S996" s="1"/>
      <c r="T996" s="1"/>
      <c r="U996" s="1"/>
      <c r="V996" s="1"/>
      <c r="W996" s="1"/>
    </row>
    <row r="997" spans="1:23" ht="15.75" customHeight="1">
      <c r="A997" s="1"/>
      <c r="B997" s="1"/>
      <c r="C997" s="1"/>
      <c r="D997" s="1"/>
      <c r="E997" s="1"/>
      <c r="F997" s="1"/>
      <c r="G997" s="1"/>
      <c r="H997" s="1"/>
      <c r="I997" s="1"/>
      <c r="J997" s="1"/>
      <c r="K997" s="1"/>
      <c r="L997" s="1"/>
      <c r="M997" s="1"/>
      <c r="N997" s="1"/>
      <c r="O997" s="1"/>
      <c r="P997" s="1"/>
      <c r="Q997" s="1"/>
      <c r="R997" s="1"/>
      <c r="S997" s="1"/>
      <c r="T997" s="1"/>
      <c r="U997" s="1"/>
      <c r="V997" s="1"/>
      <c r="W997" s="1"/>
    </row>
    <row r="998" spans="1:23" ht="15.75" customHeight="1">
      <c r="A998" s="1"/>
      <c r="B998" s="1"/>
      <c r="C998" s="1"/>
      <c r="D998" s="1"/>
      <c r="E998" s="1"/>
      <c r="F998" s="1"/>
      <c r="G998" s="1"/>
      <c r="H998" s="1"/>
      <c r="I998" s="1"/>
      <c r="J998" s="1"/>
      <c r="K998" s="1"/>
      <c r="L998" s="1"/>
      <c r="M998" s="1"/>
      <c r="N998" s="1"/>
      <c r="O998" s="1"/>
      <c r="P998" s="1"/>
      <c r="Q998" s="1"/>
      <c r="R998" s="1"/>
      <c r="S998" s="1"/>
      <c r="T998" s="1"/>
      <c r="U998" s="1"/>
      <c r="V998" s="1"/>
      <c r="W998" s="1"/>
    </row>
    <row r="999" spans="1:23" ht="15.75" customHeight="1">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customSheetViews>
    <customSheetView guid="{9FF96D87-0A63-42BF-B676-7624CC19E7C8}" filter="1" showAutoFilter="1">
      <pageMargins left="0.7" right="0.7" top="0.75" bottom="0.75" header="0.3" footer="0.3"/>
      <autoFilter ref="A1:L145" xr:uid="{F19074B1-0F9B-4B9D-BF46-C3348E42A0B5}">
        <filterColumn colId="9">
          <filters>
            <filter val="FOB"/>
          </filters>
        </filterColumn>
      </autoFilter>
    </customSheetView>
  </customSheetViews>
  <phoneticPr fontId="96" type="noConversion"/>
  <pageMargins left="0.25" right="0.25" top="0.75" bottom="0.75" header="0" footer="0"/>
  <pageSetup fitToHeight="0" orientation="portrait"/>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O999"/>
  <sheetViews>
    <sheetView showGridLines="0" workbookViewId="0">
      <pane xSplit="1" ySplit="2" topLeftCell="B68" activePane="bottomRight" state="frozen"/>
      <selection pane="topRight" activeCell="B1" sqref="B1"/>
      <selection pane="bottomLeft" activeCell="A4" sqref="A4"/>
      <selection pane="bottomRight" activeCell="O63" sqref="O63:O69"/>
    </sheetView>
  </sheetViews>
  <sheetFormatPr defaultColWidth="12.5703125" defaultRowHeight="15" customHeight="1"/>
  <cols>
    <col min="1" max="1" width="15.85546875" customWidth="1"/>
    <col min="2" max="2" width="16.140625" customWidth="1"/>
    <col min="3" max="5" width="12" customWidth="1"/>
    <col min="6" max="7" width="8.5703125" customWidth="1"/>
    <col min="8" max="8" width="9.140625" customWidth="1"/>
    <col min="9" max="10" width="8.5703125" customWidth="1"/>
    <col min="11" max="11" width="13.140625" customWidth="1"/>
    <col min="12" max="13" width="8.5703125" customWidth="1"/>
    <col min="14" max="14" width="20.85546875" customWidth="1"/>
    <col min="15" max="15" width="18.42578125" customWidth="1"/>
    <col min="16" max="26" width="8.5703125" customWidth="1"/>
  </cols>
  <sheetData>
    <row r="1" spans="1:15" ht="26.25">
      <c r="A1" s="639" t="s">
        <v>49</v>
      </c>
      <c r="B1" s="640"/>
      <c r="C1" s="640"/>
      <c r="D1" s="640"/>
      <c r="E1" s="640"/>
      <c r="F1" s="640"/>
      <c r="G1" s="640"/>
      <c r="H1" s="640"/>
      <c r="I1" s="640"/>
      <c r="J1" s="640"/>
      <c r="K1" s="640"/>
      <c r="L1" s="640"/>
      <c r="M1" s="640"/>
      <c r="N1" s="641"/>
      <c r="O1" s="1"/>
    </row>
    <row r="2" spans="1:15" ht="18.75" customHeight="1">
      <c r="A2" s="226" t="s">
        <v>264</v>
      </c>
      <c r="B2" s="226" t="s">
        <v>294</v>
      </c>
      <c r="C2" s="256" t="s">
        <v>11</v>
      </c>
      <c r="D2" s="257" t="s">
        <v>12</v>
      </c>
      <c r="E2" s="228" t="s">
        <v>295</v>
      </c>
      <c r="F2" s="230" t="s">
        <v>296</v>
      </c>
      <c r="G2" s="232" t="s">
        <v>297</v>
      </c>
      <c r="H2" s="229" t="s">
        <v>298</v>
      </c>
      <c r="I2" s="230" t="s">
        <v>299</v>
      </c>
      <c r="J2" s="231" t="s">
        <v>300</v>
      </c>
      <c r="K2" s="231" t="s">
        <v>301</v>
      </c>
      <c r="L2" s="234" t="s">
        <v>302</v>
      </c>
      <c r="M2" s="232" t="s">
        <v>303</v>
      </c>
      <c r="N2" s="233" t="s">
        <v>304</v>
      </c>
      <c r="O2" s="1"/>
    </row>
    <row r="3" spans="1:15" ht="18.75" customHeight="1">
      <c r="A3" s="2">
        <v>1</v>
      </c>
      <c r="B3" s="18">
        <v>315</v>
      </c>
      <c r="C3" s="4">
        <v>1167.627</v>
      </c>
      <c r="D3" s="4">
        <v>1167.789</v>
      </c>
      <c r="E3" s="40">
        <v>162.00000000003456</v>
      </c>
      <c r="F3" s="54">
        <v>1</v>
      </c>
      <c r="G3" s="2">
        <v>1750</v>
      </c>
      <c r="H3" s="5">
        <v>1750</v>
      </c>
      <c r="I3" s="2">
        <v>29</v>
      </c>
      <c r="J3" s="2">
        <v>70</v>
      </c>
      <c r="K3" s="54">
        <v>22.05</v>
      </c>
      <c r="L3" s="5">
        <v>22.000000000034561</v>
      </c>
      <c r="M3" s="2">
        <v>70</v>
      </c>
      <c r="N3" s="55"/>
      <c r="O3" s="637" t="s">
        <v>305</v>
      </c>
    </row>
    <row r="4" spans="1:15" ht="18.75">
      <c r="A4" s="6">
        <v>2</v>
      </c>
      <c r="B4" s="18">
        <v>316</v>
      </c>
      <c r="C4" s="7">
        <v>1168.0619999999999</v>
      </c>
      <c r="D4" s="7">
        <v>1168.3230000000001</v>
      </c>
      <c r="E4" s="56">
        <v>261.00000000019463</v>
      </c>
      <c r="F4" s="57">
        <v>0.5</v>
      </c>
      <c r="G4" s="6">
        <v>3500</v>
      </c>
      <c r="H4" s="8">
        <v>3500</v>
      </c>
      <c r="I4" s="6">
        <v>14</v>
      </c>
      <c r="J4" s="6">
        <v>40</v>
      </c>
      <c r="K4" s="57">
        <v>180.66</v>
      </c>
      <c r="L4" s="8">
        <v>181.00000000019463</v>
      </c>
      <c r="M4" s="6">
        <v>30</v>
      </c>
      <c r="N4" s="58"/>
      <c r="O4" s="638"/>
    </row>
    <row r="5" spans="1:15" ht="18.75">
      <c r="A5" s="44">
        <v>3</v>
      </c>
      <c r="B5" s="44">
        <v>317</v>
      </c>
      <c r="C5" s="45">
        <v>1169.5429999999999</v>
      </c>
      <c r="D5" s="45">
        <v>1169.645</v>
      </c>
      <c r="E5" s="46">
        <v>102.00000000008913</v>
      </c>
      <c r="F5" s="59">
        <v>0.28999999999999998</v>
      </c>
      <c r="G5" s="44">
        <v>6034</v>
      </c>
      <c r="H5" s="60">
        <v>6000</v>
      </c>
      <c r="I5" s="44">
        <v>8</v>
      </c>
      <c r="J5" s="44">
        <v>40</v>
      </c>
      <c r="K5" s="59">
        <v>22.3</v>
      </c>
      <c r="L5" s="60">
        <v>22.00000000008913</v>
      </c>
      <c r="M5" s="44">
        <v>20</v>
      </c>
      <c r="N5" s="61" t="s">
        <v>306</v>
      </c>
      <c r="O5" s="638"/>
    </row>
    <row r="6" spans="1:15" ht="18.75">
      <c r="A6" s="6">
        <v>4</v>
      </c>
      <c r="B6" s="62">
        <v>318</v>
      </c>
      <c r="C6" s="7">
        <v>1172.2950000000001</v>
      </c>
      <c r="D6" s="7">
        <v>1172.4010000000001</v>
      </c>
      <c r="E6" s="56">
        <v>105.99999999999454</v>
      </c>
      <c r="F6" s="57">
        <v>0.35</v>
      </c>
      <c r="G6" s="6">
        <v>5000</v>
      </c>
      <c r="H6" s="8">
        <v>5000</v>
      </c>
      <c r="I6" s="6">
        <v>10</v>
      </c>
      <c r="J6" s="6">
        <v>40</v>
      </c>
      <c r="K6" s="57">
        <v>25.83</v>
      </c>
      <c r="L6" s="8">
        <v>25.999999999994543</v>
      </c>
      <c r="M6" s="6">
        <v>20</v>
      </c>
      <c r="N6" s="58"/>
      <c r="O6" s="638"/>
    </row>
    <row r="7" spans="1:15" ht="18.75" customHeight="1">
      <c r="A7" s="2">
        <v>5</v>
      </c>
      <c r="B7" s="62">
        <v>319</v>
      </c>
      <c r="C7" s="4">
        <v>1172.568</v>
      </c>
      <c r="D7" s="4">
        <v>1172.673</v>
      </c>
      <c r="E7" s="40">
        <v>105.00000000001819</v>
      </c>
      <c r="F7" s="54">
        <v>0.35</v>
      </c>
      <c r="G7" s="2">
        <v>5000</v>
      </c>
      <c r="H7" s="5">
        <v>5000</v>
      </c>
      <c r="I7" s="2">
        <v>10</v>
      </c>
      <c r="J7" s="2">
        <v>40</v>
      </c>
      <c r="K7" s="54">
        <v>25.83</v>
      </c>
      <c r="L7" s="5">
        <v>25.00000000001819</v>
      </c>
      <c r="M7" s="2">
        <v>20</v>
      </c>
      <c r="N7" s="55"/>
      <c r="O7" s="638"/>
    </row>
    <row r="8" spans="1:15" ht="18.75">
      <c r="A8" s="6">
        <v>6</v>
      </c>
      <c r="B8" s="62">
        <v>320</v>
      </c>
      <c r="C8" s="7">
        <v>1173.2280000000001</v>
      </c>
      <c r="D8" s="7">
        <v>1173.3420000000001</v>
      </c>
      <c r="E8" s="56">
        <v>114.00000000003274</v>
      </c>
      <c r="F8" s="57">
        <v>0.17</v>
      </c>
      <c r="G8" s="6">
        <v>10294</v>
      </c>
      <c r="H8" s="8">
        <v>10000</v>
      </c>
      <c r="I8" s="6">
        <v>5</v>
      </c>
      <c r="J8" s="6">
        <v>20</v>
      </c>
      <c r="K8" s="57">
        <v>74.08</v>
      </c>
      <c r="L8" s="8">
        <v>74.000000000032742</v>
      </c>
      <c r="M8" s="6">
        <v>10</v>
      </c>
      <c r="N8" s="58"/>
      <c r="O8" s="602"/>
    </row>
    <row r="9" spans="1:15" ht="18.75">
      <c r="A9" s="2">
        <v>7</v>
      </c>
      <c r="B9" s="62">
        <v>321</v>
      </c>
      <c r="C9" s="4">
        <v>1174.826</v>
      </c>
      <c r="D9" s="4">
        <v>1175.1669999999999</v>
      </c>
      <c r="E9" s="40">
        <v>340.9999999998945</v>
      </c>
      <c r="F9" s="54">
        <v>2.2000000000000002</v>
      </c>
      <c r="G9" s="2">
        <v>795</v>
      </c>
      <c r="H9" s="5">
        <v>800</v>
      </c>
      <c r="I9" s="2">
        <v>63</v>
      </c>
      <c r="J9" s="2">
        <v>140</v>
      </c>
      <c r="K9" s="54">
        <v>60.57</v>
      </c>
      <c r="L9" s="5">
        <v>60.999999999894499</v>
      </c>
      <c r="M9" s="2">
        <v>165</v>
      </c>
      <c r="N9" s="55"/>
      <c r="O9" s="637" t="s">
        <v>307</v>
      </c>
    </row>
    <row r="10" spans="1:15" ht="18.75">
      <c r="A10" s="6">
        <v>8</v>
      </c>
      <c r="B10" s="62">
        <v>322</v>
      </c>
      <c r="C10" s="7">
        <v>1175.221</v>
      </c>
      <c r="D10" s="7">
        <v>1175.8150000000001</v>
      </c>
      <c r="E10" s="56">
        <v>594.00000000005093</v>
      </c>
      <c r="F10" s="57">
        <v>2.5</v>
      </c>
      <c r="G10" s="6">
        <v>700</v>
      </c>
      <c r="H10" s="8">
        <v>700</v>
      </c>
      <c r="I10" s="6">
        <v>71</v>
      </c>
      <c r="J10" s="6">
        <v>80</v>
      </c>
      <c r="K10" s="57">
        <v>433.87</v>
      </c>
      <c r="L10" s="8">
        <v>434.00000000005093</v>
      </c>
      <c r="M10" s="6">
        <v>150</v>
      </c>
      <c r="N10" s="58"/>
      <c r="O10" s="602"/>
    </row>
    <row r="11" spans="1:15" ht="18.75" customHeight="1">
      <c r="A11" s="2">
        <v>9</v>
      </c>
      <c r="B11" s="62">
        <v>323</v>
      </c>
      <c r="C11" s="4">
        <v>1175.9939999999999</v>
      </c>
      <c r="D11" s="4">
        <v>1176.47</v>
      </c>
      <c r="E11" s="40">
        <v>476.00000000011278</v>
      </c>
      <c r="F11" s="54">
        <v>2.5</v>
      </c>
      <c r="G11" s="2">
        <v>700</v>
      </c>
      <c r="H11" s="5">
        <v>700</v>
      </c>
      <c r="I11" s="2">
        <v>71</v>
      </c>
      <c r="J11" s="2">
        <v>80</v>
      </c>
      <c r="K11" s="54">
        <v>316.08999999999997</v>
      </c>
      <c r="L11" s="5">
        <v>316.00000000011278</v>
      </c>
      <c r="M11" s="2">
        <v>150</v>
      </c>
      <c r="N11" s="55"/>
      <c r="O11" s="637" t="s">
        <v>305</v>
      </c>
    </row>
    <row r="12" spans="1:15" ht="18.75">
      <c r="A12" s="6">
        <v>10</v>
      </c>
      <c r="B12" s="62">
        <v>324</v>
      </c>
      <c r="C12" s="7">
        <v>1177.2539999999999</v>
      </c>
      <c r="D12" s="7">
        <v>1177.9010000000001</v>
      </c>
      <c r="E12" s="56">
        <v>647.00000000016189</v>
      </c>
      <c r="F12" s="57">
        <v>0.44</v>
      </c>
      <c r="G12" s="6">
        <v>3977</v>
      </c>
      <c r="H12" s="8">
        <v>4000</v>
      </c>
      <c r="I12" s="6">
        <v>13</v>
      </c>
      <c r="J12" s="6">
        <v>30</v>
      </c>
      <c r="K12" s="57">
        <v>586.91999999999996</v>
      </c>
      <c r="L12" s="8">
        <v>587.00000000016189</v>
      </c>
      <c r="M12" s="6">
        <v>30</v>
      </c>
      <c r="N12" s="58"/>
      <c r="O12" s="602"/>
    </row>
    <row r="13" spans="1:15" ht="18.75">
      <c r="A13" s="2">
        <v>11</v>
      </c>
      <c r="B13" s="62">
        <v>325</v>
      </c>
      <c r="C13" s="4">
        <v>1178.0550000000001</v>
      </c>
      <c r="D13" s="4">
        <v>1178.1890000000001</v>
      </c>
      <c r="E13" s="40">
        <v>134.00000000001455</v>
      </c>
      <c r="F13" s="54">
        <v>0.5</v>
      </c>
      <c r="G13" s="2">
        <v>3500</v>
      </c>
      <c r="H13" s="5">
        <v>3500</v>
      </c>
      <c r="I13" s="2">
        <v>14</v>
      </c>
      <c r="J13" s="2">
        <v>40</v>
      </c>
      <c r="K13" s="54">
        <v>54.3</v>
      </c>
      <c r="L13" s="5">
        <v>54.000000000014552</v>
      </c>
      <c r="M13" s="2">
        <v>40</v>
      </c>
      <c r="N13" s="63">
        <v>30</v>
      </c>
      <c r="O13" s="637" t="s">
        <v>307</v>
      </c>
    </row>
    <row r="14" spans="1:15" ht="18.75">
      <c r="A14" s="6">
        <v>12</v>
      </c>
      <c r="B14" s="62">
        <v>326</v>
      </c>
      <c r="C14" s="7">
        <v>1178.7139999999999</v>
      </c>
      <c r="D14" s="7">
        <v>1178.894</v>
      </c>
      <c r="E14" s="56">
        <v>180.00000000006366</v>
      </c>
      <c r="F14" s="57">
        <v>1.03</v>
      </c>
      <c r="G14" s="6">
        <v>1699</v>
      </c>
      <c r="H14" s="8">
        <v>1700</v>
      </c>
      <c r="I14" s="6">
        <v>29</v>
      </c>
      <c r="J14" s="6">
        <v>70</v>
      </c>
      <c r="K14" s="57">
        <v>39.33</v>
      </c>
      <c r="L14" s="8">
        <v>40.000000000063665</v>
      </c>
      <c r="M14" s="6">
        <v>80</v>
      </c>
      <c r="N14" s="58"/>
      <c r="O14" s="638"/>
    </row>
    <row r="15" spans="1:15" ht="18.75" customHeight="1">
      <c r="A15" s="2">
        <v>13</v>
      </c>
      <c r="B15" s="62">
        <v>327</v>
      </c>
      <c r="C15" s="4">
        <v>1178.9480000000001</v>
      </c>
      <c r="D15" s="4">
        <v>1179.1579999999999</v>
      </c>
      <c r="E15" s="40">
        <v>209.99999999980901</v>
      </c>
      <c r="F15" s="54">
        <v>1</v>
      </c>
      <c r="G15" s="2">
        <v>1750</v>
      </c>
      <c r="H15" s="5">
        <v>1750</v>
      </c>
      <c r="I15" s="2">
        <v>29</v>
      </c>
      <c r="J15" s="2">
        <v>70</v>
      </c>
      <c r="K15" s="54">
        <v>69.89</v>
      </c>
      <c r="L15" s="5">
        <v>69.999999999809006</v>
      </c>
      <c r="M15" s="2">
        <v>70</v>
      </c>
      <c r="N15" s="55"/>
      <c r="O15" s="638"/>
    </row>
    <row r="16" spans="1:15" ht="18.75">
      <c r="A16" s="6">
        <v>14</v>
      </c>
      <c r="B16" s="62">
        <v>328</v>
      </c>
      <c r="C16" s="7">
        <v>1179.7850000000001</v>
      </c>
      <c r="D16" s="7">
        <v>1179.925</v>
      </c>
      <c r="E16" s="56">
        <v>139.99999999987267</v>
      </c>
      <c r="F16" s="57">
        <v>0.7</v>
      </c>
      <c r="G16" s="6">
        <v>2500</v>
      </c>
      <c r="H16" s="8">
        <v>2500</v>
      </c>
      <c r="I16" s="6">
        <v>20</v>
      </c>
      <c r="J16" s="6">
        <v>50</v>
      </c>
      <c r="K16" s="57">
        <v>39.33</v>
      </c>
      <c r="L16" s="8">
        <v>39.999999999872671</v>
      </c>
      <c r="M16" s="6">
        <v>50</v>
      </c>
      <c r="N16" s="58"/>
      <c r="O16" s="638"/>
    </row>
    <row r="17" spans="1:15" ht="18.75">
      <c r="A17" s="2">
        <v>15</v>
      </c>
      <c r="B17" s="62">
        <v>329</v>
      </c>
      <c r="C17" s="4">
        <v>1180.0609999999999</v>
      </c>
      <c r="D17" s="4">
        <v>1180.2840000000001</v>
      </c>
      <c r="E17" s="40">
        <v>223.00000000018372</v>
      </c>
      <c r="F17" s="54">
        <v>0.25</v>
      </c>
      <c r="G17" s="2">
        <v>7000</v>
      </c>
      <c r="H17" s="5">
        <v>7000</v>
      </c>
      <c r="I17" s="2">
        <v>7</v>
      </c>
      <c r="J17" s="2">
        <v>20</v>
      </c>
      <c r="K17" s="54">
        <v>182.93</v>
      </c>
      <c r="L17" s="5">
        <v>183.00000000018372</v>
      </c>
      <c r="M17" s="2">
        <v>20</v>
      </c>
      <c r="N17" s="55"/>
      <c r="O17" s="602"/>
    </row>
    <row r="18" spans="1:15" ht="18.75">
      <c r="A18" s="6">
        <v>16</v>
      </c>
      <c r="B18" s="62">
        <v>330</v>
      </c>
      <c r="C18" s="7">
        <v>1180.6780000000001</v>
      </c>
      <c r="D18" s="7">
        <v>1180.771</v>
      </c>
      <c r="E18" s="56">
        <v>92.999999999847205</v>
      </c>
      <c r="F18" s="57">
        <v>0.39</v>
      </c>
      <c r="G18" s="6">
        <v>4487</v>
      </c>
      <c r="H18" s="8">
        <v>4500</v>
      </c>
      <c r="I18" s="6">
        <v>11</v>
      </c>
      <c r="J18" s="6">
        <v>30</v>
      </c>
      <c r="K18" s="57">
        <v>32.5</v>
      </c>
      <c r="L18" s="8">
        <v>32.999999999847205</v>
      </c>
      <c r="M18" s="6">
        <v>30</v>
      </c>
      <c r="N18" s="58"/>
      <c r="O18" s="637" t="s">
        <v>305</v>
      </c>
    </row>
    <row r="19" spans="1:15" ht="18.75" customHeight="1">
      <c r="A19" s="2">
        <v>17</v>
      </c>
      <c r="B19" s="62">
        <v>331</v>
      </c>
      <c r="C19" s="4">
        <v>1180.854</v>
      </c>
      <c r="D19" s="4">
        <v>1180.9549999999999</v>
      </c>
      <c r="E19" s="40">
        <v>100.9999999998854</v>
      </c>
      <c r="F19" s="54">
        <v>0.3</v>
      </c>
      <c r="G19" s="2">
        <v>5833</v>
      </c>
      <c r="H19" s="5">
        <v>5800</v>
      </c>
      <c r="I19" s="2">
        <v>9</v>
      </c>
      <c r="J19" s="2">
        <v>20</v>
      </c>
      <c r="K19" s="54">
        <v>60.55</v>
      </c>
      <c r="L19" s="5">
        <v>60.999999999885404</v>
      </c>
      <c r="M19" s="2">
        <v>20</v>
      </c>
      <c r="N19" s="55"/>
      <c r="O19" s="638"/>
    </row>
    <row r="20" spans="1:15" ht="15.75" customHeight="1">
      <c r="A20" s="6">
        <v>18</v>
      </c>
      <c r="B20" s="62">
        <v>332</v>
      </c>
      <c r="C20" s="7">
        <v>1181.184</v>
      </c>
      <c r="D20" s="7">
        <v>1181.2850000000001</v>
      </c>
      <c r="E20" s="56">
        <v>101.00000000011278</v>
      </c>
      <c r="F20" s="57">
        <v>0.25</v>
      </c>
      <c r="G20" s="6">
        <v>7000</v>
      </c>
      <c r="H20" s="8">
        <v>7000</v>
      </c>
      <c r="I20" s="6">
        <v>7</v>
      </c>
      <c r="J20" s="6">
        <v>30</v>
      </c>
      <c r="K20" s="57">
        <v>40.51</v>
      </c>
      <c r="L20" s="8">
        <v>41.000000000112777</v>
      </c>
      <c r="M20" s="6">
        <v>10</v>
      </c>
      <c r="N20" s="58"/>
      <c r="O20" s="638"/>
    </row>
    <row r="21" spans="1:15" ht="15.75" customHeight="1">
      <c r="A21" s="44">
        <v>19</v>
      </c>
      <c r="B21" s="44">
        <v>333</v>
      </c>
      <c r="C21" s="45">
        <v>1187.183</v>
      </c>
      <c r="D21" s="45">
        <v>1187.299</v>
      </c>
      <c r="E21" s="46">
        <v>115.99999999998545</v>
      </c>
      <c r="F21" s="59">
        <v>0.63</v>
      </c>
      <c r="G21" s="44">
        <v>2778</v>
      </c>
      <c r="H21" s="60">
        <v>2800</v>
      </c>
      <c r="I21" s="44">
        <v>18</v>
      </c>
      <c r="J21" s="44">
        <v>40</v>
      </c>
      <c r="K21" s="59">
        <v>35.72</v>
      </c>
      <c r="L21" s="60">
        <v>35.999999999985448</v>
      </c>
      <c r="M21" s="44">
        <v>40</v>
      </c>
      <c r="N21" s="61" t="s">
        <v>308</v>
      </c>
      <c r="O21" s="638"/>
    </row>
    <row r="22" spans="1:15" ht="15.75" customHeight="1">
      <c r="A22" s="44">
        <v>20</v>
      </c>
      <c r="B22" s="44">
        <v>334</v>
      </c>
      <c r="C22" s="45">
        <v>1188.117</v>
      </c>
      <c r="D22" s="45">
        <v>1188.2349999999999</v>
      </c>
      <c r="E22" s="46">
        <v>117.99999999993815</v>
      </c>
      <c r="F22" s="59">
        <v>0.57999999999999996</v>
      </c>
      <c r="G22" s="44">
        <v>3017</v>
      </c>
      <c r="H22" s="60">
        <v>3000</v>
      </c>
      <c r="I22" s="44">
        <v>17</v>
      </c>
      <c r="J22" s="44">
        <v>40</v>
      </c>
      <c r="K22" s="59">
        <v>37.61</v>
      </c>
      <c r="L22" s="60">
        <v>37.999999999938154</v>
      </c>
      <c r="M22" s="44">
        <v>40</v>
      </c>
      <c r="N22" s="61" t="s">
        <v>308</v>
      </c>
      <c r="O22" s="602"/>
    </row>
    <row r="23" spans="1:15" ht="18.75" customHeight="1">
      <c r="A23" s="44">
        <v>21</v>
      </c>
      <c r="B23" s="44">
        <v>335</v>
      </c>
      <c r="C23" s="45">
        <v>1189.72</v>
      </c>
      <c r="D23" s="45">
        <v>1189.989</v>
      </c>
      <c r="E23" s="46">
        <v>269.00000000000546</v>
      </c>
      <c r="F23" s="59">
        <v>0.33</v>
      </c>
      <c r="G23" s="44">
        <v>5303</v>
      </c>
      <c r="H23" s="60">
        <v>5300</v>
      </c>
      <c r="I23" s="44">
        <v>9</v>
      </c>
      <c r="J23" s="44">
        <v>30</v>
      </c>
      <c r="K23" s="59">
        <v>208.96</v>
      </c>
      <c r="L23" s="60">
        <v>209.00000000000546</v>
      </c>
      <c r="M23" s="44">
        <v>20</v>
      </c>
      <c r="N23" s="61" t="s">
        <v>308</v>
      </c>
      <c r="O23" s="637" t="s">
        <v>307</v>
      </c>
    </row>
    <row r="24" spans="1:15" ht="15.75" customHeight="1">
      <c r="A24" s="44">
        <v>22</v>
      </c>
      <c r="B24" s="44">
        <v>336</v>
      </c>
      <c r="C24" s="45">
        <v>1190.28</v>
      </c>
      <c r="D24" s="45">
        <v>1190.4770000000001</v>
      </c>
      <c r="E24" s="46">
        <v>197.00000000011642</v>
      </c>
      <c r="F24" s="59">
        <v>0.5</v>
      </c>
      <c r="G24" s="44">
        <v>3500</v>
      </c>
      <c r="H24" s="60">
        <v>3500</v>
      </c>
      <c r="I24" s="44">
        <v>14</v>
      </c>
      <c r="J24" s="44">
        <v>40</v>
      </c>
      <c r="K24" s="59">
        <v>116.24</v>
      </c>
      <c r="L24" s="60">
        <v>117.00000000011642</v>
      </c>
      <c r="M24" s="44">
        <v>30</v>
      </c>
      <c r="N24" s="61" t="s">
        <v>308</v>
      </c>
      <c r="O24" s="638"/>
    </row>
    <row r="25" spans="1:15" ht="15.75" customHeight="1">
      <c r="A25" s="2">
        <v>23</v>
      </c>
      <c r="B25" s="18">
        <v>337</v>
      </c>
      <c r="C25" s="4">
        <v>1192.373</v>
      </c>
      <c r="D25" s="4">
        <v>1192.4839999999999</v>
      </c>
      <c r="E25" s="40">
        <v>110.99999999987631</v>
      </c>
      <c r="F25" s="54">
        <v>0.25</v>
      </c>
      <c r="G25" s="2">
        <v>7000</v>
      </c>
      <c r="H25" s="5">
        <v>7000</v>
      </c>
      <c r="I25" s="2">
        <v>7</v>
      </c>
      <c r="J25" s="2">
        <v>20</v>
      </c>
      <c r="K25" s="54">
        <v>70.55</v>
      </c>
      <c r="L25" s="5">
        <v>70.999999999876309</v>
      </c>
      <c r="M25" s="2">
        <v>10</v>
      </c>
      <c r="N25" s="55"/>
      <c r="O25" s="638"/>
    </row>
    <row r="26" spans="1:15" ht="15.75" customHeight="1">
      <c r="A26" s="6">
        <v>24</v>
      </c>
      <c r="B26" s="18">
        <v>338</v>
      </c>
      <c r="C26" s="7">
        <v>1192.625</v>
      </c>
      <c r="D26" s="7">
        <v>1192.729</v>
      </c>
      <c r="E26" s="56">
        <v>104.00000000004184</v>
      </c>
      <c r="F26" s="57">
        <v>0.25</v>
      </c>
      <c r="G26" s="6">
        <v>7000</v>
      </c>
      <c r="H26" s="8">
        <v>7000</v>
      </c>
      <c r="I26" s="6">
        <v>7</v>
      </c>
      <c r="J26" s="6">
        <v>20</v>
      </c>
      <c r="K26" s="57">
        <v>63.73</v>
      </c>
      <c r="L26" s="8">
        <v>64.000000000041837</v>
      </c>
      <c r="M26" s="6">
        <v>10</v>
      </c>
      <c r="N26" s="58"/>
      <c r="O26" s="638"/>
    </row>
    <row r="27" spans="1:15" ht="18.75" customHeight="1">
      <c r="A27" s="2">
        <v>25</v>
      </c>
      <c r="B27" s="18">
        <v>339</v>
      </c>
      <c r="C27" s="4">
        <v>1196.241</v>
      </c>
      <c r="D27" s="4">
        <v>1196.3620000000001</v>
      </c>
      <c r="E27" s="40">
        <v>121.00000000009459</v>
      </c>
      <c r="F27" s="54">
        <v>0.6</v>
      </c>
      <c r="G27" s="2">
        <v>2917</v>
      </c>
      <c r="H27" s="5">
        <v>2900</v>
      </c>
      <c r="I27" s="2">
        <v>17</v>
      </c>
      <c r="J27" s="2">
        <v>40</v>
      </c>
      <c r="K27" s="54">
        <v>41.53</v>
      </c>
      <c r="L27" s="5">
        <v>41.000000000094587</v>
      </c>
      <c r="M27" s="2">
        <v>40</v>
      </c>
      <c r="N27" s="55"/>
      <c r="O27" s="602"/>
    </row>
    <row r="28" spans="1:15" ht="15.75" customHeight="1">
      <c r="A28" s="6">
        <v>26</v>
      </c>
      <c r="B28" s="18">
        <v>340</v>
      </c>
      <c r="C28" s="7">
        <v>1196.453</v>
      </c>
      <c r="D28" s="7">
        <v>1196.5640000000001</v>
      </c>
      <c r="E28" s="56">
        <v>111.00000000010368</v>
      </c>
      <c r="F28" s="57">
        <v>0.57999999999999996</v>
      </c>
      <c r="G28" s="6">
        <v>3017</v>
      </c>
      <c r="H28" s="8">
        <v>3000</v>
      </c>
      <c r="I28" s="6">
        <v>17</v>
      </c>
      <c r="J28" s="6">
        <v>40</v>
      </c>
      <c r="K28" s="57">
        <v>30.98</v>
      </c>
      <c r="L28" s="8">
        <v>31.000000000103682</v>
      </c>
      <c r="M28" s="6">
        <v>40</v>
      </c>
      <c r="N28" s="58"/>
      <c r="O28" s="637" t="s">
        <v>305</v>
      </c>
    </row>
    <row r="29" spans="1:15" ht="15.75" customHeight="1">
      <c r="A29" s="2">
        <v>27</v>
      </c>
      <c r="B29" s="18">
        <v>341</v>
      </c>
      <c r="C29" s="4">
        <v>1196.82</v>
      </c>
      <c r="D29" s="4">
        <v>1196.895</v>
      </c>
      <c r="E29" s="40">
        <v>75.000000000045475</v>
      </c>
      <c r="F29" s="54">
        <v>0.25</v>
      </c>
      <c r="G29" s="2">
        <v>7000</v>
      </c>
      <c r="H29" s="5">
        <v>7000</v>
      </c>
      <c r="I29" s="2">
        <v>7</v>
      </c>
      <c r="J29" s="2">
        <v>20</v>
      </c>
      <c r="K29" s="54">
        <v>34.479999999999997</v>
      </c>
      <c r="L29" s="5">
        <v>35.000000000045475</v>
      </c>
      <c r="M29" s="2">
        <v>15</v>
      </c>
      <c r="N29" s="55"/>
      <c r="O29" s="638"/>
    </row>
    <row r="30" spans="1:15" ht="15.75" customHeight="1">
      <c r="A30" s="6">
        <v>28</v>
      </c>
      <c r="B30" s="18">
        <v>342</v>
      </c>
      <c r="C30" s="7">
        <v>1197.2429999999999</v>
      </c>
      <c r="D30" s="7">
        <v>1197.3599999999999</v>
      </c>
      <c r="E30" s="56">
        <v>116.9999999999618</v>
      </c>
      <c r="F30" s="57">
        <v>0.63</v>
      </c>
      <c r="G30" s="6">
        <v>2778</v>
      </c>
      <c r="H30" s="8">
        <v>2800</v>
      </c>
      <c r="I30" s="6">
        <v>18</v>
      </c>
      <c r="J30" s="6">
        <v>40</v>
      </c>
      <c r="K30" s="57">
        <v>36.799999999999997</v>
      </c>
      <c r="L30" s="8">
        <v>36.999999999961801</v>
      </c>
      <c r="M30" s="6">
        <v>40</v>
      </c>
      <c r="N30" s="58"/>
      <c r="O30" s="638"/>
    </row>
    <row r="31" spans="1:15" ht="18.75" customHeight="1">
      <c r="A31" s="2">
        <v>29</v>
      </c>
      <c r="B31" s="18">
        <v>343</v>
      </c>
      <c r="C31" s="4">
        <v>1197.492</v>
      </c>
      <c r="D31" s="4">
        <v>1197.644</v>
      </c>
      <c r="E31" s="40">
        <v>152.00000000004366</v>
      </c>
      <c r="F31" s="54">
        <v>0.5</v>
      </c>
      <c r="G31" s="2">
        <v>3500</v>
      </c>
      <c r="H31" s="5">
        <v>3500</v>
      </c>
      <c r="I31" s="2">
        <v>14</v>
      </c>
      <c r="J31" s="2">
        <v>40</v>
      </c>
      <c r="K31" s="54">
        <v>71.8</v>
      </c>
      <c r="L31" s="5">
        <v>72.000000000043656</v>
      </c>
      <c r="M31" s="2">
        <v>30</v>
      </c>
      <c r="N31" s="55"/>
      <c r="O31" s="638"/>
    </row>
    <row r="32" spans="1:15" ht="15.75" customHeight="1">
      <c r="A32" s="6">
        <v>30</v>
      </c>
      <c r="B32" s="18">
        <v>344</v>
      </c>
      <c r="C32" s="7">
        <v>1199.9079999999999</v>
      </c>
      <c r="D32" s="7">
        <v>1199.9680000000001</v>
      </c>
      <c r="E32" s="56">
        <v>60.000000000172804</v>
      </c>
      <c r="F32" s="57">
        <v>0.02</v>
      </c>
      <c r="G32" s="6">
        <v>87500</v>
      </c>
      <c r="H32" s="8">
        <v>85000</v>
      </c>
      <c r="I32" s="6">
        <v>1</v>
      </c>
      <c r="J32" s="6">
        <v>20</v>
      </c>
      <c r="K32" s="57">
        <v>20.51</v>
      </c>
      <c r="L32" s="8">
        <v>20.000000000172804</v>
      </c>
      <c r="M32" s="6">
        <v>10</v>
      </c>
      <c r="N32" s="58"/>
      <c r="O32" s="638"/>
    </row>
    <row r="33" spans="1:15" ht="15.75" customHeight="1">
      <c r="A33" s="2">
        <v>31</v>
      </c>
      <c r="B33" s="18">
        <v>345</v>
      </c>
      <c r="C33" s="4">
        <v>1200.1220000000001</v>
      </c>
      <c r="D33" s="4">
        <v>1200.184</v>
      </c>
      <c r="E33" s="40">
        <v>61.999999999898137</v>
      </c>
      <c r="F33" s="54">
        <v>0.03</v>
      </c>
      <c r="G33" s="2">
        <v>58333</v>
      </c>
      <c r="H33" s="5">
        <v>60000</v>
      </c>
      <c r="I33" s="2">
        <v>1</v>
      </c>
      <c r="J33" s="2">
        <v>20</v>
      </c>
      <c r="K33" s="54">
        <v>21.28</v>
      </c>
      <c r="L33" s="5">
        <v>21.999999999898137</v>
      </c>
      <c r="M33" s="2">
        <v>10</v>
      </c>
      <c r="N33" s="55"/>
      <c r="O33" s="638"/>
    </row>
    <row r="34" spans="1:15" ht="15.75" customHeight="1">
      <c r="A34" s="44">
        <v>32</v>
      </c>
      <c r="B34" s="44">
        <v>346</v>
      </c>
      <c r="C34" s="45">
        <v>1200.5409999999999</v>
      </c>
      <c r="D34" s="45">
        <v>1200.6189999999999</v>
      </c>
      <c r="E34" s="46">
        <v>77.999999999974534</v>
      </c>
      <c r="F34" s="59">
        <v>0.14000000000000001</v>
      </c>
      <c r="G34" s="44">
        <v>12500</v>
      </c>
      <c r="H34" s="60">
        <v>12000</v>
      </c>
      <c r="I34" s="44">
        <v>4</v>
      </c>
      <c r="J34" s="44">
        <v>20</v>
      </c>
      <c r="K34" s="59">
        <v>37.44</v>
      </c>
      <c r="L34" s="60">
        <v>37.999999999974534</v>
      </c>
      <c r="M34" s="44">
        <v>10</v>
      </c>
      <c r="N34" s="61" t="s">
        <v>309</v>
      </c>
      <c r="O34" s="638"/>
    </row>
    <row r="35" spans="1:15" ht="18.75" customHeight="1">
      <c r="A35" s="44">
        <v>33</v>
      </c>
      <c r="B35" s="44">
        <v>347</v>
      </c>
      <c r="C35" s="45">
        <v>1200.673</v>
      </c>
      <c r="D35" s="45">
        <v>1200.7529999999999</v>
      </c>
      <c r="E35" s="46">
        <v>79.99999999992724</v>
      </c>
      <c r="F35" s="59">
        <v>0.04</v>
      </c>
      <c r="G35" s="44">
        <v>43750</v>
      </c>
      <c r="H35" s="60">
        <v>40000</v>
      </c>
      <c r="I35" s="44">
        <v>1</v>
      </c>
      <c r="J35" s="44">
        <v>20</v>
      </c>
      <c r="K35" s="59">
        <v>39.82</v>
      </c>
      <c r="L35" s="60">
        <v>39.99999999992724</v>
      </c>
      <c r="M35" s="44">
        <v>10</v>
      </c>
      <c r="N35" s="61" t="s">
        <v>309</v>
      </c>
      <c r="O35" s="602"/>
    </row>
    <row r="36" spans="1:15" ht="15.75" customHeight="1">
      <c r="A36" s="44">
        <v>34</v>
      </c>
      <c r="B36" s="44">
        <v>348</v>
      </c>
      <c r="C36" s="45">
        <v>1201.6199999999999</v>
      </c>
      <c r="D36" s="45">
        <v>1202.0940000000001</v>
      </c>
      <c r="E36" s="46">
        <v>474.00000000016007</v>
      </c>
      <c r="F36" s="59">
        <v>0.22</v>
      </c>
      <c r="G36" s="44">
        <v>7955</v>
      </c>
      <c r="H36" s="60">
        <v>8000</v>
      </c>
      <c r="I36" s="44">
        <v>6</v>
      </c>
      <c r="J36" s="44">
        <v>20</v>
      </c>
      <c r="K36" s="59">
        <v>434.38</v>
      </c>
      <c r="L36" s="60">
        <v>434.00000000016007</v>
      </c>
      <c r="M36" s="44">
        <v>20</v>
      </c>
      <c r="N36" s="61" t="s">
        <v>309</v>
      </c>
      <c r="O36" s="637" t="s">
        <v>307</v>
      </c>
    </row>
    <row r="37" spans="1:15" ht="15.75" customHeight="1">
      <c r="A37" s="44">
        <v>35</v>
      </c>
      <c r="B37" s="44">
        <v>349</v>
      </c>
      <c r="C37" s="45">
        <v>1203.2760000000001</v>
      </c>
      <c r="D37" s="45">
        <v>1203.3779999999999</v>
      </c>
      <c r="E37" s="46">
        <v>101.99999999986176</v>
      </c>
      <c r="F37" s="59">
        <v>0.04</v>
      </c>
      <c r="G37" s="44">
        <v>43750</v>
      </c>
      <c r="H37" s="60">
        <v>43000</v>
      </c>
      <c r="I37" s="44">
        <v>1</v>
      </c>
      <c r="J37" s="44">
        <v>40</v>
      </c>
      <c r="K37" s="59">
        <v>21.9</v>
      </c>
      <c r="L37" s="60">
        <v>21.999999999861757</v>
      </c>
      <c r="M37" s="44">
        <v>10</v>
      </c>
      <c r="N37" s="61" t="s">
        <v>309</v>
      </c>
      <c r="O37" s="638"/>
    </row>
    <row r="38" spans="1:15" ht="15.75" customHeight="1">
      <c r="A38" s="44">
        <v>36</v>
      </c>
      <c r="B38" s="44">
        <v>350</v>
      </c>
      <c r="C38" s="45">
        <v>1203.8109999999999</v>
      </c>
      <c r="D38" s="45">
        <v>1204.059</v>
      </c>
      <c r="E38" s="46">
        <v>248.00000000004729</v>
      </c>
      <c r="F38" s="59">
        <v>0.49</v>
      </c>
      <c r="G38" s="44">
        <v>3571</v>
      </c>
      <c r="H38" s="60">
        <v>3550</v>
      </c>
      <c r="I38" s="44">
        <v>14</v>
      </c>
      <c r="J38" s="44">
        <v>30</v>
      </c>
      <c r="K38" s="59">
        <v>188.62</v>
      </c>
      <c r="L38" s="60">
        <v>188.00000000004729</v>
      </c>
      <c r="M38" s="44">
        <v>30</v>
      </c>
      <c r="N38" s="61" t="s">
        <v>309</v>
      </c>
      <c r="O38" s="602"/>
    </row>
    <row r="39" spans="1:15" ht="18.75" customHeight="1">
      <c r="A39" s="2">
        <v>37</v>
      </c>
      <c r="B39" s="62">
        <v>351</v>
      </c>
      <c r="C39" s="4">
        <v>1204.7139999999999</v>
      </c>
      <c r="D39" s="4">
        <v>1205.463</v>
      </c>
      <c r="E39" s="40">
        <v>749.00000000002365</v>
      </c>
      <c r="F39" s="54">
        <v>2.5</v>
      </c>
      <c r="G39" s="2">
        <v>700</v>
      </c>
      <c r="H39" s="5">
        <v>700</v>
      </c>
      <c r="I39" s="2">
        <v>71</v>
      </c>
      <c r="J39" s="2">
        <v>160</v>
      </c>
      <c r="K39" s="54">
        <v>428.47</v>
      </c>
      <c r="L39" s="5">
        <v>429.00000000002365</v>
      </c>
      <c r="M39" s="2">
        <v>165</v>
      </c>
      <c r="N39" s="55"/>
      <c r="O39" s="64" t="s">
        <v>305</v>
      </c>
    </row>
    <row r="40" spans="1:15" ht="15.75" customHeight="1">
      <c r="A40" s="6">
        <v>38</v>
      </c>
      <c r="B40" s="62">
        <v>352</v>
      </c>
      <c r="C40" s="7">
        <v>1205.7090000000001</v>
      </c>
      <c r="D40" s="7">
        <v>1207.441</v>
      </c>
      <c r="E40" s="56">
        <v>1731.9999999999709</v>
      </c>
      <c r="F40" s="57">
        <v>2.5</v>
      </c>
      <c r="G40" s="6">
        <v>700</v>
      </c>
      <c r="H40" s="8">
        <v>700</v>
      </c>
      <c r="I40" s="6">
        <v>71</v>
      </c>
      <c r="J40" s="6">
        <v>160</v>
      </c>
      <c r="K40" s="57">
        <v>1411.71</v>
      </c>
      <c r="L40" s="8">
        <v>1411.9999999999709</v>
      </c>
      <c r="M40" s="6">
        <v>165</v>
      </c>
      <c r="N40" s="58"/>
      <c r="O40" s="64" t="s">
        <v>307</v>
      </c>
    </row>
    <row r="41" spans="1:15" ht="15.75" customHeight="1">
      <c r="A41" s="2">
        <v>39</v>
      </c>
      <c r="B41" s="62">
        <v>353</v>
      </c>
      <c r="C41" s="4">
        <v>1207.864</v>
      </c>
      <c r="D41" s="4">
        <v>1209.2560000000001</v>
      </c>
      <c r="E41" s="40">
        <v>1392.0000000000528</v>
      </c>
      <c r="F41" s="54">
        <v>2.5</v>
      </c>
      <c r="G41" s="2">
        <v>700</v>
      </c>
      <c r="H41" s="5">
        <v>700</v>
      </c>
      <c r="I41" s="2">
        <v>71</v>
      </c>
      <c r="J41" s="2">
        <v>80</v>
      </c>
      <c r="K41" s="54">
        <v>1232.02</v>
      </c>
      <c r="L41" s="5">
        <v>1232.0000000000528</v>
      </c>
      <c r="M41" s="2">
        <v>150</v>
      </c>
      <c r="N41" s="55"/>
      <c r="O41" s="64" t="s">
        <v>305</v>
      </c>
    </row>
    <row r="42" spans="1:15" ht="15.75" customHeight="1">
      <c r="A42" s="6">
        <v>40</v>
      </c>
      <c r="B42" s="62">
        <v>354</v>
      </c>
      <c r="C42" s="7">
        <v>1209.8140000000001</v>
      </c>
      <c r="D42" s="7">
        <v>1210.375</v>
      </c>
      <c r="E42" s="56">
        <v>560.99999999992178</v>
      </c>
      <c r="F42" s="57">
        <v>2.4900000000000002</v>
      </c>
      <c r="G42" s="6">
        <v>703</v>
      </c>
      <c r="H42" s="8">
        <v>703</v>
      </c>
      <c r="I42" s="6">
        <v>71</v>
      </c>
      <c r="J42" s="6">
        <v>160</v>
      </c>
      <c r="K42" s="57">
        <v>240.8</v>
      </c>
      <c r="L42" s="8">
        <v>240.99999999992178</v>
      </c>
      <c r="M42" s="6">
        <v>165</v>
      </c>
      <c r="N42" s="58"/>
      <c r="O42" s="637" t="s">
        <v>307</v>
      </c>
    </row>
    <row r="43" spans="1:15" ht="18.75" customHeight="1">
      <c r="A43" s="2">
        <v>41</v>
      </c>
      <c r="B43" s="62">
        <v>355</v>
      </c>
      <c r="C43" s="4">
        <v>1210.9000000000001</v>
      </c>
      <c r="D43" s="4">
        <v>1211.059</v>
      </c>
      <c r="E43" s="40">
        <v>158.99999999987813</v>
      </c>
      <c r="F43" s="54">
        <v>0.62</v>
      </c>
      <c r="G43" s="2">
        <v>2823</v>
      </c>
      <c r="H43" s="5">
        <v>2800</v>
      </c>
      <c r="I43" s="2">
        <v>18</v>
      </c>
      <c r="J43" s="2">
        <v>40</v>
      </c>
      <c r="K43" s="54">
        <v>79.650000000000006</v>
      </c>
      <c r="L43" s="5">
        <v>78.999999999878128</v>
      </c>
      <c r="M43" s="2">
        <v>40</v>
      </c>
      <c r="N43" s="55"/>
      <c r="O43" s="602"/>
    </row>
    <row r="44" spans="1:15" ht="15.75" customHeight="1">
      <c r="A44" s="6">
        <v>42</v>
      </c>
      <c r="B44" s="62">
        <v>356</v>
      </c>
      <c r="C44" s="7">
        <v>1211.154</v>
      </c>
      <c r="D44" s="7">
        <v>1211.298</v>
      </c>
      <c r="E44" s="56">
        <v>144.00000000000546</v>
      </c>
      <c r="F44" s="57">
        <v>0.83</v>
      </c>
      <c r="G44" s="6">
        <v>2108</v>
      </c>
      <c r="H44" s="8">
        <v>2100</v>
      </c>
      <c r="I44" s="6">
        <v>24</v>
      </c>
      <c r="J44" s="6">
        <v>60</v>
      </c>
      <c r="K44" s="57">
        <v>23.84</v>
      </c>
      <c r="L44" s="8">
        <v>24.000000000005457</v>
      </c>
      <c r="M44" s="6">
        <v>60</v>
      </c>
      <c r="N44" s="58"/>
      <c r="O44" s="637" t="s">
        <v>305</v>
      </c>
    </row>
    <row r="45" spans="1:15" ht="15.75" customHeight="1">
      <c r="A45" s="44">
        <v>43</v>
      </c>
      <c r="B45" s="44">
        <v>357</v>
      </c>
      <c r="C45" s="45">
        <v>1211.4680000000001</v>
      </c>
      <c r="D45" s="45">
        <v>1211.6790000000001</v>
      </c>
      <c r="E45" s="46">
        <v>211.00000000001273</v>
      </c>
      <c r="F45" s="59">
        <v>2.5</v>
      </c>
      <c r="G45" s="44">
        <v>700</v>
      </c>
      <c r="H45" s="60">
        <v>700</v>
      </c>
      <c r="I45" s="44">
        <v>71</v>
      </c>
      <c r="J45" s="44">
        <v>80</v>
      </c>
      <c r="K45" s="59">
        <v>50.97</v>
      </c>
      <c r="L45" s="60">
        <v>51.000000000012733</v>
      </c>
      <c r="M45" s="44">
        <v>150</v>
      </c>
      <c r="N45" s="61" t="s">
        <v>310</v>
      </c>
      <c r="O45" s="638"/>
    </row>
    <row r="46" spans="1:15" ht="15.75" customHeight="1">
      <c r="A46" s="44">
        <v>44</v>
      </c>
      <c r="B46" s="44">
        <v>358</v>
      </c>
      <c r="C46" s="45">
        <v>1211.8399999999999</v>
      </c>
      <c r="D46" s="45">
        <v>1212.0530000000001</v>
      </c>
      <c r="E46" s="46">
        <v>213.00000000019281</v>
      </c>
      <c r="F46" s="59">
        <v>2.5</v>
      </c>
      <c r="G46" s="44">
        <v>700</v>
      </c>
      <c r="H46" s="60">
        <v>700</v>
      </c>
      <c r="I46" s="44">
        <v>71</v>
      </c>
      <c r="J46" s="44">
        <v>80</v>
      </c>
      <c r="K46" s="59">
        <v>52.55</v>
      </c>
      <c r="L46" s="60">
        <v>53.000000000192813</v>
      </c>
      <c r="M46" s="44">
        <v>150</v>
      </c>
      <c r="N46" s="61" t="s">
        <v>310</v>
      </c>
      <c r="O46" s="638"/>
    </row>
    <row r="47" spans="1:15" ht="18.75" customHeight="1">
      <c r="A47" s="44">
        <v>45</v>
      </c>
      <c r="B47" s="44">
        <v>359</v>
      </c>
      <c r="C47" s="45">
        <v>1214.5170000000001</v>
      </c>
      <c r="D47" s="45">
        <v>1214.7329999999999</v>
      </c>
      <c r="E47" s="46">
        <v>215.9999999998945</v>
      </c>
      <c r="F47" s="59">
        <v>2.5</v>
      </c>
      <c r="G47" s="44">
        <v>700</v>
      </c>
      <c r="H47" s="60">
        <v>700</v>
      </c>
      <c r="I47" s="44">
        <v>71</v>
      </c>
      <c r="J47" s="44">
        <v>80</v>
      </c>
      <c r="K47" s="59">
        <v>55.38</v>
      </c>
      <c r="L47" s="60">
        <v>55.999999999894499</v>
      </c>
      <c r="M47" s="44">
        <v>150</v>
      </c>
      <c r="N47" s="61" t="s">
        <v>310</v>
      </c>
      <c r="O47" s="602"/>
    </row>
    <row r="48" spans="1:15" ht="15.75" customHeight="1">
      <c r="A48" s="6">
        <v>46</v>
      </c>
      <c r="B48" s="18">
        <v>360</v>
      </c>
      <c r="C48" s="7">
        <v>1214.8579999999999</v>
      </c>
      <c r="D48" s="7">
        <v>1215.0519999999999</v>
      </c>
      <c r="E48" s="56">
        <v>193.99999999995998</v>
      </c>
      <c r="F48" s="57">
        <v>2.5</v>
      </c>
      <c r="G48" s="6">
        <v>700</v>
      </c>
      <c r="H48" s="8">
        <v>700</v>
      </c>
      <c r="I48" s="6">
        <v>71</v>
      </c>
      <c r="J48" s="6">
        <v>80</v>
      </c>
      <c r="K48" s="57">
        <v>33.5</v>
      </c>
      <c r="L48" s="8">
        <v>33.999999999959982</v>
      </c>
      <c r="M48" s="6">
        <v>150</v>
      </c>
      <c r="N48" s="58"/>
      <c r="O48" s="637" t="s">
        <v>307</v>
      </c>
    </row>
    <row r="49" spans="1:15" ht="15.75" customHeight="1">
      <c r="A49" s="2">
        <v>47</v>
      </c>
      <c r="B49" s="18">
        <v>361</v>
      </c>
      <c r="C49" s="4">
        <v>1215.625</v>
      </c>
      <c r="D49" s="4">
        <v>1215.847</v>
      </c>
      <c r="E49" s="40">
        <v>221.99999999997999</v>
      </c>
      <c r="F49" s="54">
        <v>0.87</v>
      </c>
      <c r="G49" s="2">
        <v>2011</v>
      </c>
      <c r="H49" s="5">
        <v>2000</v>
      </c>
      <c r="I49" s="2">
        <v>25</v>
      </c>
      <c r="J49" s="2">
        <v>60</v>
      </c>
      <c r="K49" s="54">
        <v>102.04</v>
      </c>
      <c r="L49" s="5">
        <v>101.99999999997999</v>
      </c>
      <c r="M49" s="2">
        <v>60</v>
      </c>
      <c r="N49" s="55"/>
      <c r="O49" s="638"/>
    </row>
    <row r="50" spans="1:15" ht="15.75" customHeight="1">
      <c r="A50" s="6">
        <v>48</v>
      </c>
      <c r="B50" s="18">
        <v>362</v>
      </c>
      <c r="C50" s="7">
        <v>1215.9949999999999</v>
      </c>
      <c r="D50" s="7">
        <v>1216.1469999999999</v>
      </c>
      <c r="E50" s="56">
        <v>152.00000000004366</v>
      </c>
      <c r="F50" s="57">
        <v>0.87</v>
      </c>
      <c r="G50" s="6">
        <v>2011</v>
      </c>
      <c r="H50" s="8">
        <v>2000</v>
      </c>
      <c r="I50" s="6">
        <v>25</v>
      </c>
      <c r="J50" s="6">
        <v>60</v>
      </c>
      <c r="K50" s="57">
        <v>31.99</v>
      </c>
      <c r="L50" s="8">
        <v>32.000000000043656</v>
      </c>
      <c r="M50" s="6">
        <v>60</v>
      </c>
      <c r="N50" s="58"/>
      <c r="O50" s="638"/>
    </row>
    <row r="51" spans="1:15" ht="18.75" customHeight="1">
      <c r="A51" s="2">
        <v>49</v>
      </c>
      <c r="B51" s="18">
        <v>363</v>
      </c>
      <c r="C51" s="4">
        <v>1216.615</v>
      </c>
      <c r="D51" s="4">
        <v>1216.7339999999999</v>
      </c>
      <c r="E51" s="40">
        <v>118.99999999991451</v>
      </c>
      <c r="F51" s="54">
        <v>0.09</v>
      </c>
      <c r="G51" s="2">
        <v>19444</v>
      </c>
      <c r="H51" s="5">
        <v>20000</v>
      </c>
      <c r="I51" s="2">
        <v>3</v>
      </c>
      <c r="J51" s="2">
        <v>30</v>
      </c>
      <c r="K51" s="54">
        <v>59.9</v>
      </c>
      <c r="L51" s="5">
        <v>58.999999999914507</v>
      </c>
      <c r="M51" s="2">
        <v>10</v>
      </c>
      <c r="N51" s="55"/>
      <c r="O51" s="638"/>
    </row>
    <row r="52" spans="1:15" ht="15.75" customHeight="1">
      <c r="A52" s="6">
        <v>50</v>
      </c>
      <c r="B52" s="18">
        <v>364</v>
      </c>
      <c r="C52" s="7">
        <v>1222.327</v>
      </c>
      <c r="D52" s="7">
        <v>1222.4490000000001</v>
      </c>
      <c r="E52" s="56">
        <v>122.00000000007094</v>
      </c>
      <c r="F52" s="57">
        <v>0.76</v>
      </c>
      <c r="G52" s="6">
        <v>2303</v>
      </c>
      <c r="H52" s="8">
        <v>2300</v>
      </c>
      <c r="I52" s="6">
        <v>22</v>
      </c>
      <c r="J52" s="6">
        <v>50</v>
      </c>
      <c r="K52" s="57">
        <v>22.3</v>
      </c>
      <c r="L52" s="8">
        <v>22.000000000070941</v>
      </c>
      <c r="M52" s="6">
        <v>50</v>
      </c>
      <c r="N52" s="58"/>
      <c r="O52" s="602"/>
    </row>
    <row r="53" spans="1:15" ht="15.75" customHeight="1">
      <c r="A53" s="2">
        <v>51</v>
      </c>
      <c r="B53" s="18">
        <v>365</v>
      </c>
      <c r="C53" s="4">
        <v>1222.5</v>
      </c>
      <c r="D53" s="4">
        <v>1222.624</v>
      </c>
      <c r="E53" s="40">
        <v>124.00000000002365</v>
      </c>
      <c r="F53" s="54">
        <v>0.76</v>
      </c>
      <c r="G53" s="2">
        <v>2303</v>
      </c>
      <c r="H53" s="5">
        <v>2300</v>
      </c>
      <c r="I53" s="2">
        <v>22</v>
      </c>
      <c r="J53" s="2">
        <v>50</v>
      </c>
      <c r="K53" s="54">
        <v>24.21</v>
      </c>
      <c r="L53" s="5">
        <v>24.000000000023647</v>
      </c>
      <c r="M53" s="2">
        <v>50</v>
      </c>
      <c r="N53" s="55"/>
      <c r="O53" s="637" t="s">
        <v>305</v>
      </c>
    </row>
    <row r="54" spans="1:15" ht="15.75" customHeight="1">
      <c r="A54" s="6">
        <v>52</v>
      </c>
      <c r="B54" s="18">
        <v>366</v>
      </c>
      <c r="C54" s="7">
        <v>1223.02</v>
      </c>
      <c r="D54" s="7">
        <v>1223.134</v>
      </c>
      <c r="E54" s="56">
        <v>114.00000000003274</v>
      </c>
      <c r="F54" s="57">
        <v>0.62</v>
      </c>
      <c r="G54" s="6">
        <v>2823</v>
      </c>
      <c r="H54" s="8">
        <v>2800</v>
      </c>
      <c r="I54" s="6">
        <v>18</v>
      </c>
      <c r="J54" s="6">
        <v>40</v>
      </c>
      <c r="K54" s="57">
        <v>33.97</v>
      </c>
      <c r="L54" s="8">
        <v>34.000000000032742</v>
      </c>
      <c r="M54" s="6">
        <v>40</v>
      </c>
      <c r="N54" s="58"/>
      <c r="O54" s="638"/>
    </row>
    <row r="55" spans="1:15" ht="18.75" customHeight="1">
      <c r="A55" s="2">
        <v>53</v>
      </c>
      <c r="B55" s="18">
        <v>367</v>
      </c>
      <c r="C55" s="4">
        <v>1223.241</v>
      </c>
      <c r="D55" s="4">
        <v>1223.3889999999999</v>
      </c>
      <c r="E55" s="40">
        <v>147.99999999991087</v>
      </c>
      <c r="F55" s="54">
        <v>0.57999999999999996</v>
      </c>
      <c r="G55" s="2">
        <v>3017</v>
      </c>
      <c r="H55" s="5">
        <v>3000</v>
      </c>
      <c r="I55" s="2">
        <v>17</v>
      </c>
      <c r="J55" s="2">
        <v>40</v>
      </c>
      <c r="K55" s="54">
        <v>68.37</v>
      </c>
      <c r="L55" s="5">
        <v>67.99999999991087</v>
      </c>
      <c r="M55" s="2">
        <v>40</v>
      </c>
      <c r="N55" s="55"/>
      <c r="O55" s="638"/>
    </row>
    <row r="56" spans="1:15" ht="15.75" customHeight="1">
      <c r="A56" s="6">
        <v>54</v>
      </c>
      <c r="B56" s="18">
        <v>368</v>
      </c>
      <c r="C56" s="7">
        <v>1223.452</v>
      </c>
      <c r="D56" s="7">
        <v>1223.6179999999999</v>
      </c>
      <c r="E56" s="56">
        <v>165.99999999993997</v>
      </c>
      <c r="F56" s="57">
        <v>0.35</v>
      </c>
      <c r="G56" s="6">
        <v>5000</v>
      </c>
      <c r="H56" s="8">
        <v>5000</v>
      </c>
      <c r="I56" s="6">
        <v>10</v>
      </c>
      <c r="J56" s="6">
        <v>20</v>
      </c>
      <c r="K56" s="57">
        <v>125.77</v>
      </c>
      <c r="L56" s="8">
        <v>125.99999999993997</v>
      </c>
      <c r="M56" s="6">
        <v>20</v>
      </c>
      <c r="N56" s="58"/>
      <c r="O56" s="638"/>
    </row>
    <row r="57" spans="1:15" ht="15.75" customHeight="1">
      <c r="A57" s="2">
        <v>55</v>
      </c>
      <c r="B57" s="18">
        <v>369</v>
      </c>
      <c r="C57" s="4">
        <v>1223.674</v>
      </c>
      <c r="D57" s="4">
        <v>1223.751</v>
      </c>
      <c r="E57" s="40">
        <v>76.999999999998181</v>
      </c>
      <c r="F57" s="54">
        <v>0.17</v>
      </c>
      <c r="G57" s="2">
        <v>10294</v>
      </c>
      <c r="H57" s="5">
        <v>10000</v>
      </c>
      <c r="I57" s="2">
        <v>5</v>
      </c>
      <c r="J57" s="2">
        <v>20</v>
      </c>
      <c r="K57" s="54">
        <v>36.880000000000003</v>
      </c>
      <c r="L57" s="5">
        <v>36.999999999998181</v>
      </c>
      <c r="M57" s="2">
        <v>20</v>
      </c>
      <c r="N57" s="55"/>
      <c r="O57" s="602"/>
    </row>
    <row r="58" spans="1:15" ht="15.75" customHeight="1">
      <c r="A58" s="6">
        <v>56</v>
      </c>
      <c r="B58" s="18">
        <v>370</v>
      </c>
      <c r="C58" s="7">
        <v>1223.827</v>
      </c>
      <c r="D58" s="7">
        <v>1224.038</v>
      </c>
      <c r="E58" s="56">
        <v>211.00000000001273</v>
      </c>
      <c r="F58" s="57">
        <v>0.7</v>
      </c>
      <c r="G58" s="6">
        <v>2500</v>
      </c>
      <c r="H58" s="8">
        <v>2500</v>
      </c>
      <c r="I58" s="6">
        <v>20</v>
      </c>
      <c r="J58" s="6">
        <v>50</v>
      </c>
      <c r="K58" s="57">
        <v>111.4</v>
      </c>
      <c r="L58" s="8">
        <v>111.00000000001273</v>
      </c>
      <c r="M58" s="6">
        <v>50</v>
      </c>
      <c r="N58" s="58"/>
      <c r="O58" s="637" t="s">
        <v>307</v>
      </c>
    </row>
    <row r="59" spans="1:15" ht="18.75" customHeight="1">
      <c r="A59" s="2">
        <v>57</v>
      </c>
      <c r="B59" s="18">
        <v>371</v>
      </c>
      <c r="C59" s="4">
        <v>1224.0920000000001</v>
      </c>
      <c r="D59" s="4">
        <v>1224.24</v>
      </c>
      <c r="E59" s="40">
        <v>147.99999999991087</v>
      </c>
      <c r="F59" s="54">
        <v>0.57999999999999996</v>
      </c>
      <c r="G59" s="2">
        <v>3017</v>
      </c>
      <c r="H59" s="5">
        <v>3000</v>
      </c>
      <c r="I59" s="2">
        <v>17</v>
      </c>
      <c r="J59" s="2">
        <v>40</v>
      </c>
      <c r="K59" s="54">
        <v>67.86</v>
      </c>
      <c r="L59" s="5">
        <v>67.99999999991087</v>
      </c>
      <c r="M59" s="2">
        <v>40</v>
      </c>
      <c r="N59" s="55"/>
      <c r="O59" s="638"/>
    </row>
    <row r="60" spans="1:15" ht="15.75" customHeight="1">
      <c r="A60" s="6">
        <v>58</v>
      </c>
      <c r="B60" s="18">
        <v>372</v>
      </c>
      <c r="C60" s="7">
        <v>1224.492</v>
      </c>
      <c r="D60" s="7">
        <v>1224.616</v>
      </c>
      <c r="E60" s="56">
        <v>124.00000000002365</v>
      </c>
      <c r="F60" s="57">
        <v>0.57999999999999996</v>
      </c>
      <c r="G60" s="6">
        <v>3017</v>
      </c>
      <c r="H60" s="8">
        <v>3000</v>
      </c>
      <c r="I60" s="6">
        <v>17</v>
      </c>
      <c r="J60" s="6">
        <v>40</v>
      </c>
      <c r="K60" s="57">
        <v>43.62</v>
      </c>
      <c r="L60" s="8">
        <v>44.000000000023647</v>
      </c>
      <c r="M60" s="6">
        <v>40</v>
      </c>
      <c r="N60" s="58"/>
      <c r="O60" s="638"/>
    </row>
    <row r="61" spans="1:15" ht="15.75" customHeight="1">
      <c r="A61" s="2">
        <v>59</v>
      </c>
      <c r="B61" s="18">
        <v>373</v>
      </c>
      <c r="C61" s="4">
        <v>1224.828</v>
      </c>
      <c r="D61" s="4">
        <v>1224.96</v>
      </c>
      <c r="E61" s="40">
        <v>132.00000000006185</v>
      </c>
      <c r="F61" s="54">
        <v>0.7</v>
      </c>
      <c r="G61" s="2">
        <v>2500</v>
      </c>
      <c r="H61" s="5">
        <v>2500</v>
      </c>
      <c r="I61" s="2">
        <v>20</v>
      </c>
      <c r="J61" s="2">
        <v>50</v>
      </c>
      <c r="K61" s="54">
        <v>32.72</v>
      </c>
      <c r="L61" s="5">
        <v>32.000000000061846</v>
      </c>
      <c r="M61" s="2">
        <v>50</v>
      </c>
      <c r="N61" s="55"/>
      <c r="O61" s="638"/>
    </row>
    <row r="62" spans="1:15" ht="15.75" customHeight="1">
      <c r="A62" s="6">
        <v>60</v>
      </c>
      <c r="B62" s="18">
        <v>374</v>
      </c>
      <c r="C62" s="7">
        <v>1225.0319999999999</v>
      </c>
      <c r="D62" s="7">
        <v>1225.1379999999999</v>
      </c>
      <c r="E62" s="56">
        <v>105.99999999999454</v>
      </c>
      <c r="F62" s="57">
        <v>0.57999999999999996</v>
      </c>
      <c r="G62" s="6">
        <v>3017</v>
      </c>
      <c r="H62" s="8">
        <v>3000</v>
      </c>
      <c r="I62" s="6">
        <v>17</v>
      </c>
      <c r="J62" s="6">
        <v>40</v>
      </c>
      <c r="K62" s="57">
        <v>25.46</v>
      </c>
      <c r="L62" s="8">
        <v>25.999999999994543</v>
      </c>
      <c r="M62" s="6">
        <v>40</v>
      </c>
      <c r="N62" s="58"/>
      <c r="O62" s="602"/>
    </row>
    <row r="63" spans="1:15" ht="18.75" customHeight="1">
      <c r="A63" s="2">
        <v>61</v>
      </c>
      <c r="B63" s="18">
        <v>375</v>
      </c>
      <c r="C63" s="4">
        <v>1225.3530000000001</v>
      </c>
      <c r="D63" s="4">
        <v>1225.4690000000001</v>
      </c>
      <c r="E63" s="40">
        <v>115.99999999998545</v>
      </c>
      <c r="F63" s="54">
        <v>0.44</v>
      </c>
      <c r="G63" s="2">
        <v>3977</v>
      </c>
      <c r="H63" s="5">
        <v>4000</v>
      </c>
      <c r="I63" s="2">
        <v>13</v>
      </c>
      <c r="J63" s="2">
        <v>30</v>
      </c>
      <c r="K63" s="54">
        <v>56.03</v>
      </c>
      <c r="L63" s="5">
        <v>55.999999999985448</v>
      </c>
      <c r="M63" s="2">
        <v>30</v>
      </c>
      <c r="N63" s="55"/>
      <c r="O63" s="637" t="s">
        <v>305</v>
      </c>
    </row>
    <row r="64" spans="1:15" ht="15.75" customHeight="1">
      <c r="A64" s="6">
        <v>62</v>
      </c>
      <c r="B64" s="18">
        <v>376</v>
      </c>
      <c r="C64" s="7">
        <v>1227.2439999999999</v>
      </c>
      <c r="D64" s="7">
        <v>1227.3489999999999</v>
      </c>
      <c r="E64" s="56">
        <v>105.00000000001819</v>
      </c>
      <c r="F64" s="57">
        <v>0.44</v>
      </c>
      <c r="G64" s="6">
        <v>3977</v>
      </c>
      <c r="H64" s="8">
        <v>4000</v>
      </c>
      <c r="I64" s="6">
        <v>13</v>
      </c>
      <c r="J64" s="6">
        <v>40</v>
      </c>
      <c r="K64" s="57">
        <v>25.18</v>
      </c>
      <c r="L64" s="8">
        <v>25.00000000001819</v>
      </c>
      <c r="M64" s="6">
        <v>30</v>
      </c>
      <c r="N64" s="58"/>
      <c r="O64" s="638"/>
    </row>
    <row r="65" spans="1:15" ht="15.75" customHeight="1">
      <c r="A65" s="44">
        <v>63</v>
      </c>
      <c r="B65" s="44">
        <v>377</v>
      </c>
      <c r="C65" s="45">
        <v>1227.623</v>
      </c>
      <c r="D65" s="45">
        <v>1227.7239999999999</v>
      </c>
      <c r="E65" s="46">
        <v>100.9999999998854</v>
      </c>
      <c r="F65" s="59">
        <v>0.48</v>
      </c>
      <c r="G65" s="44">
        <v>3646</v>
      </c>
      <c r="H65" s="60">
        <v>3600</v>
      </c>
      <c r="I65" s="44">
        <v>14</v>
      </c>
      <c r="J65" s="44">
        <v>40</v>
      </c>
      <c r="K65" s="59">
        <v>21.53</v>
      </c>
      <c r="L65" s="60">
        <v>20.999999999885404</v>
      </c>
      <c r="M65" s="44">
        <v>30</v>
      </c>
      <c r="N65" s="61" t="s">
        <v>311</v>
      </c>
      <c r="O65" s="638"/>
    </row>
    <row r="66" spans="1:15" ht="15.75" customHeight="1">
      <c r="A66" s="44">
        <v>64</v>
      </c>
      <c r="B66" s="44">
        <v>378</v>
      </c>
      <c r="C66" s="45">
        <v>1230.6010000000001</v>
      </c>
      <c r="D66" s="45">
        <v>1230.74</v>
      </c>
      <c r="E66" s="46">
        <v>138.99999999989632</v>
      </c>
      <c r="F66" s="59">
        <v>0.57999999999999996</v>
      </c>
      <c r="G66" s="44">
        <v>3017</v>
      </c>
      <c r="H66" s="60">
        <v>3000</v>
      </c>
      <c r="I66" s="44">
        <v>17</v>
      </c>
      <c r="J66" s="44">
        <v>40</v>
      </c>
      <c r="K66" s="59">
        <v>59.55</v>
      </c>
      <c r="L66" s="60">
        <v>58.999999999896318</v>
      </c>
      <c r="M66" s="44">
        <v>40</v>
      </c>
      <c r="N66" s="61" t="s">
        <v>311</v>
      </c>
      <c r="O66" s="638"/>
    </row>
    <row r="67" spans="1:15" ht="18.75" customHeight="1">
      <c r="A67" s="44">
        <v>65</v>
      </c>
      <c r="B67" s="44">
        <v>379</v>
      </c>
      <c r="C67" s="45">
        <v>1230.796</v>
      </c>
      <c r="D67" s="45">
        <v>1230.9369999999999</v>
      </c>
      <c r="E67" s="46">
        <v>140.99999999984902</v>
      </c>
      <c r="F67" s="59">
        <v>0.57999999999999996</v>
      </c>
      <c r="G67" s="44">
        <v>3017</v>
      </c>
      <c r="H67" s="60">
        <v>3000</v>
      </c>
      <c r="I67" s="44">
        <v>17</v>
      </c>
      <c r="J67" s="44">
        <v>40</v>
      </c>
      <c r="K67" s="59">
        <v>61.13</v>
      </c>
      <c r="L67" s="60">
        <v>60.999999999849024</v>
      </c>
      <c r="M67" s="44">
        <v>40</v>
      </c>
      <c r="N67" s="61" t="s">
        <v>311</v>
      </c>
      <c r="O67" s="638"/>
    </row>
    <row r="68" spans="1:15" ht="15.75" customHeight="1">
      <c r="A68" s="6">
        <v>66</v>
      </c>
      <c r="B68" s="62">
        <v>380</v>
      </c>
      <c r="C68" s="7">
        <v>1233.066</v>
      </c>
      <c r="D68" s="7">
        <v>1233.172</v>
      </c>
      <c r="E68" s="56">
        <v>105.99999999999454</v>
      </c>
      <c r="F68" s="57">
        <v>0.03</v>
      </c>
      <c r="G68" s="6">
        <v>58333</v>
      </c>
      <c r="H68" s="8">
        <v>50000</v>
      </c>
      <c r="I68" s="6">
        <v>1</v>
      </c>
      <c r="J68" s="6">
        <v>40</v>
      </c>
      <c r="K68" s="57">
        <v>62.1</v>
      </c>
      <c r="L68" s="8">
        <v>25.999999999994543</v>
      </c>
      <c r="M68" s="6">
        <v>10</v>
      </c>
      <c r="N68" s="58"/>
      <c r="O68" s="638"/>
    </row>
    <row r="69" spans="1:15" ht="15.75" customHeight="1">
      <c r="A69" s="2">
        <v>67</v>
      </c>
      <c r="B69" s="62">
        <v>381</v>
      </c>
      <c r="C69" s="4">
        <v>1233.2270000000001</v>
      </c>
      <c r="D69" s="4">
        <v>1233.329</v>
      </c>
      <c r="E69" s="40">
        <v>101.99999999986176</v>
      </c>
      <c r="F69" s="54">
        <v>0.04</v>
      </c>
      <c r="G69" s="2">
        <v>43750</v>
      </c>
      <c r="H69" s="5">
        <v>40000</v>
      </c>
      <c r="I69" s="2">
        <v>1</v>
      </c>
      <c r="J69" s="2">
        <v>40</v>
      </c>
      <c r="K69" s="54">
        <v>21.95</v>
      </c>
      <c r="L69" s="5">
        <v>21.999999999861757</v>
      </c>
      <c r="M69" s="2">
        <v>10</v>
      </c>
      <c r="N69" s="55"/>
      <c r="O69" s="602"/>
    </row>
    <row r="70" spans="1:15" ht="15.75" customHeight="1">
      <c r="A70" s="6">
        <v>68</v>
      </c>
      <c r="B70" s="62">
        <v>382</v>
      </c>
      <c r="C70" s="7">
        <v>1233.4269999999999</v>
      </c>
      <c r="D70" s="7">
        <v>1233.528</v>
      </c>
      <c r="E70" s="56">
        <v>101.00000000011278</v>
      </c>
      <c r="F70" s="57">
        <v>0.04</v>
      </c>
      <c r="G70" s="6">
        <v>43750</v>
      </c>
      <c r="H70" s="8">
        <v>41000</v>
      </c>
      <c r="I70" s="6">
        <v>1</v>
      </c>
      <c r="J70" s="6">
        <v>40</v>
      </c>
      <c r="K70" s="57">
        <v>20.49</v>
      </c>
      <c r="L70" s="8">
        <v>21.000000000112777</v>
      </c>
      <c r="M70" s="6">
        <v>10</v>
      </c>
      <c r="N70" s="58"/>
      <c r="O70" s="637" t="s">
        <v>307</v>
      </c>
    </row>
    <row r="71" spans="1:15" ht="18.75" customHeight="1">
      <c r="A71" s="2">
        <v>69</v>
      </c>
      <c r="B71" s="62">
        <v>383</v>
      </c>
      <c r="C71" s="4">
        <v>1233.6030000000001</v>
      </c>
      <c r="D71" s="4">
        <v>1233.704</v>
      </c>
      <c r="E71" s="40">
        <v>100.9999999998854</v>
      </c>
      <c r="F71" s="54">
        <v>0.04</v>
      </c>
      <c r="G71" s="2">
        <v>43750</v>
      </c>
      <c r="H71" s="5">
        <v>41000</v>
      </c>
      <c r="I71" s="2">
        <v>1</v>
      </c>
      <c r="J71" s="2">
        <v>40</v>
      </c>
      <c r="K71" s="54">
        <v>20.49</v>
      </c>
      <c r="L71" s="5">
        <v>20.999999999885404</v>
      </c>
      <c r="M71" s="2">
        <v>10</v>
      </c>
      <c r="N71" s="55"/>
      <c r="O71" s="638"/>
    </row>
    <row r="72" spans="1:15" ht="15.75" customHeight="1">
      <c r="A72" s="6">
        <v>70</v>
      </c>
      <c r="B72" s="62">
        <v>384</v>
      </c>
      <c r="C72" s="7">
        <v>1234.2370000000001</v>
      </c>
      <c r="D72" s="7">
        <v>1234.402</v>
      </c>
      <c r="E72" s="56">
        <v>164.99999999996362</v>
      </c>
      <c r="F72" s="57">
        <v>1</v>
      </c>
      <c r="G72" s="6">
        <v>1750</v>
      </c>
      <c r="H72" s="8">
        <v>1750</v>
      </c>
      <c r="I72" s="6">
        <v>29</v>
      </c>
      <c r="J72" s="6">
        <v>70</v>
      </c>
      <c r="K72" s="57">
        <v>24.99</v>
      </c>
      <c r="L72" s="8">
        <v>24.99999999996362</v>
      </c>
      <c r="M72" s="6">
        <v>75</v>
      </c>
      <c r="N72" s="58"/>
      <c r="O72" s="638"/>
    </row>
    <row r="73" spans="1:15" ht="15.75" customHeight="1">
      <c r="A73" s="2">
        <v>71</v>
      </c>
      <c r="B73" s="62">
        <v>385</v>
      </c>
      <c r="C73" s="4">
        <v>1234.7149999999999</v>
      </c>
      <c r="D73" s="4">
        <v>1234.8699999999999</v>
      </c>
      <c r="E73" s="40">
        <v>154.99999999997272</v>
      </c>
      <c r="F73" s="54">
        <v>0.87</v>
      </c>
      <c r="G73" s="2">
        <v>2011</v>
      </c>
      <c r="H73" s="5">
        <v>2000</v>
      </c>
      <c r="I73" s="2">
        <v>25</v>
      </c>
      <c r="J73" s="2">
        <v>60</v>
      </c>
      <c r="K73" s="54">
        <v>34.950000000000003</v>
      </c>
      <c r="L73" s="5">
        <v>34.999999999972715</v>
      </c>
      <c r="M73" s="2">
        <v>60</v>
      </c>
      <c r="N73" s="55"/>
      <c r="O73" s="638"/>
    </row>
    <row r="74" spans="1:15" ht="15.75" customHeight="1">
      <c r="A74" s="6">
        <v>72</v>
      </c>
      <c r="B74" s="62">
        <v>386</v>
      </c>
      <c r="C74" s="7">
        <v>1235.2380000000001</v>
      </c>
      <c r="D74" s="7">
        <v>1235.423</v>
      </c>
      <c r="E74" s="56">
        <v>184.99999999994543</v>
      </c>
      <c r="F74" s="57">
        <v>0.7</v>
      </c>
      <c r="G74" s="6">
        <v>2500</v>
      </c>
      <c r="H74" s="8">
        <v>2500</v>
      </c>
      <c r="I74" s="6">
        <v>20</v>
      </c>
      <c r="J74" s="6">
        <v>50</v>
      </c>
      <c r="K74" s="57">
        <v>84.58</v>
      </c>
      <c r="L74" s="8">
        <v>84.99999999994543</v>
      </c>
      <c r="M74" s="6">
        <v>50</v>
      </c>
      <c r="N74" s="58"/>
      <c r="O74" s="602"/>
    </row>
    <row r="75" spans="1:15" ht="18.75" customHeight="1">
      <c r="A75" s="44">
        <v>73</v>
      </c>
      <c r="B75" s="44">
        <v>387</v>
      </c>
      <c r="C75" s="45">
        <v>1235.7049999999999</v>
      </c>
      <c r="D75" s="45">
        <v>1235.876</v>
      </c>
      <c r="E75" s="46">
        <v>171.00000000004911</v>
      </c>
      <c r="F75" s="59">
        <v>0.7</v>
      </c>
      <c r="G75" s="44">
        <v>2500</v>
      </c>
      <c r="H75" s="60">
        <v>2500</v>
      </c>
      <c r="I75" s="44">
        <v>20</v>
      </c>
      <c r="J75" s="44">
        <v>50</v>
      </c>
      <c r="K75" s="59">
        <v>70.77</v>
      </c>
      <c r="L75" s="60">
        <v>71.000000000049113</v>
      </c>
      <c r="M75" s="44">
        <v>50</v>
      </c>
      <c r="N75" s="61" t="s">
        <v>312</v>
      </c>
      <c r="O75" s="637" t="s">
        <v>305</v>
      </c>
    </row>
    <row r="76" spans="1:15" ht="15.75" customHeight="1">
      <c r="A76" s="44">
        <v>74</v>
      </c>
      <c r="B76" s="44">
        <v>388</v>
      </c>
      <c r="C76" s="45">
        <v>1238.8900000000001</v>
      </c>
      <c r="D76" s="45">
        <v>1239.038</v>
      </c>
      <c r="E76" s="46">
        <v>147.99999999991087</v>
      </c>
      <c r="F76" s="59">
        <v>0.5</v>
      </c>
      <c r="G76" s="44">
        <v>3500</v>
      </c>
      <c r="H76" s="60">
        <v>3500</v>
      </c>
      <c r="I76" s="44">
        <v>14</v>
      </c>
      <c r="J76" s="44">
        <v>40</v>
      </c>
      <c r="K76" s="59">
        <v>67.72</v>
      </c>
      <c r="L76" s="60">
        <v>67.99999999991087</v>
      </c>
      <c r="M76" s="44">
        <v>30</v>
      </c>
      <c r="N76" s="61" t="s">
        <v>312</v>
      </c>
      <c r="O76" s="638"/>
    </row>
    <row r="77" spans="1:15" ht="15.75" customHeight="1">
      <c r="A77" s="44">
        <v>75</v>
      </c>
      <c r="B77" s="44">
        <v>389</v>
      </c>
      <c r="C77" s="45">
        <v>1239.1020000000001</v>
      </c>
      <c r="D77" s="45">
        <v>1239.248</v>
      </c>
      <c r="E77" s="46">
        <v>145.99999999995816</v>
      </c>
      <c r="F77" s="59">
        <v>0.5</v>
      </c>
      <c r="G77" s="44">
        <v>3500</v>
      </c>
      <c r="H77" s="60">
        <v>3500</v>
      </c>
      <c r="I77" s="44">
        <v>14</v>
      </c>
      <c r="J77" s="44">
        <v>40</v>
      </c>
      <c r="K77" s="59">
        <v>66.03</v>
      </c>
      <c r="L77" s="60">
        <v>65.999999999958163</v>
      </c>
      <c r="M77" s="44">
        <v>30</v>
      </c>
      <c r="N77" s="61" t="s">
        <v>312</v>
      </c>
      <c r="O77" s="638"/>
    </row>
    <row r="78" spans="1:15" ht="15.75" customHeight="1">
      <c r="A78" s="6">
        <v>76</v>
      </c>
      <c r="B78" s="18">
        <v>390</v>
      </c>
      <c r="C78" s="7">
        <v>1243.528</v>
      </c>
      <c r="D78" s="7">
        <v>1243.6510000000001</v>
      </c>
      <c r="E78" s="56">
        <v>123.00000000004729</v>
      </c>
      <c r="F78" s="57">
        <v>0.7</v>
      </c>
      <c r="G78" s="6">
        <v>2500</v>
      </c>
      <c r="H78" s="8">
        <v>2500</v>
      </c>
      <c r="I78" s="6">
        <v>20</v>
      </c>
      <c r="J78" s="6">
        <v>50</v>
      </c>
      <c r="K78" s="57">
        <v>22.74</v>
      </c>
      <c r="L78" s="8">
        <v>23.000000000047294</v>
      </c>
      <c r="M78" s="6">
        <v>50</v>
      </c>
      <c r="N78" s="58"/>
      <c r="O78" s="638"/>
    </row>
    <row r="79" spans="1:15" ht="18.75" customHeight="1">
      <c r="A79" s="2">
        <v>77</v>
      </c>
      <c r="B79" s="18">
        <v>391</v>
      </c>
      <c r="C79" s="4">
        <v>1243.72</v>
      </c>
      <c r="D79" s="4">
        <v>1243.8409999999999</v>
      </c>
      <c r="E79" s="40">
        <v>120.99999999986721</v>
      </c>
      <c r="F79" s="54">
        <v>0.57999999999999996</v>
      </c>
      <c r="G79" s="2">
        <v>3017</v>
      </c>
      <c r="H79" s="5">
        <v>3000</v>
      </c>
      <c r="I79" s="2">
        <v>17</v>
      </c>
      <c r="J79" s="2">
        <v>40</v>
      </c>
      <c r="K79" s="54">
        <v>41.08</v>
      </c>
      <c r="L79" s="5">
        <v>40.999999999867214</v>
      </c>
      <c r="M79" s="2">
        <v>40</v>
      </c>
      <c r="N79" s="55"/>
      <c r="O79" s="602"/>
    </row>
    <row r="80" spans="1:15" ht="15.75" customHeight="1">
      <c r="A80" s="6">
        <v>78</v>
      </c>
      <c r="B80" s="18">
        <v>392</v>
      </c>
      <c r="C80" s="7">
        <v>1243.979</v>
      </c>
      <c r="D80" s="7">
        <v>1244.125</v>
      </c>
      <c r="E80" s="56">
        <v>145.99999999995816</v>
      </c>
      <c r="F80" s="57">
        <v>1</v>
      </c>
      <c r="G80" s="6">
        <v>1750</v>
      </c>
      <c r="H80" s="8">
        <v>1750</v>
      </c>
      <c r="I80" s="6">
        <v>29</v>
      </c>
      <c r="J80" s="6">
        <v>60</v>
      </c>
      <c r="K80" s="57">
        <v>26.08</v>
      </c>
      <c r="L80" s="8">
        <v>25.999999999958163</v>
      </c>
      <c r="M80" s="6">
        <v>60</v>
      </c>
      <c r="N80" s="58"/>
      <c r="O80" s="637" t="s">
        <v>307</v>
      </c>
    </row>
    <row r="81" spans="1:15" ht="15.75" customHeight="1">
      <c r="A81" s="2">
        <v>79</v>
      </c>
      <c r="B81" s="18">
        <v>393</v>
      </c>
      <c r="C81" s="4">
        <v>1244.184</v>
      </c>
      <c r="D81" s="4">
        <v>1244.2750000000001</v>
      </c>
      <c r="E81" s="40">
        <v>91.000000000121872</v>
      </c>
      <c r="F81" s="54">
        <v>0.41</v>
      </c>
      <c r="G81" s="2">
        <v>4268</v>
      </c>
      <c r="H81" s="5">
        <v>4200</v>
      </c>
      <c r="I81" s="2">
        <v>12</v>
      </c>
      <c r="J81" s="2">
        <v>30</v>
      </c>
      <c r="K81" s="54">
        <v>30.41</v>
      </c>
      <c r="L81" s="5">
        <v>31.000000000121872</v>
      </c>
      <c r="M81" s="2">
        <v>30</v>
      </c>
      <c r="N81" s="55"/>
      <c r="O81" s="638"/>
    </row>
    <row r="82" spans="1:15" ht="15.75" customHeight="1">
      <c r="A82" s="6">
        <v>80</v>
      </c>
      <c r="B82" s="18">
        <v>394</v>
      </c>
      <c r="C82" s="7">
        <v>1244.33</v>
      </c>
      <c r="D82" s="7">
        <v>1244.412</v>
      </c>
      <c r="E82" s="56">
        <v>82.00000000010732</v>
      </c>
      <c r="F82" s="57">
        <v>0.23</v>
      </c>
      <c r="G82" s="6">
        <v>7609</v>
      </c>
      <c r="H82" s="8">
        <v>7500</v>
      </c>
      <c r="I82" s="6">
        <v>7</v>
      </c>
      <c r="J82" s="6">
        <v>30</v>
      </c>
      <c r="K82" s="57">
        <v>21.4</v>
      </c>
      <c r="L82" s="8">
        <v>22.00000000010732</v>
      </c>
      <c r="M82" s="6">
        <v>10</v>
      </c>
      <c r="N82" s="58"/>
      <c r="O82" s="638"/>
    </row>
    <row r="83" spans="1:15" ht="18.75" customHeight="1">
      <c r="A83" s="2">
        <v>81</v>
      </c>
      <c r="B83" s="18">
        <v>395</v>
      </c>
      <c r="C83" s="4">
        <v>1245.1389999999999</v>
      </c>
      <c r="D83" s="4">
        <v>1245.289</v>
      </c>
      <c r="E83" s="40">
        <v>150.00000000009095</v>
      </c>
      <c r="F83" s="54">
        <v>0.87</v>
      </c>
      <c r="G83" s="2">
        <v>2011</v>
      </c>
      <c r="H83" s="5">
        <v>2000</v>
      </c>
      <c r="I83" s="2">
        <v>25</v>
      </c>
      <c r="J83" s="2">
        <v>60</v>
      </c>
      <c r="K83" s="54">
        <v>30.1</v>
      </c>
      <c r="L83" s="5">
        <v>30.000000000090949</v>
      </c>
      <c r="M83" s="2">
        <v>60</v>
      </c>
      <c r="N83" s="55"/>
      <c r="O83" s="638"/>
    </row>
    <row r="84" spans="1:15" ht="15.75" customHeight="1">
      <c r="A84" s="6">
        <v>82</v>
      </c>
      <c r="B84" s="18">
        <v>396</v>
      </c>
      <c r="C84" s="7">
        <v>1245.579</v>
      </c>
      <c r="D84" s="7">
        <v>1245.731</v>
      </c>
      <c r="E84" s="56">
        <v>152.00000000004366</v>
      </c>
      <c r="F84" s="57">
        <v>0.87</v>
      </c>
      <c r="G84" s="6">
        <v>2011</v>
      </c>
      <c r="H84" s="8">
        <v>2000</v>
      </c>
      <c r="I84" s="6">
        <v>25</v>
      </c>
      <c r="J84" s="6">
        <v>60</v>
      </c>
      <c r="K84" s="57">
        <v>31.77</v>
      </c>
      <c r="L84" s="8">
        <v>32.000000000043656</v>
      </c>
      <c r="M84" s="6">
        <v>60</v>
      </c>
      <c r="N84" s="58"/>
      <c r="O84" s="638"/>
    </row>
    <row r="85" spans="1:15" ht="15.75" customHeight="1">
      <c r="A85" s="2">
        <v>83</v>
      </c>
      <c r="B85" s="62">
        <v>397</v>
      </c>
      <c r="C85" s="4">
        <v>1172.2950000000001</v>
      </c>
      <c r="D85" s="4">
        <v>1172.4010000000001</v>
      </c>
      <c r="E85" s="40">
        <v>105.99999999999454</v>
      </c>
      <c r="F85" s="54">
        <v>0.35</v>
      </c>
      <c r="G85" s="2">
        <v>5000</v>
      </c>
      <c r="H85" s="5">
        <v>5000</v>
      </c>
      <c r="I85" s="2">
        <v>10</v>
      </c>
      <c r="J85" s="2">
        <v>40</v>
      </c>
      <c r="K85" s="54">
        <v>25.829000000000001</v>
      </c>
      <c r="L85" s="5">
        <v>25.999999999994543</v>
      </c>
      <c r="M85" s="2">
        <v>20</v>
      </c>
      <c r="N85" s="55"/>
      <c r="O85" s="602"/>
    </row>
    <row r="86" spans="1:15" ht="15.75" customHeight="1">
      <c r="A86" s="6">
        <v>84</v>
      </c>
      <c r="B86" s="62">
        <v>398</v>
      </c>
      <c r="C86" s="7">
        <v>1172.5450000000001</v>
      </c>
      <c r="D86" s="7">
        <v>1172.6959999999999</v>
      </c>
      <c r="E86" s="56">
        <v>150.99999999983993</v>
      </c>
      <c r="F86" s="57">
        <v>0.17</v>
      </c>
      <c r="G86" s="6">
        <v>10294</v>
      </c>
      <c r="H86" s="8">
        <v>10000</v>
      </c>
      <c r="I86" s="6">
        <v>5</v>
      </c>
      <c r="J86" s="6">
        <v>20</v>
      </c>
      <c r="K86" s="57">
        <v>111.657</v>
      </c>
      <c r="L86" s="8">
        <v>110.99999999983993</v>
      </c>
      <c r="M86" s="6">
        <v>10</v>
      </c>
      <c r="N86" s="58"/>
      <c r="O86" s="637" t="s">
        <v>305</v>
      </c>
    </row>
    <row r="87" spans="1:15" ht="18.75" customHeight="1">
      <c r="A87" s="2">
        <v>85</v>
      </c>
      <c r="B87" s="62">
        <v>399</v>
      </c>
      <c r="C87" s="4">
        <v>1172.931</v>
      </c>
      <c r="D87" s="4">
        <v>1173.0309999999999</v>
      </c>
      <c r="E87" s="40">
        <v>99.999999999909051</v>
      </c>
      <c r="F87" s="54">
        <v>0.28999999999999998</v>
      </c>
      <c r="G87" s="2">
        <v>6034</v>
      </c>
      <c r="H87" s="5">
        <v>6000</v>
      </c>
      <c r="I87" s="2">
        <v>8</v>
      </c>
      <c r="J87" s="2">
        <v>40</v>
      </c>
      <c r="K87" s="54">
        <v>20.617000000000001</v>
      </c>
      <c r="L87" s="5">
        <v>19.999999999909051</v>
      </c>
      <c r="M87" s="2">
        <v>20</v>
      </c>
      <c r="N87" s="55"/>
      <c r="O87" s="638"/>
    </row>
    <row r="88" spans="1:15" ht="15.75" customHeight="1">
      <c r="A88" s="6">
        <v>86</v>
      </c>
      <c r="B88" s="62">
        <v>400</v>
      </c>
      <c r="C88" s="7">
        <v>1173.174</v>
      </c>
      <c r="D88" s="7">
        <v>1173.3050000000001</v>
      </c>
      <c r="E88" s="56">
        <v>131.00000000008549</v>
      </c>
      <c r="F88" s="57">
        <v>0.17</v>
      </c>
      <c r="G88" s="6">
        <v>10294</v>
      </c>
      <c r="H88" s="8">
        <v>10000</v>
      </c>
      <c r="I88" s="6">
        <v>5</v>
      </c>
      <c r="J88" s="6">
        <v>20</v>
      </c>
      <c r="K88" s="57">
        <v>90.707999999999998</v>
      </c>
      <c r="L88" s="8">
        <v>91.000000000085493</v>
      </c>
      <c r="M88" s="6">
        <v>10</v>
      </c>
      <c r="N88" s="58"/>
      <c r="O88" s="638"/>
    </row>
    <row r="89" spans="1:15" ht="15.75" customHeight="1">
      <c r="A89" s="2">
        <v>87</v>
      </c>
      <c r="B89" s="62">
        <v>401</v>
      </c>
      <c r="C89" s="4">
        <v>1174.845</v>
      </c>
      <c r="D89" s="4">
        <v>1174.9839999999999</v>
      </c>
      <c r="E89" s="40">
        <v>138.99999999989632</v>
      </c>
      <c r="F89" s="54">
        <v>0.28999999999999998</v>
      </c>
      <c r="G89" s="2">
        <v>6034</v>
      </c>
      <c r="H89" s="5">
        <v>6000</v>
      </c>
      <c r="I89" s="2">
        <v>8</v>
      </c>
      <c r="J89" s="2">
        <v>20</v>
      </c>
      <c r="K89" s="54">
        <v>99.369</v>
      </c>
      <c r="L89" s="5">
        <v>98.999999999896318</v>
      </c>
      <c r="M89" s="2">
        <v>20</v>
      </c>
      <c r="N89" s="55"/>
      <c r="O89" s="638"/>
    </row>
    <row r="90" spans="1:15" ht="15.75" customHeight="1">
      <c r="A90" s="6">
        <v>88</v>
      </c>
      <c r="B90" s="62">
        <v>402</v>
      </c>
      <c r="C90" s="7">
        <v>1175.704</v>
      </c>
      <c r="D90" s="7">
        <v>1175.8889999999999</v>
      </c>
      <c r="E90" s="56">
        <v>184.99999999994543</v>
      </c>
      <c r="F90" s="57">
        <v>0.87</v>
      </c>
      <c r="G90" s="6">
        <v>2011</v>
      </c>
      <c r="H90" s="8">
        <v>2000</v>
      </c>
      <c r="I90" s="6">
        <v>25</v>
      </c>
      <c r="J90" s="6">
        <v>60</v>
      </c>
      <c r="K90" s="57">
        <v>65.415999999999997</v>
      </c>
      <c r="L90" s="8">
        <v>64.99999999994543</v>
      </c>
      <c r="M90" s="6">
        <v>60</v>
      </c>
      <c r="N90" s="58"/>
      <c r="O90" s="638"/>
    </row>
    <row r="91" spans="1:15" ht="18.75" customHeight="1">
      <c r="A91" s="2">
        <v>89</v>
      </c>
      <c r="B91" s="62">
        <v>403</v>
      </c>
      <c r="C91" s="4">
        <v>1176.046</v>
      </c>
      <c r="D91" s="4">
        <v>1176.268</v>
      </c>
      <c r="E91" s="40">
        <v>221.99999999997999</v>
      </c>
      <c r="F91" s="54">
        <v>0.57999999999999996</v>
      </c>
      <c r="G91" s="2">
        <v>3017</v>
      </c>
      <c r="H91" s="5">
        <v>3000</v>
      </c>
      <c r="I91" s="2">
        <v>17</v>
      </c>
      <c r="J91" s="2">
        <v>40</v>
      </c>
      <c r="K91" s="54">
        <v>142.24199999999999</v>
      </c>
      <c r="L91" s="5">
        <v>141.99999999997999</v>
      </c>
      <c r="M91" s="2">
        <v>40</v>
      </c>
      <c r="N91" s="55"/>
      <c r="O91" s="638"/>
    </row>
    <row r="92" spans="1:15" ht="15.75" customHeight="1">
      <c r="A92" s="6">
        <v>90</v>
      </c>
      <c r="B92" s="62">
        <v>404</v>
      </c>
      <c r="C92" s="7">
        <v>1176.47</v>
      </c>
      <c r="D92" s="7">
        <v>1176.585</v>
      </c>
      <c r="E92" s="56">
        <v>115.00000000000909</v>
      </c>
      <c r="F92" s="57">
        <v>0.44</v>
      </c>
      <c r="G92" s="6">
        <v>3977</v>
      </c>
      <c r="H92" s="8">
        <v>4000</v>
      </c>
      <c r="I92" s="6">
        <v>13</v>
      </c>
      <c r="J92" s="6">
        <v>30</v>
      </c>
      <c r="K92" s="57">
        <v>54.707000000000001</v>
      </c>
      <c r="L92" s="8">
        <v>55.000000000009095</v>
      </c>
      <c r="M92" s="6">
        <v>30</v>
      </c>
      <c r="N92" s="58"/>
      <c r="O92" s="602"/>
    </row>
    <row r="93" spans="1:15" ht="15.75" customHeight="1">
      <c r="A93" s="2">
        <v>91</v>
      </c>
      <c r="B93" s="62">
        <v>405</v>
      </c>
      <c r="C93" s="4">
        <v>1176.694</v>
      </c>
      <c r="D93" s="4">
        <v>1176.854</v>
      </c>
      <c r="E93" s="40">
        <v>160.00000000008185</v>
      </c>
      <c r="F93" s="54">
        <v>0.35</v>
      </c>
      <c r="G93" s="2">
        <v>5000</v>
      </c>
      <c r="H93" s="5">
        <v>5250</v>
      </c>
      <c r="I93" s="2">
        <v>10</v>
      </c>
      <c r="J93" s="2">
        <v>30</v>
      </c>
      <c r="K93" s="54">
        <v>99.61</v>
      </c>
      <c r="L93" s="5">
        <v>100.00000000008185</v>
      </c>
      <c r="M93" s="2">
        <v>20</v>
      </c>
      <c r="N93" s="55"/>
      <c r="O93" s="637" t="s">
        <v>307</v>
      </c>
    </row>
    <row r="94" spans="1:15" ht="15.75" customHeight="1">
      <c r="A94" s="6">
        <v>92</v>
      </c>
      <c r="B94" s="62">
        <v>406</v>
      </c>
      <c r="C94" s="7">
        <v>1177.182</v>
      </c>
      <c r="D94" s="7">
        <v>1177.2829999999999</v>
      </c>
      <c r="E94" s="56">
        <v>100.9999999998854</v>
      </c>
      <c r="F94" s="57">
        <v>0.78</v>
      </c>
      <c r="G94" s="6">
        <v>2244</v>
      </c>
      <c r="H94" s="8">
        <v>2250</v>
      </c>
      <c r="I94" s="6">
        <v>22</v>
      </c>
      <c r="J94" s="6">
        <v>40</v>
      </c>
      <c r="K94" s="57">
        <v>21.74</v>
      </c>
      <c r="L94" s="8">
        <v>20.999999999885404</v>
      </c>
      <c r="M94" s="6">
        <v>40</v>
      </c>
      <c r="N94" s="65">
        <v>20</v>
      </c>
      <c r="O94" s="638"/>
    </row>
    <row r="95" spans="1:15" ht="18.75" customHeight="1">
      <c r="A95" s="2">
        <v>93</v>
      </c>
      <c r="B95" s="62">
        <v>407</v>
      </c>
      <c r="C95" s="4">
        <v>1177.3489999999999</v>
      </c>
      <c r="D95" s="4">
        <v>1177.4780000000001</v>
      </c>
      <c r="E95" s="40">
        <v>129.00000000013279</v>
      </c>
      <c r="F95" s="54">
        <v>0.57999999999999996</v>
      </c>
      <c r="G95" s="2">
        <v>3017</v>
      </c>
      <c r="H95" s="5">
        <v>3000</v>
      </c>
      <c r="I95" s="2">
        <v>17</v>
      </c>
      <c r="J95" s="2">
        <v>50</v>
      </c>
      <c r="K95" s="54">
        <v>29.030999999999999</v>
      </c>
      <c r="L95" s="5">
        <v>29.000000000132786</v>
      </c>
      <c r="M95" s="2">
        <v>40</v>
      </c>
      <c r="N95" s="55"/>
      <c r="O95" s="638"/>
    </row>
    <row r="96" spans="1:15" ht="15.75" customHeight="1">
      <c r="A96" s="6">
        <v>94</v>
      </c>
      <c r="B96" s="62">
        <v>408</v>
      </c>
      <c r="C96" s="7">
        <v>1177.6189999999999</v>
      </c>
      <c r="D96" s="7">
        <v>1177.846</v>
      </c>
      <c r="E96" s="56">
        <v>227.00000000008913</v>
      </c>
      <c r="F96" s="57">
        <v>0.78</v>
      </c>
      <c r="G96" s="6">
        <v>2244</v>
      </c>
      <c r="H96" s="8">
        <v>2250</v>
      </c>
      <c r="I96" s="6">
        <v>22</v>
      </c>
      <c r="J96" s="6">
        <v>60</v>
      </c>
      <c r="K96" s="57">
        <v>107.328</v>
      </c>
      <c r="L96" s="8">
        <v>107.00000000008913</v>
      </c>
      <c r="M96" s="6">
        <v>60</v>
      </c>
      <c r="N96" s="58"/>
      <c r="O96" s="638"/>
    </row>
    <row r="97" spans="1:15" ht="15.75" customHeight="1">
      <c r="A97" s="2">
        <v>95</v>
      </c>
      <c r="B97" s="62">
        <v>409</v>
      </c>
      <c r="C97" s="4">
        <v>1177.896</v>
      </c>
      <c r="D97" s="4">
        <v>1178.1659999999999</v>
      </c>
      <c r="E97" s="40">
        <v>269.99999999998181</v>
      </c>
      <c r="F97" s="54">
        <v>0.7</v>
      </c>
      <c r="G97" s="2">
        <v>2500</v>
      </c>
      <c r="H97" s="5">
        <v>2500</v>
      </c>
      <c r="I97" s="2">
        <v>20</v>
      </c>
      <c r="J97" s="2">
        <v>50</v>
      </c>
      <c r="K97" s="54">
        <v>170.31100000000001</v>
      </c>
      <c r="L97" s="5">
        <v>169.99999999998181</v>
      </c>
      <c r="M97" s="2">
        <v>50</v>
      </c>
      <c r="N97" s="55"/>
      <c r="O97" s="602"/>
    </row>
    <row r="98" spans="1:15" ht="15.75" customHeight="1">
      <c r="H98" s="66"/>
      <c r="O98" s="67"/>
    </row>
    <row r="99" spans="1:15" ht="15.75" customHeight="1">
      <c r="H99" s="66"/>
      <c r="O99" s="1"/>
    </row>
    <row r="100" spans="1:15" ht="15.75" customHeight="1">
      <c r="H100" s="66"/>
      <c r="O100" s="1"/>
    </row>
    <row r="101" spans="1:15" ht="15.75" customHeight="1">
      <c r="H101" s="66"/>
      <c r="O101" s="1"/>
    </row>
    <row r="102" spans="1:15" ht="15.75" customHeight="1">
      <c r="H102" s="66"/>
      <c r="O102" s="1"/>
    </row>
    <row r="103" spans="1:15" ht="15.75" customHeight="1">
      <c r="H103" s="66"/>
      <c r="O103" s="1"/>
    </row>
    <row r="104" spans="1:15" ht="15.75" customHeight="1">
      <c r="H104" s="66"/>
      <c r="O104" s="1"/>
    </row>
    <row r="105" spans="1:15" ht="15.75" customHeight="1">
      <c r="H105" s="66"/>
      <c r="O105" s="1"/>
    </row>
    <row r="106" spans="1:15" ht="15.75" customHeight="1">
      <c r="H106" s="66"/>
      <c r="O106" s="1"/>
    </row>
    <row r="107" spans="1:15" ht="15.75" customHeight="1">
      <c r="H107" s="66"/>
      <c r="O107" s="1"/>
    </row>
    <row r="108" spans="1:15" ht="15.75" customHeight="1">
      <c r="H108" s="66"/>
      <c r="O108" s="1"/>
    </row>
    <row r="109" spans="1:15" ht="15.75" customHeight="1">
      <c r="H109" s="66"/>
      <c r="O109" s="1"/>
    </row>
    <row r="110" spans="1:15" ht="15.75" customHeight="1">
      <c r="H110" s="66"/>
      <c r="O110" s="1"/>
    </row>
    <row r="111" spans="1:15" ht="15.75" customHeight="1">
      <c r="H111" s="66"/>
      <c r="O111" s="1"/>
    </row>
    <row r="112" spans="1:15" ht="15.75" customHeight="1">
      <c r="H112" s="66"/>
      <c r="O112" s="1"/>
    </row>
    <row r="113" spans="8:15" ht="15.75" customHeight="1">
      <c r="H113" s="66"/>
      <c r="O113" s="1"/>
    </row>
    <row r="114" spans="8:15" ht="15.75" customHeight="1">
      <c r="H114" s="66"/>
      <c r="O114" s="1"/>
    </row>
    <row r="115" spans="8:15" ht="15.75" customHeight="1">
      <c r="H115" s="66"/>
      <c r="O115" s="1"/>
    </row>
    <row r="116" spans="8:15" ht="15.75" customHeight="1">
      <c r="H116" s="66"/>
      <c r="O116" s="1"/>
    </row>
    <row r="117" spans="8:15" ht="15.75" customHeight="1">
      <c r="H117" s="66"/>
      <c r="O117" s="1"/>
    </row>
    <row r="118" spans="8:15" ht="15.75" customHeight="1">
      <c r="H118" s="66"/>
      <c r="O118" s="1"/>
    </row>
    <row r="119" spans="8:15" ht="15.75" customHeight="1">
      <c r="H119" s="66"/>
      <c r="O119" s="1"/>
    </row>
    <row r="120" spans="8:15" ht="15.75" customHeight="1">
      <c r="H120" s="66"/>
      <c r="O120" s="1"/>
    </row>
    <row r="121" spans="8:15" ht="15.75" customHeight="1">
      <c r="H121" s="66"/>
      <c r="O121" s="1"/>
    </row>
    <row r="122" spans="8:15" ht="15.75" customHeight="1">
      <c r="H122" s="66"/>
      <c r="O122" s="1"/>
    </row>
    <row r="123" spans="8:15" ht="15.75" customHeight="1">
      <c r="H123" s="66"/>
      <c r="O123" s="1"/>
    </row>
    <row r="124" spans="8:15" ht="15.75" customHeight="1">
      <c r="H124" s="66"/>
      <c r="O124" s="1"/>
    </row>
    <row r="125" spans="8:15" ht="15.75" customHeight="1">
      <c r="H125" s="66"/>
      <c r="O125" s="1"/>
    </row>
    <row r="126" spans="8:15" ht="15.75" customHeight="1">
      <c r="H126" s="66"/>
      <c r="O126" s="1"/>
    </row>
    <row r="127" spans="8:15" ht="15.75" customHeight="1">
      <c r="H127" s="66"/>
      <c r="O127" s="1"/>
    </row>
    <row r="128" spans="8:15" ht="15.75" customHeight="1">
      <c r="H128" s="66"/>
      <c r="O128" s="1"/>
    </row>
    <row r="129" spans="8:15" ht="15.75" customHeight="1">
      <c r="H129" s="66"/>
      <c r="O129" s="1"/>
    </row>
    <row r="130" spans="8:15" ht="15.75" customHeight="1">
      <c r="H130" s="66"/>
      <c r="O130" s="1"/>
    </row>
    <row r="131" spans="8:15" ht="15.75" customHeight="1">
      <c r="H131" s="66"/>
      <c r="O131" s="1"/>
    </row>
    <row r="132" spans="8:15" ht="15.75" customHeight="1">
      <c r="H132" s="66"/>
      <c r="O132" s="1"/>
    </row>
    <row r="133" spans="8:15" ht="15.75" customHeight="1">
      <c r="H133" s="66"/>
      <c r="O133" s="1"/>
    </row>
    <row r="134" spans="8:15" ht="15.75" customHeight="1">
      <c r="H134" s="66"/>
      <c r="O134" s="1"/>
    </row>
    <row r="135" spans="8:15" ht="15.75" customHeight="1">
      <c r="H135" s="66"/>
      <c r="O135" s="1"/>
    </row>
    <row r="136" spans="8:15" ht="15.75" customHeight="1">
      <c r="H136" s="66"/>
      <c r="O136" s="1"/>
    </row>
    <row r="137" spans="8:15" ht="15.75" customHeight="1">
      <c r="H137" s="66"/>
      <c r="O137" s="1"/>
    </row>
    <row r="138" spans="8:15" ht="15.75" customHeight="1">
      <c r="H138" s="66"/>
      <c r="O138" s="1"/>
    </row>
    <row r="139" spans="8:15" ht="15.75" customHeight="1">
      <c r="H139" s="66"/>
      <c r="O139" s="1"/>
    </row>
    <row r="140" spans="8:15" ht="15.75" customHeight="1">
      <c r="H140" s="66"/>
      <c r="O140" s="1"/>
    </row>
    <row r="141" spans="8:15" ht="15.75" customHeight="1">
      <c r="H141" s="66"/>
      <c r="O141" s="1"/>
    </row>
    <row r="142" spans="8:15" ht="15.75" customHeight="1">
      <c r="H142" s="66"/>
      <c r="O142" s="1"/>
    </row>
    <row r="143" spans="8:15" ht="15.75" customHeight="1">
      <c r="H143" s="66"/>
      <c r="O143" s="1"/>
    </row>
    <row r="144" spans="8:15" ht="15.75" customHeight="1">
      <c r="H144" s="66"/>
      <c r="O144" s="1"/>
    </row>
    <row r="145" spans="8:15" ht="15.75" customHeight="1">
      <c r="H145" s="66"/>
      <c r="O145" s="1"/>
    </row>
    <row r="146" spans="8:15" ht="15.75" customHeight="1">
      <c r="H146" s="66"/>
      <c r="O146" s="1"/>
    </row>
    <row r="147" spans="8:15" ht="15.75" customHeight="1">
      <c r="H147" s="66"/>
      <c r="O147" s="1"/>
    </row>
    <row r="148" spans="8:15" ht="15.75" customHeight="1">
      <c r="H148" s="66"/>
      <c r="O148" s="1"/>
    </row>
    <row r="149" spans="8:15" ht="15.75" customHeight="1">
      <c r="H149" s="66"/>
      <c r="O149" s="1"/>
    </row>
    <row r="150" spans="8:15" ht="15.75" customHeight="1">
      <c r="H150" s="66"/>
      <c r="O150" s="1"/>
    </row>
    <row r="151" spans="8:15" ht="15.75" customHeight="1">
      <c r="H151" s="66"/>
      <c r="O151" s="1"/>
    </row>
    <row r="152" spans="8:15" ht="15.75" customHeight="1">
      <c r="H152" s="66"/>
      <c r="O152" s="1"/>
    </row>
    <row r="153" spans="8:15" ht="15.75" customHeight="1">
      <c r="H153" s="66"/>
      <c r="O153" s="1"/>
    </row>
    <row r="154" spans="8:15" ht="15.75" customHeight="1">
      <c r="H154" s="66"/>
      <c r="O154" s="1"/>
    </row>
    <row r="155" spans="8:15" ht="15.75" customHeight="1">
      <c r="H155" s="66"/>
      <c r="O155" s="1"/>
    </row>
    <row r="156" spans="8:15" ht="15.75" customHeight="1">
      <c r="H156" s="66"/>
      <c r="O156" s="1"/>
    </row>
    <row r="157" spans="8:15" ht="15.75" customHeight="1">
      <c r="H157" s="66"/>
      <c r="O157" s="1"/>
    </row>
    <row r="158" spans="8:15" ht="15.75" customHeight="1">
      <c r="H158" s="66"/>
      <c r="O158" s="1"/>
    </row>
    <row r="159" spans="8:15" ht="15.75" customHeight="1">
      <c r="H159" s="66"/>
      <c r="O159" s="1"/>
    </row>
    <row r="160" spans="8:15" ht="15.75" customHeight="1">
      <c r="H160" s="66"/>
      <c r="O160" s="1"/>
    </row>
    <row r="161" spans="8:15" ht="15.75" customHeight="1">
      <c r="H161" s="66"/>
      <c r="O161" s="1"/>
    </row>
    <row r="162" spans="8:15" ht="15.75" customHeight="1">
      <c r="H162" s="66"/>
      <c r="O162" s="1"/>
    </row>
    <row r="163" spans="8:15" ht="15.75" customHeight="1">
      <c r="H163" s="66"/>
      <c r="O163" s="1"/>
    </row>
    <row r="164" spans="8:15" ht="15.75" customHeight="1">
      <c r="H164" s="66"/>
      <c r="O164" s="1"/>
    </row>
    <row r="165" spans="8:15" ht="15.75" customHeight="1">
      <c r="H165" s="66"/>
      <c r="O165" s="1"/>
    </row>
    <row r="166" spans="8:15" ht="15.75" customHeight="1">
      <c r="H166" s="66"/>
      <c r="O166" s="1"/>
    </row>
    <row r="167" spans="8:15" ht="15.75" customHeight="1">
      <c r="H167" s="66"/>
      <c r="O167" s="1"/>
    </row>
    <row r="168" spans="8:15" ht="15.75" customHeight="1">
      <c r="H168" s="66"/>
      <c r="O168" s="1"/>
    </row>
    <row r="169" spans="8:15" ht="15.75" customHeight="1">
      <c r="H169" s="66"/>
      <c r="O169" s="1"/>
    </row>
    <row r="170" spans="8:15" ht="15.75" customHeight="1">
      <c r="H170" s="66"/>
      <c r="O170" s="1"/>
    </row>
    <row r="171" spans="8:15" ht="15.75" customHeight="1">
      <c r="H171" s="66"/>
      <c r="O171" s="1"/>
    </row>
    <row r="172" spans="8:15" ht="15.75" customHeight="1">
      <c r="H172" s="66"/>
      <c r="O172" s="1"/>
    </row>
    <row r="173" spans="8:15" ht="15.75" customHeight="1">
      <c r="H173" s="66"/>
      <c r="O173" s="1"/>
    </row>
    <row r="174" spans="8:15" ht="15.75" customHeight="1">
      <c r="H174" s="66"/>
      <c r="O174" s="1"/>
    </row>
    <row r="175" spans="8:15" ht="15.75" customHeight="1">
      <c r="H175" s="66"/>
      <c r="O175" s="1"/>
    </row>
    <row r="176" spans="8:15" ht="15.75" customHeight="1">
      <c r="H176" s="66"/>
      <c r="O176" s="1"/>
    </row>
    <row r="177" spans="8:15" ht="15.75" customHeight="1">
      <c r="H177" s="66"/>
      <c r="O177" s="1"/>
    </row>
    <row r="178" spans="8:15" ht="15.75" customHeight="1">
      <c r="H178" s="66"/>
      <c r="O178" s="1"/>
    </row>
    <row r="179" spans="8:15" ht="15.75" customHeight="1">
      <c r="H179" s="66"/>
      <c r="O179" s="1"/>
    </row>
    <row r="180" spans="8:15" ht="15.75" customHeight="1">
      <c r="H180" s="66"/>
      <c r="O180" s="1"/>
    </row>
    <row r="181" spans="8:15" ht="15.75" customHeight="1">
      <c r="H181" s="66"/>
      <c r="O181" s="1"/>
    </row>
    <row r="182" spans="8:15" ht="15.75" customHeight="1">
      <c r="H182" s="66"/>
      <c r="O182" s="1"/>
    </row>
    <row r="183" spans="8:15" ht="15.75" customHeight="1">
      <c r="H183" s="66"/>
      <c r="O183" s="1"/>
    </row>
    <row r="184" spans="8:15" ht="15.75" customHeight="1">
      <c r="H184" s="66"/>
      <c r="O184" s="1"/>
    </row>
    <row r="185" spans="8:15" ht="15.75" customHeight="1">
      <c r="H185" s="66"/>
      <c r="O185" s="1"/>
    </row>
    <row r="186" spans="8:15" ht="15.75" customHeight="1">
      <c r="H186" s="66"/>
      <c r="O186" s="1"/>
    </row>
    <row r="187" spans="8:15" ht="15.75" customHeight="1">
      <c r="H187" s="66"/>
      <c r="O187" s="1"/>
    </row>
    <row r="188" spans="8:15" ht="15.75" customHeight="1">
      <c r="H188" s="66"/>
      <c r="O188" s="1"/>
    </row>
    <row r="189" spans="8:15" ht="15.75" customHeight="1">
      <c r="H189" s="66"/>
      <c r="O189" s="1"/>
    </row>
    <row r="190" spans="8:15" ht="15.75" customHeight="1">
      <c r="H190" s="66"/>
      <c r="O190" s="1"/>
    </row>
    <row r="191" spans="8:15" ht="15.75" customHeight="1">
      <c r="H191" s="66"/>
      <c r="O191" s="1"/>
    </row>
    <row r="192" spans="8:15" ht="15.75" customHeight="1">
      <c r="H192" s="66"/>
      <c r="O192" s="1"/>
    </row>
    <row r="193" spans="8:15" ht="15.75" customHeight="1">
      <c r="H193" s="66"/>
      <c r="O193" s="1"/>
    </row>
    <row r="194" spans="8:15" ht="15.75" customHeight="1">
      <c r="H194" s="66"/>
      <c r="O194" s="1"/>
    </row>
    <row r="195" spans="8:15" ht="15.75" customHeight="1">
      <c r="H195" s="66"/>
      <c r="O195" s="1"/>
    </row>
    <row r="196" spans="8:15" ht="15.75" customHeight="1">
      <c r="H196" s="66"/>
      <c r="O196" s="1"/>
    </row>
    <row r="197" spans="8:15" ht="15.75" customHeight="1">
      <c r="H197" s="66"/>
      <c r="O197" s="1"/>
    </row>
    <row r="198" spans="8:15" ht="15.75" customHeight="1">
      <c r="H198" s="66"/>
      <c r="O198" s="1"/>
    </row>
    <row r="199" spans="8:15" ht="15.75" customHeight="1">
      <c r="H199" s="66"/>
      <c r="O199" s="1"/>
    </row>
    <row r="200" spans="8:15" ht="15.75" customHeight="1">
      <c r="H200" s="66"/>
      <c r="O200" s="1"/>
    </row>
    <row r="201" spans="8:15" ht="15.75" customHeight="1">
      <c r="H201" s="66"/>
      <c r="O201" s="1"/>
    </row>
    <row r="202" spans="8:15" ht="15.75" customHeight="1">
      <c r="H202" s="66"/>
      <c r="O202" s="1"/>
    </row>
    <row r="203" spans="8:15" ht="15.75" customHeight="1">
      <c r="H203" s="66"/>
      <c r="O203" s="1"/>
    </row>
    <row r="204" spans="8:15" ht="15.75" customHeight="1">
      <c r="H204" s="66"/>
      <c r="O204" s="1"/>
    </row>
    <row r="205" spans="8:15" ht="15.75" customHeight="1">
      <c r="H205" s="66"/>
      <c r="O205" s="1"/>
    </row>
    <row r="206" spans="8:15" ht="15.75" customHeight="1">
      <c r="H206" s="66"/>
      <c r="O206" s="1"/>
    </row>
    <row r="207" spans="8:15" ht="15.75" customHeight="1">
      <c r="H207" s="66"/>
      <c r="O207" s="1"/>
    </row>
    <row r="208" spans="8:15" ht="15.75" customHeight="1">
      <c r="H208" s="66"/>
      <c r="O208" s="1"/>
    </row>
    <row r="209" spans="8:15" ht="15.75" customHeight="1">
      <c r="H209" s="66"/>
      <c r="O209" s="1"/>
    </row>
    <row r="210" spans="8:15" ht="15.75" customHeight="1">
      <c r="H210" s="66"/>
      <c r="O210" s="1"/>
    </row>
    <row r="211" spans="8:15" ht="15.75" customHeight="1">
      <c r="H211" s="66"/>
      <c r="O211" s="1"/>
    </row>
    <row r="212" spans="8:15" ht="15.75" customHeight="1">
      <c r="H212" s="66"/>
      <c r="O212" s="1"/>
    </row>
    <row r="213" spans="8:15" ht="15.75" customHeight="1">
      <c r="H213" s="66"/>
      <c r="O213" s="1"/>
    </row>
    <row r="214" spans="8:15" ht="15.75" customHeight="1">
      <c r="H214" s="66"/>
      <c r="O214" s="1"/>
    </row>
    <row r="215" spans="8:15" ht="15.75" customHeight="1">
      <c r="H215" s="66"/>
      <c r="O215" s="1"/>
    </row>
    <row r="216" spans="8:15" ht="15.75" customHeight="1">
      <c r="H216" s="66"/>
      <c r="O216" s="1"/>
    </row>
    <row r="217" spans="8:15" ht="15.75" customHeight="1">
      <c r="H217" s="66"/>
      <c r="O217" s="1"/>
    </row>
    <row r="218" spans="8:15" ht="15.75" customHeight="1">
      <c r="H218" s="66"/>
      <c r="O218" s="1"/>
    </row>
    <row r="219" spans="8:15" ht="15.75" customHeight="1">
      <c r="H219" s="66"/>
      <c r="O219" s="1"/>
    </row>
    <row r="220" spans="8:15" ht="15.75" customHeight="1">
      <c r="H220" s="66"/>
      <c r="O220" s="1"/>
    </row>
    <row r="221" spans="8:15" ht="15.75" customHeight="1">
      <c r="H221" s="66"/>
      <c r="O221" s="1"/>
    </row>
    <row r="222" spans="8:15" ht="15.75" customHeight="1">
      <c r="H222" s="66"/>
      <c r="O222" s="1"/>
    </row>
    <row r="223" spans="8:15" ht="15.75" customHeight="1">
      <c r="H223" s="66"/>
      <c r="O223" s="1"/>
    </row>
    <row r="224" spans="8:15" ht="15.75" customHeight="1">
      <c r="H224" s="66"/>
      <c r="O224" s="1"/>
    </row>
    <row r="225" spans="8:15" ht="15.75" customHeight="1">
      <c r="H225" s="66"/>
      <c r="O225" s="1"/>
    </row>
    <row r="226" spans="8:15" ht="15.75" customHeight="1">
      <c r="H226" s="66"/>
      <c r="O226" s="1"/>
    </row>
    <row r="227" spans="8:15" ht="15.75" customHeight="1">
      <c r="H227" s="66"/>
      <c r="O227" s="1"/>
    </row>
    <row r="228" spans="8:15" ht="15.75" customHeight="1">
      <c r="H228" s="66"/>
      <c r="O228" s="1"/>
    </row>
    <row r="229" spans="8:15" ht="15.75" customHeight="1">
      <c r="H229" s="66"/>
      <c r="O229" s="1"/>
    </row>
    <row r="230" spans="8:15" ht="15.75" customHeight="1">
      <c r="H230" s="66"/>
      <c r="O230" s="1"/>
    </row>
    <row r="231" spans="8:15" ht="15.75" customHeight="1">
      <c r="H231" s="66"/>
      <c r="O231" s="1"/>
    </row>
    <row r="232" spans="8:15" ht="15.75" customHeight="1">
      <c r="H232" s="66"/>
      <c r="O232" s="1"/>
    </row>
    <row r="233" spans="8:15" ht="15.75" customHeight="1">
      <c r="H233" s="66"/>
      <c r="O233" s="1"/>
    </row>
    <row r="234" spans="8:15" ht="15.75" customHeight="1">
      <c r="H234" s="66"/>
      <c r="O234" s="1"/>
    </row>
    <row r="235" spans="8:15" ht="15.75" customHeight="1">
      <c r="H235" s="66"/>
      <c r="O235" s="1"/>
    </row>
    <row r="236" spans="8:15" ht="15.75" customHeight="1">
      <c r="H236" s="66"/>
      <c r="O236" s="1"/>
    </row>
    <row r="237" spans="8:15" ht="15.75" customHeight="1">
      <c r="H237" s="66"/>
      <c r="O237" s="1"/>
    </row>
    <row r="238" spans="8:15" ht="15.75" customHeight="1">
      <c r="H238" s="66"/>
      <c r="O238" s="1"/>
    </row>
    <row r="239" spans="8:15" ht="15.75" customHeight="1">
      <c r="H239" s="66"/>
      <c r="O239" s="1"/>
    </row>
    <row r="240" spans="8:15" ht="15.75" customHeight="1">
      <c r="H240" s="66"/>
      <c r="O240" s="1"/>
    </row>
    <row r="241" spans="8:15" ht="15.75" customHeight="1">
      <c r="H241" s="66"/>
      <c r="O241" s="1"/>
    </row>
    <row r="242" spans="8:15" ht="15.75" customHeight="1">
      <c r="H242" s="66"/>
      <c r="O242" s="1"/>
    </row>
    <row r="243" spans="8:15" ht="15.75" customHeight="1">
      <c r="H243" s="66"/>
      <c r="O243" s="1"/>
    </row>
    <row r="244" spans="8:15" ht="15.75" customHeight="1">
      <c r="H244" s="66"/>
      <c r="O244" s="1"/>
    </row>
    <row r="245" spans="8:15" ht="15.75" customHeight="1">
      <c r="H245" s="66"/>
      <c r="O245" s="1"/>
    </row>
    <row r="246" spans="8:15" ht="15.75" customHeight="1">
      <c r="H246" s="66"/>
      <c r="O246" s="1"/>
    </row>
    <row r="247" spans="8:15" ht="15.75" customHeight="1">
      <c r="H247" s="66"/>
      <c r="O247" s="1"/>
    </row>
    <row r="248" spans="8:15" ht="15.75" customHeight="1">
      <c r="H248" s="66"/>
      <c r="O248" s="1"/>
    </row>
    <row r="249" spans="8:15" ht="15.75" customHeight="1">
      <c r="H249" s="66"/>
      <c r="O249" s="1"/>
    </row>
    <row r="250" spans="8:15" ht="15.75" customHeight="1">
      <c r="H250" s="66"/>
      <c r="O250" s="1"/>
    </row>
    <row r="251" spans="8:15" ht="15.75" customHeight="1">
      <c r="H251" s="66"/>
      <c r="O251" s="1"/>
    </row>
    <row r="252" spans="8:15" ht="15.75" customHeight="1">
      <c r="H252" s="66"/>
      <c r="O252" s="1"/>
    </row>
    <row r="253" spans="8:15" ht="15.75" customHeight="1">
      <c r="H253" s="66"/>
      <c r="O253" s="1"/>
    </row>
    <row r="254" spans="8:15" ht="15.75" customHeight="1">
      <c r="H254" s="66"/>
      <c r="O254" s="1"/>
    </row>
    <row r="255" spans="8:15" ht="15.75" customHeight="1">
      <c r="H255" s="66"/>
      <c r="O255" s="1"/>
    </row>
    <row r="256" spans="8:15" ht="15.75" customHeight="1">
      <c r="H256" s="66"/>
      <c r="O256" s="1"/>
    </row>
    <row r="257" spans="8:15" ht="15.75" customHeight="1">
      <c r="H257" s="66"/>
      <c r="O257" s="1"/>
    </row>
    <row r="258" spans="8:15" ht="15.75" customHeight="1">
      <c r="H258" s="66"/>
      <c r="O258" s="1"/>
    </row>
    <row r="259" spans="8:15" ht="15.75" customHeight="1">
      <c r="H259" s="66"/>
      <c r="O259" s="1"/>
    </row>
    <row r="260" spans="8:15" ht="15.75" customHeight="1">
      <c r="H260" s="66"/>
      <c r="O260" s="1"/>
    </row>
    <row r="261" spans="8:15" ht="15.75" customHeight="1">
      <c r="H261" s="66"/>
      <c r="O261" s="1"/>
    </row>
    <row r="262" spans="8:15" ht="15.75" customHeight="1">
      <c r="H262" s="66"/>
      <c r="O262" s="1"/>
    </row>
    <row r="263" spans="8:15" ht="15.75" customHeight="1">
      <c r="H263" s="66"/>
      <c r="O263" s="1"/>
    </row>
    <row r="264" spans="8:15" ht="15.75" customHeight="1">
      <c r="H264" s="66"/>
      <c r="O264" s="1"/>
    </row>
    <row r="265" spans="8:15" ht="15.75" customHeight="1">
      <c r="H265" s="66"/>
      <c r="O265" s="1"/>
    </row>
    <row r="266" spans="8:15" ht="15.75" customHeight="1">
      <c r="H266" s="66"/>
      <c r="O266" s="1"/>
    </row>
    <row r="267" spans="8:15" ht="15.75" customHeight="1">
      <c r="H267" s="66"/>
      <c r="O267" s="1"/>
    </row>
    <row r="268" spans="8:15" ht="15.75" customHeight="1">
      <c r="H268" s="66"/>
      <c r="O268" s="1"/>
    </row>
    <row r="269" spans="8:15" ht="15.75" customHeight="1">
      <c r="H269" s="66"/>
      <c r="O269" s="1"/>
    </row>
    <row r="270" spans="8:15" ht="15.75" customHeight="1">
      <c r="H270" s="66"/>
      <c r="O270" s="1"/>
    </row>
    <row r="271" spans="8:15" ht="15.75" customHeight="1">
      <c r="H271" s="66"/>
      <c r="O271" s="1"/>
    </row>
    <row r="272" spans="8:15" ht="15.75" customHeight="1">
      <c r="H272" s="66"/>
      <c r="O272" s="1"/>
    </row>
    <row r="273" spans="8:15" ht="15.75" customHeight="1">
      <c r="H273" s="66"/>
      <c r="O273" s="1"/>
    </row>
    <row r="274" spans="8:15" ht="15.75" customHeight="1">
      <c r="H274" s="66"/>
      <c r="O274" s="1"/>
    </row>
    <row r="275" spans="8:15" ht="15.75" customHeight="1">
      <c r="H275" s="66"/>
      <c r="O275" s="1"/>
    </row>
    <row r="276" spans="8:15" ht="15.75" customHeight="1">
      <c r="H276" s="66"/>
      <c r="O276" s="1"/>
    </row>
    <row r="277" spans="8:15" ht="15.75" customHeight="1">
      <c r="H277" s="66"/>
      <c r="O277" s="1"/>
    </row>
    <row r="278" spans="8:15" ht="15.75" customHeight="1">
      <c r="H278" s="66"/>
      <c r="O278" s="1"/>
    </row>
    <row r="279" spans="8:15" ht="15.75" customHeight="1">
      <c r="H279" s="66"/>
      <c r="O279" s="1"/>
    </row>
    <row r="280" spans="8:15" ht="15.75" customHeight="1">
      <c r="H280" s="66"/>
      <c r="O280" s="1"/>
    </row>
    <row r="281" spans="8:15" ht="15.75" customHeight="1">
      <c r="H281" s="66"/>
      <c r="O281" s="1"/>
    </row>
    <row r="282" spans="8:15" ht="15.75" customHeight="1">
      <c r="H282" s="66"/>
      <c r="O282" s="1"/>
    </row>
    <row r="283" spans="8:15" ht="15.75" customHeight="1">
      <c r="H283" s="66"/>
      <c r="O283" s="1"/>
    </row>
    <row r="284" spans="8:15" ht="15.75" customHeight="1">
      <c r="H284" s="66"/>
      <c r="O284" s="1"/>
    </row>
    <row r="285" spans="8:15" ht="15.75" customHeight="1">
      <c r="H285" s="66"/>
      <c r="O285" s="1"/>
    </row>
    <row r="286" spans="8:15" ht="15.75" customHeight="1">
      <c r="H286" s="66"/>
      <c r="O286" s="1"/>
    </row>
    <row r="287" spans="8:15" ht="15.75" customHeight="1">
      <c r="H287" s="66"/>
      <c r="O287" s="1"/>
    </row>
    <row r="288" spans="8:15" ht="15.75" customHeight="1">
      <c r="H288" s="66"/>
      <c r="O288" s="1"/>
    </row>
    <row r="289" spans="8:15" ht="15.75" customHeight="1">
      <c r="H289" s="66"/>
      <c r="O289" s="1"/>
    </row>
    <row r="290" spans="8:15" ht="15.75" customHeight="1">
      <c r="H290" s="66"/>
      <c r="O290" s="1"/>
    </row>
    <row r="291" spans="8:15" ht="15.75" customHeight="1">
      <c r="H291" s="66"/>
      <c r="O291" s="1"/>
    </row>
    <row r="292" spans="8:15" ht="15.75" customHeight="1">
      <c r="H292" s="66"/>
      <c r="O292" s="1"/>
    </row>
    <row r="293" spans="8:15" ht="15.75" customHeight="1">
      <c r="H293" s="66"/>
      <c r="O293" s="1"/>
    </row>
    <row r="294" spans="8:15" ht="15.75" customHeight="1">
      <c r="H294" s="66"/>
      <c r="O294" s="1"/>
    </row>
    <row r="295" spans="8:15" ht="15.75" customHeight="1">
      <c r="H295" s="66"/>
      <c r="O295" s="1"/>
    </row>
    <row r="296" spans="8:15" ht="15.75" customHeight="1">
      <c r="H296" s="66"/>
      <c r="O296" s="1"/>
    </row>
    <row r="297" spans="8:15" ht="15.75" customHeight="1">
      <c r="H297" s="66"/>
      <c r="O297" s="1"/>
    </row>
    <row r="298" spans="8:15" ht="15.75" customHeight="1">
      <c r="H298" s="66"/>
      <c r="O298" s="1"/>
    </row>
    <row r="299" spans="8:15" ht="15.75" customHeight="1">
      <c r="H299" s="66"/>
      <c r="O299" s="1"/>
    </row>
    <row r="300" spans="8:15" ht="15.75" customHeight="1">
      <c r="H300" s="66"/>
      <c r="O300" s="1"/>
    </row>
    <row r="301" spans="8:15" ht="15.75" customHeight="1">
      <c r="H301" s="66"/>
      <c r="O301" s="1"/>
    </row>
    <row r="302" spans="8:15" ht="15.75" customHeight="1">
      <c r="H302" s="66"/>
      <c r="O302" s="1"/>
    </row>
    <row r="303" spans="8:15" ht="15.75" customHeight="1">
      <c r="H303" s="66"/>
      <c r="O303" s="1"/>
    </row>
    <row r="304" spans="8:15" ht="15.75" customHeight="1">
      <c r="H304" s="66"/>
      <c r="O304" s="1"/>
    </row>
    <row r="305" spans="8:15" ht="15.75" customHeight="1">
      <c r="H305" s="66"/>
      <c r="O305" s="1"/>
    </row>
    <row r="306" spans="8:15" ht="15.75" customHeight="1">
      <c r="H306" s="66"/>
      <c r="O306" s="1"/>
    </row>
    <row r="307" spans="8:15" ht="15.75" customHeight="1">
      <c r="H307" s="66"/>
      <c r="O307" s="1"/>
    </row>
    <row r="308" spans="8:15" ht="15.75" customHeight="1">
      <c r="H308" s="66"/>
      <c r="O308" s="1"/>
    </row>
    <row r="309" spans="8:15" ht="15.75" customHeight="1">
      <c r="H309" s="66"/>
      <c r="O309" s="1"/>
    </row>
    <row r="310" spans="8:15" ht="15.75" customHeight="1">
      <c r="H310" s="66"/>
      <c r="O310" s="1"/>
    </row>
    <row r="311" spans="8:15" ht="15.75" customHeight="1">
      <c r="H311" s="66"/>
      <c r="O311" s="1"/>
    </row>
    <row r="312" spans="8:15" ht="15.75" customHeight="1">
      <c r="H312" s="66"/>
      <c r="O312" s="1"/>
    </row>
    <row r="313" spans="8:15" ht="15.75" customHeight="1">
      <c r="H313" s="66"/>
      <c r="O313" s="1"/>
    </row>
    <row r="314" spans="8:15" ht="15.75" customHeight="1">
      <c r="H314" s="66"/>
      <c r="O314" s="1"/>
    </row>
    <row r="315" spans="8:15" ht="15.75" customHeight="1">
      <c r="H315" s="66"/>
      <c r="O315" s="1"/>
    </row>
    <row r="316" spans="8:15" ht="15.75" customHeight="1">
      <c r="H316" s="66"/>
      <c r="O316" s="1"/>
    </row>
    <row r="317" spans="8:15" ht="15.75" customHeight="1">
      <c r="H317" s="66"/>
      <c r="O317" s="1"/>
    </row>
    <row r="318" spans="8:15" ht="15.75" customHeight="1">
      <c r="H318" s="66"/>
      <c r="O318" s="1"/>
    </row>
    <row r="319" spans="8:15" ht="15.75" customHeight="1">
      <c r="H319" s="66"/>
      <c r="O319" s="1"/>
    </row>
    <row r="320" spans="8:15" ht="15.75" customHeight="1">
      <c r="H320" s="66"/>
      <c r="O320" s="1"/>
    </row>
    <row r="321" spans="8:15" ht="15.75" customHeight="1">
      <c r="H321" s="66"/>
      <c r="O321" s="1"/>
    </row>
    <row r="322" spans="8:15" ht="15.75" customHeight="1">
      <c r="H322" s="66"/>
      <c r="O322" s="1"/>
    </row>
    <row r="323" spans="8:15" ht="15.75" customHeight="1">
      <c r="H323" s="66"/>
      <c r="O323" s="1"/>
    </row>
    <row r="324" spans="8:15" ht="15.75" customHeight="1">
      <c r="H324" s="66"/>
      <c r="O324" s="1"/>
    </row>
    <row r="325" spans="8:15" ht="15.75" customHeight="1">
      <c r="H325" s="66"/>
      <c r="O325" s="1"/>
    </row>
    <row r="326" spans="8:15" ht="15.75" customHeight="1">
      <c r="H326" s="66"/>
      <c r="O326" s="1"/>
    </row>
    <row r="327" spans="8:15" ht="15.75" customHeight="1">
      <c r="H327" s="66"/>
      <c r="O327" s="1"/>
    </row>
    <row r="328" spans="8:15" ht="15.75" customHeight="1">
      <c r="H328" s="66"/>
      <c r="O328" s="1"/>
    </row>
    <row r="329" spans="8:15" ht="15.75" customHeight="1">
      <c r="H329" s="66"/>
      <c r="O329" s="1"/>
    </row>
    <row r="330" spans="8:15" ht="15.75" customHeight="1">
      <c r="H330" s="66"/>
      <c r="O330" s="1"/>
    </row>
    <row r="331" spans="8:15" ht="15.75" customHeight="1">
      <c r="H331" s="66"/>
      <c r="O331" s="1"/>
    </row>
    <row r="332" spans="8:15" ht="15.75" customHeight="1">
      <c r="H332" s="66"/>
      <c r="O332" s="1"/>
    </row>
    <row r="333" spans="8:15" ht="15.75" customHeight="1">
      <c r="H333" s="66"/>
      <c r="O333" s="1"/>
    </row>
    <row r="334" spans="8:15" ht="15.75" customHeight="1">
      <c r="H334" s="66"/>
      <c r="O334" s="1"/>
    </row>
    <row r="335" spans="8:15" ht="15.75" customHeight="1">
      <c r="H335" s="66"/>
      <c r="O335" s="1"/>
    </row>
    <row r="336" spans="8:15" ht="15.75" customHeight="1">
      <c r="H336" s="66"/>
      <c r="O336" s="1"/>
    </row>
    <row r="337" spans="8:15" ht="15.75" customHeight="1">
      <c r="H337" s="66"/>
      <c r="O337" s="1"/>
    </row>
    <row r="338" spans="8:15" ht="15.75" customHeight="1">
      <c r="H338" s="66"/>
      <c r="O338" s="1"/>
    </row>
    <row r="339" spans="8:15" ht="15.75" customHeight="1">
      <c r="H339" s="66"/>
      <c r="O339" s="1"/>
    </row>
    <row r="340" spans="8:15" ht="15.75" customHeight="1">
      <c r="H340" s="66"/>
      <c r="O340" s="1"/>
    </row>
    <row r="341" spans="8:15" ht="15.75" customHeight="1">
      <c r="H341" s="66"/>
      <c r="O341" s="1"/>
    </row>
    <row r="342" spans="8:15" ht="15.75" customHeight="1">
      <c r="H342" s="66"/>
      <c r="O342" s="1"/>
    </row>
    <row r="343" spans="8:15" ht="15.75" customHeight="1">
      <c r="H343" s="66"/>
      <c r="O343" s="1"/>
    </row>
    <row r="344" spans="8:15" ht="15.75" customHeight="1">
      <c r="H344" s="66"/>
      <c r="O344" s="1"/>
    </row>
    <row r="345" spans="8:15" ht="15.75" customHeight="1">
      <c r="H345" s="66"/>
      <c r="O345" s="1"/>
    </row>
    <row r="346" spans="8:15" ht="15.75" customHeight="1">
      <c r="H346" s="66"/>
      <c r="O346" s="1"/>
    </row>
    <row r="347" spans="8:15" ht="15.75" customHeight="1">
      <c r="H347" s="66"/>
      <c r="O347" s="1"/>
    </row>
    <row r="348" spans="8:15" ht="15.75" customHeight="1">
      <c r="H348" s="66"/>
      <c r="O348" s="1"/>
    </row>
    <row r="349" spans="8:15" ht="15.75" customHeight="1">
      <c r="H349" s="66"/>
      <c r="O349" s="1"/>
    </row>
    <row r="350" spans="8:15" ht="15.75" customHeight="1">
      <c r="H350" s="66"/>
      <c r="O350" s="1"/>
    </row>
    <row r="351" spans="8:15" ht="15.75" customHeight="1">
      <c r="H351" s="66"/>
      <c r="O351" s="1"/>
    </row>
    <row r="352" spans="8:15" ht="15.75" customHeight="1">
      <c r="H352" s="66"/>
      <c r="O352" s="1"/>
    </row>
    <row r="353" spans="8:15" ht="15.75" customHeight="1">
      <c r="H353" s="66"/>
      <c r="O353" s="1"/>
    </row>
    <row r="354" spans="8:15" ht="15.75" customHeight="1">
      <c r="H354" s="66"/>
      <c r="O354" s="1"/>
    </row>
    <row r="355" spans="8:15" ht="15.75" customHeight="1">
      <c r="H355" s="66"/>
      <c r="O355" s="1"/>
    </row>
    <row r="356" spans="8:15" ht="15.75" customHeight="1">
      <c r="H356" s="66"/>
      <c r="O356" s="1"/>
    </row>
    <row r="357" spans="8:15" ht="15.75" customHeight="1">
      <c r="H357" s="66"/>
      <c r="O357" s="1"/>
    </row>
    <row r="358" spans="8:15" ht="15.75" customHeight="1">
      <c r="H358" s="66"/>
      <c r="O358" s="1"/>
    </row>
    <row r="359" spans="8:15" ht="15.75" customHeight="1">
      <c r="H359" s="66"/>
      <c r="O359" s="1"/>
    </row>
    <row r="360" spans="8:15" ht="15.75" customHeight="1">
      <c r="H360" s="66"/>
      <c r="O360" s="1"/>
    </row>
    <row r="361" spans="8:15" ht="15.75" customHeight="1">
      <c r="H361" s="66"/>
      <c r="O361" s="1"/>
    </row>
    <row r="362" spans="8:15" ht="15.75" customHeight="1">
      <c r="H362" s="66"/>
      <c r="O362" s="1"/>
    </row>
    <row r="363" spans="8:15" ht="15.75" customHeight="1">
      <c r="H363" s="66"/>
      <c r="O363" s="1"/>
    </row>
    <row r="364" spans="8:15" ht="15.75" customHeight="1">
      <c r="H364" s="66"/>
      <c r="O364" s="1"/>
    </row>
    <row r="365" spans="8:15" ht="15.75" customHeight="1">
      <c r="H365" s="66"/>
      <c r="O365" s="1"/>
    </row>
    <row r="366" spans="8:15" ht="15.75" customHeight="1">
      <c r="H366" s="66"/>
      <c r="O366" s="1"/>
    </row>
    <row r="367" spans="8:15" ht="15.75" customHeight="1">
      <c r="H367" s="66"/>
      <c r="O367" s="1"/>
    </row>
    <row r="368" spans="8:15" ht="15.75" customHeight="1">
      <c r="H368" s="66"/>
      <c r="O368" s="1"/>
    </row>
    <row r="369" spans="8:15" ht="15.75" customHeight="1">
      <c r="H369" s="66"/>
      <c r="O369" s="1"/>
    </row>
    <row r="370" spans="8:15" ht="15.75" customHeight="1">
      <c r="H370" s="66"/>
      <c r="O370" s="1"/>
    </row>
    <row r="371" spans="8:15" ht="15.75" customHeight="1">
      <c r="H371" s="66"/>
      <c r="O371" s="1"/>
    </row>
    <row r="372" spans="8:15" ht="15.75" customHeight="1">
      <c r="H372" s="66"/>
      <c r="O372" s="1"/>
    </row>
    <row r="373" spans="8:15" ht="15.75" customHeight="1">
      <c r="H373" s="66"/>
      <c r="O373" s="1"/>
    </row>
    <row r="374" spans="8:15" ht="15.75" customHeight="1">
      <c r="H374" s="66"/>
      <c r="O374" s="1"/>
    </row>
    <row r="375" spans="8:15" ht="15.75" customHeight="1">
      <c r="H375" s="66"/>
      <c r="O375" s="1"/>
    </row>
    <row r="376" spans="8:15" ht="15.75" customHeight="1">
      <c r="H376" s="66"/>
      <c r="O376" s="1"/>
    </row>
    <row r="377" spans="8:15" ht="15.75" customHeight="1">
      <c r="H377" s="66"/>
      <c r="O377" s="1"/>
    </row>
    <row r="378" spans="8:15" ht="15.75" customHeight="1">
      <c r="H378" s="66"/>
      <c r="O378" s="1"/>
    </row>
    <row r="379" spans="8:15" ht="15.75" customHeight="1">
      <c r="H379" s="66"/>
      <c r="O379" s="1"/>
    </row>
    <row r="380" spans="8:15" ht="15.75" customHeight="1">
      <c r="H380" s="66"/>
      <c r="O380" s="1"/>
    </row>
    <row r="381" spans="8:15" ht="15.75" customHeight="1">
      <c r="H381" s="66"/>
      <c r="O381" s="1"/>
    </row>
    <row r="382" spans="8:15" ht="15.75" customHeight="1">
      <c r="H382" s="66"/>
      <c r="O382" s="1"/>
    </row>
    <row r="383" spans="8:15" ht="15.75" customHeight="1">
      <c r="H383" s="66"/>
      <c r="O383" s="1"/>
    </row>
    <row r="384" spans="8:15" ht="15.75" customHeight="1">
      <c r="H384" s="66"/>
      <c r="O384" s="1"/>
    </row>
    <row r="385" spans="8:15" ht="15.75" customHeight="1">
      <c r="H385" s="66"/>
      <c r="O385" s="1"/>
    </row>
    <row r="386" spans="8:15" ht="15.75" customHeight="1">
      <c r="H386" s="66"/>
      <c r="O386" s="1"/>
    </row>
    <row r="387" spans="8:15" ht="15.75" customHeight="1">
      <c r="H387" s="66"/>
      <c r="O387" s="1"/>
    </row>
    <row r="388" spans="8:15" ht="15.75" customHeight="1">
      <c r="H388" s="66"/>
      <c r="O388" s="1"/>
    </row>
    <row r="389" spans="8:15" ht="15.75" customHeight="1">
      <c r="H389" s="66"/>
      <c r="O389" s="1"/>
    </row>
    <row r="390" spans="8:15" ht="15.75" customHeight="1">
      <c r="H390" s="66"/>
      <c r="O390" s="1"/>
    </row>
    <row r="391" spans="8:15" ht="15.75" customHeight="1">
      <c r="H391" s="66"/>
      <c r="O391" s="1"/>
    </row>
    <row r="392" spans="8:15" ht="15.75" customHeight="1">
      <c r="H392" s="66"/>
      <c r="O392" s="1"/>
    </row>
    <row r="393" spans="8:15" ht="15.75" customHeight="1">
      <c r="H393" s="66"/>
      <c r="O393" s="1"/>
    </row>
    <row r="394" spans="8:15" ht="15.75" customHeight="1">
      <c r="H394" s="66"/>
      <c r="O394" s="1"/>
    </row>
    <row r="395" spans="8:15" ht="15.75" customHeight="1">
      <c r="H395" s="66"/>
      <c r="O395" s="1"/>
    </row>
    <row r="396" spans="8:15" ht="15.75" customHeight="1">
      <c r="H396" s="66"/>
      <c r="O396" s="1"/>
    </row>
    <row r="397" spans="8:15" ht="15.75" customHeight="1">
      <c r="H397" s="66"/>
      <c r="O397" s="1"/>
    </row>
    <row r="398" spans="8:15" ht="15.75" customHeight="1">
      <c r="H398" s="66"/>
      <c r="O398" s="1"/>
    </row>
    <row r="399" spans="8:15" ht="15.75" customHeight="1">
      <c r="H399" s="66"/>
      <c r="O399" s="1"/>
    </row>
    <row r="400" spans="8:15" ht="15.75" customHeight="1">
      <c r="H400" s="66"/>
      <c r="O400" s="1"/>
    </row>
    <row r="401" spans="8:15" ht="15.75" customHeight="1">
      <c r="H401" s="66"/>
      <c r="O401" s="1"/>
    </row>
    <row r="402" spans="8:15" ht="15.75" customHeight="1">
      <c r="H402" s="66"/>
      <c r="O402" s="1"/>
    </row>
    <row r="403" spans="8:15" ht="15.75" customHeight="1">
      <c r="H403" s="66"/>
      <c r="O403" s="1"/>
    </row>
    <row r="404" spans="8:15" ht="15.75" customHeight="1">
      <c r="H404" s="66"/>
      <c r="O404" s="1"/>
    </row>
    <row r="405" spans="8:15" ht="15.75" customHeight="1">
      <c r="H405" s="66"/>
      <c r="O405" s="1"/>
    </row>
    <row r="406" spans="8:15" ht="15.75" customHeight="1">
      <c r="H406" s="66"/>
      <c r="O406" s="1"/>
    </row>
    <row r="407" spans="8:15" ht="15.75" customHeight="1">
      <c r="H407" s="66"/>
      <c r="O407" s="1"/>
    </row>
    <row r="408" spans="8:15" ht="15.75" customHeight="1">
      <c r="H408" s="66"/>
      <c r="O408" s="1"/>
    </row>
    <row r="409" spans="8:15" ht="15.75" customHeight="1">
      <c r="H409" s="66"/>
      <c r="O409" s="1"/>
    </row>
    <row r="410" spans="8:15" ht="15.75" customHeight="1">
      <c r="H410" s="66"/>
      <c r="O410" s="1"/>
    </row>
    <row r="411" spans="8:15" ht="15.75" customHeight="1">
      <c r="H411" s="66"/>
      <c r="O411" s="1"/>
    </row>
    <row r="412" spans="8:15" ht="15.75" customHeight="1">
      <c r="H412" s="66"/>
      <c r="O412" s="1"/>
    </row>
    <row r="413" spans="8:15" ht="15.75" customHeight="1">
      <c r="H413" s="66"/>
      <c r="O413" s="1"/>
    </row>
    <row r="414" spans="8:15" ht="15.75" customHeight="1">
      <c r="H414" s="66"/>
      <c r="O414" s="1"/>
    </row>
    <row r="415" spans="8:15" ht="15.75" customHeight="1">
      <c r="H415" s="66"/>
      <c r="O415" s="1"/>
    </row>
    <row r="416" spans="8:15" ht="15.75" customHeight="1">
      <c r="H416" s="66"/>
      <c r="O416" s="1"/>
    </row>
    <row r="417" spans="8:15" ht="15.75" customHeight="1">
      <c r="H417" s="66"/>
      <c r="O417" s="1"/>
    </row>
    <row r="418" spans="8:15" ht="15.75" customHeight="1">
      <c r="H418" s="66"/>
      <c r="O418" s="1"/>
    </row>
    <row r="419" spans="8:15" ht="15.75" customHeight="1">
      <c r="H419" s="66"/>
      <c r="O419" s="1"/>
    </row>
    <row r="420" spans="8:15" ht="15.75" customHeight="1">
      <c r="H420" s="66"/>
      <c r="O420" s="1"/>
    </row>
    <row r="421" spans="8:15" ht="15.75" customHeight="1">
      <c r="H421" s="66"/>
      <c r="O421" s="1"/>
    </row>
    <row r="422" spans="8:15" ht="15.75" customHeight="1">
      <c r="H422" s="66"/>
      <c r="O422" s="1"/>
    </row>
    <row r="423" spans="8:15" ht="15.75" customHeight="1">
      <c r="H423" s="66"/>
      <c r="O423" s="1"/>
    </row>
    <row r="424" spans="8:15" ht="15.75" customHeight="1">
      <c r="H424" s="66"/>
      <c r="O424" s="1"/>
    </row>
    <row r="425" spans="8:15" ht="15.75" customHeight="1">
      <c r="H425" s="66"/>
      <c r="O425" s="1"/>
    </row>
    <row r="426" spans="8:15" ht="15.75" customHeight="1">
      <c r="H426" s="66"/>
      <c r="O426" s="1"/>
    </row>
    <row r="427" spans="8:15" ht="15.75" customHeight="1">
      <c r="H427" s="66"/>
      <c r="O427" s="1"/>
    </row>
    <row r="428" spans="8:15" ht="15.75" customHeight="1">
      <c r="H428" s="66"/>
      <c r="O428" s="1"/>
    </row>
    <row r="429" spans="8:15" ht="15.75" customHeight="1">
      <c r="H429" s="66"/>
      <c r="O429" s="1"/>
    </row>
    <row r="430" spans="8:15" ht="15.75" customHeight="1">
      <c r="H430" s="66"/>
      <c r="O430" s="1"/>
    </row>
    <row r="431" spans="8:15" ht="15.75" customHeight="1">
      <c r="H431" s="66"/>
      <c r="O431" s="1"/>
    </row>
    <row r="432" spans="8:15" ht="15.75" customHeight="1">
      <c r="H432" s="66"/>
      <c r="O432" s="1"/>
    </row>
    <row r="433" spans="8:15" ht="15.75" customHeight="1">
      <c r="H433" s="66"/>
      <c r="O433" s="1"/>
    </row>
    <row r="434" spans="8:15" ht="15.75" customHeight="1">
      <c r="H434" s="66"/>
      <c r="O434" s="1"/>
    </row>
    <row r="435" spans="8:15" ht="15.75" customHeight="1">
      <c r="H435" s="66"/>
      <c r="O435" s="1"/>
    </row>
    <row r="436" spans="8:15" ht="15.75" customHeight="1">
      <c r="H436" s="66"/>
      <c r="O436" s="1"/>
    </row>
    <row r="437" spans="8:15" ht="15.75" customHeight="1">
      <c r="H437" s="66"/>
      <c r="O437" s="1"/>
    </row>
    <row r="438" spans="8:15" ht="15.75" customHeight="1">
      <c r="H438" s="66"/>
      <c r="O438" s="1"/>
    </row>
    <row r="439" spans="8:15" ht="15.75" customHeight="1">
      <c r="H439" s="66"/>
      <c r="O439" s="1"/>
    </row>
    <row r="440" spans="8:15" ht="15.75" customHeight="1">
      <c r="H440" s="66"/>
      <c r="O440" s="1"/>
    </row>
    <row r="441" spans="8:15" ht="15.75" customHeight="1">
      <c r="H441" s="66"/>
      <c r="O441" s="1"/>
    </row>
    <row r="442" spans="8:15" ht="15.75" customHeight="1">
      <c r="H442" s="66"/>
      <c r="O442" s="1"/>
    </row>
    <row r="443" spans="8:15" ht="15.75" customHeight="1">
      <c r="H443" s="66"/>
      <c r="O443" s="1"/>
    </row>
    <row r="444" spans="8:15" ht="15.75" customHeight="1">
      <c r="H444" s="66"/>
      <c r="O444" s="1"/>
    </row>
    <row r="445" spans="8:15" ht="15.75" customHeight="1">
      <c r="H445" s="66"/>
      <c r="O445" s="1"/>
    </row>
    <row r="446" spans="8:15" ht="15.75" customHeight="1">
      <c r="H446" s="66"/>
      <c r="O446" s="1"/>
    </row>
    <row r="447" spans="8:15" ht="15.75" customHeight="1">
      <c r="H447" s="66"/>
      <c r="O447" s="1"/>
    </row>
    <row r="448" spans="8:15" ht="15.75" customHeight="1">
      <c r="H448" s="66"/>
      <c r="O448" s="1"/>
    </row>
    <row r="449" spans="8:15" ht="15.75" customHeight="1">
      <c r="H449" s="66"/>
      <c r="O449" s="1"/>
    </row>
    <row r="450" spans="8:15" ht="15.75" customHeight="1">
      <c r="H450" s="66"/>
      <c r="O450" s="1"/>
    </row>
    <row r="451" spans="8:15" ht="15.75" customHeight="1">
      <c r="H451" s="66"/>
      <c r="O451" s="1"/>
    </row>
    <row r="452" spans="8:15" ht="15.75" customHeight="1">
      <c r="H452" s="66"/>
      <c r="O452" s="1"/>
    </row>
    <row r="453" spans="8:15" ht="15.75" customHeight="1">
      <c r="H453" s="66"/>
      <c r="O453" s="1"/>
    </row>
    <row r="454" spans="8:15" ht="15.75" customHeight="1">
      <c r="H454" s="66"/>
      <c r="O454" s="1"/>
    </row>
    <row r="455" spans="8:15" ht="15.75" customHeight="1">
      <c r="H455" s="66"/>
      <c r="O455" s="1"/>
    </row>
    <row r="456" spans="8:15" ht="15.75" customHeight="1">
      <c r="H456" s="66"/>
      <c r="O456" s="1"/>
    </row>
    <row r="457" spans="8:15" ht="15.75" customHeight="1">
      <c r="H457" s="66"/>
      <c r="O457" s="1"/>
    </row>
    <row r="458" spans="8:15" ht="15.75" customHeight="1">
      <c r="H458" s="66"/>
      <c r="O458" s="1"/>
    </row>
    <row r="459" spans="8:15" ht="15.75" customHeight="1">
      <c r="H459" s="66"/>
      <c r="O459" s="1"/>
    </row>
    <row r="460" spans="8:15" ht="15.75" customHeight="1">
      <c r="H460" s="66"/>
      <c r="O460" s="1"/>
    </row>
    <row r="461" spans="8:15" ht="15.75" customHeight="1">
      <c r="H461" s="66"/>
      <c r="O461" s="1"/>
    </row>
    <row r="462" spans="8:15" ht="15.75" customHeight="1">
      <c r="H462" s="66"/>
      <c r="O462" s="1"/>
    </row>
    <row r="463" spans="8:15" ht="15.75" customHeight="1">
      <c r="H463" s="66"/>
      <c r="O463" s="1"/>
    </row>
    <row r="464" spans="8:15" ht="15.75" customHeight="1">
      <c r="H464" s="66"/>
      <c r="O464" s="1"/>
    </row>
    <row r="465" spans="8:15" ht="15.75" customHeight="1">
      <c r="H465" s="66"/>
      <c r="O465" s="1"/>
    </row>
    <row r="466" spans="8:15" ht="15.75" customHeight="1">
      <c r="H466" s="66"/>
      <c r="O466" s="1"/>
    </row>
    <row r="467" spans="8:15" ht="15.75" customHeight="1">
      <c r="H467" s="66"/>
      <c r="O467" s="1"/>
    </row>
    <row r="468" spans="8:15" ht="15.75" customHeight="1">
      <c r="H468" s="66"/>
      <c r="O468" s="1"/>
    </row>
    <row r="469" spans="8:15" ht="15.75" customHeight="1">
      <c r="H469" s="66"/>
      <c r="O469" s="1"/>
    </row>
    <row r="470" spans="8:15" ht="15.75" customHeight="1">
      <c r="H470" s="66"/>
      <c r="O470" s="1"/>
    </row>
    <row r="471" spans="8:15" ht="15.75" customHeight="1">
      <c r="H471" s="66"/>
      <c r="O471" s="1"/>
    </row>
    <row r="472" spans="8:15" ht="15.75" customHeight="1">
      <c r="H472" s="66"/>
      <c r="O472" s="1"/>
    </row>
    <row r="473" spans="8:15" ht="15.75" customHeight="1">
      <c r="H473" s="66"/>
      <c r="O473" s="1"/>
    </row>
    <row r="474" spans="8:15" ht="15.75" customHeight="1">
      <c r="H474" s="66"/>
      <c r="O474" s="1"/>
    </row>
    <row r="475" spans="8:15" ht="15.75" customHeight="1">
      <c r="H475" s="66"/>
      <c r="O475" s="1"/>
    </row>
    <row r="476" spans="8:15" ht="15.75" customHeight="1">
      <c r="H476" s="66"/>
      <c r="O476" s="1"/>
    </row>
    <row r="477" spans="8:15" ht="15.75" customHeight="1">
      <c r="H477" s="66"/>
      <c r="O477" s="1"/>
    </row>
    <row r="478" spans="8:15" ht="15.75" customHeight="1">
      <c r="H478" s="66"/>
      <c r="O478" s="1"/>
    </row>
    <row r="479" spans="8:15" ht="15.75" customHeight="1">
      <c r="H479" s="66"/>
      <c r="O479" s="1"/>
    </row>
    <row r="480" spans="8:15" ht="15.75" customHeight="1">
      <c r="H480" s="66"/>
      <c r="O480" s="1"/>
    </row>
    <row r="481" spans="8:15" ht="15.75" customHeight="1">
      <c r="H481" s="66"/>
      <c r="O481" s="1"/>
    </row>
    <row r="482" spans="8:15" ht="15.75" customHeight="1">
      <c r="H482" s="66"/>
      <c r="O482" s="1"/>
    </row>
    <row r="483" spans="8:15" ht="15.75" customHeight="1">
      <c r="H483" s="66"/>
      <c r="O483" s="1"/>
    </row>
    <row r="484" spans="8:15" ht="15.75" customHeight="1">
      <c r="H484" s="66"/>
      <c r="O484" s="1"/>
    </row>
    <row r="485" spans="8:15" ht="15.75" customHeight="1">
      <c r="H485" s="66"/>
      <c r="O485" s="1"/>
    </row>
    <row r="486" spans="8:15" ht="15.75" customHeight="1">
      <c r="H486" s="66"/>
      <c r="O486" s="1"/>
    </row>
    <row r="487" spans="8:15" ht="15.75" customHeight="1">
      <c r="H487" s="66"/>
      <c r="O487" s="1"/>
    </row>
    <row r="488" spans="8:15" ht="15.75" customHeight="1">
      <c r="H488" s="66"/>
      <c r="O488" s="1"/>
    </row>
    <row r="489" spans="8:15" ht="15.75" customHeight="1">
      <c r="H489" s="66"/>
      <c r="O489" s="1"/>
    </row>
    <row r="490" spans="8:15" ht="15.75" customHeight="1">
      <c r="H490" s="66"/>
      <c r="O490" s="1"/>
    </row>
    <row r="491" spans="8:15" ht="15.75" customHeight="1">
      <c r="H491" s="66"/>
      <c r="O491" s="1"/>
    </row>
    <row r="492" spans="8:15" ht="15.75" customHeight="1">
      <c r="H492" s="66"/>
      <c r="O492" s="1"/>
    </row>
    <row r="493" spans="8:15" ht="15.75" customHeight="1">
      <c r="H493" s="66"/>
      <c r="O493" s="1"/>
    </row>
    <row r="494" spans="8:15" ht="15.75" customHeight="1">
      <c r="H494" s="66"/>
      <c r="O494" s="1"/>
    </row>
    <row r="495" spans="8:15" ht="15.75" customHeight="1">
      <c r="H495" s="66"/>
      <c r="O495" s="1"/>
    </row>
    <row r="496" spans="8:15" ht="15.75" customHeight="1">
      <c r="H496" s="66"/>
      <c r="O496" s="1"/>
    </row>
    <row r="497" spans="8:15" ht="15.75" customHeight="1">
      <c r="H497" s="66"/>
      <c r="O497" s="1"/>
    </row>
    <row r="498" spans="8:15" ht="15.75" customHeight="1">
      <c r="H498" s="66"/>
      <c r="O498" s="1"/>
    </row>
    <row r="499" spans="8:15" ht="15.75" customHeight="1">
      <c r="H499" s="66"/>
      <c r="O499" s="1"/>
    </row>
    <row r="500" spans="8:15" ht="15.75" customHeight="1">
      <c r="H500" s="66"/>
      <c r="O500" s="1"/>
    </row>
    <row r="501" spans="8:15" ht="15.75" customHeight="1">
      <c r="H501" s="66"/>
      <c r="O501" s="1"/>
    </row>
    <row r="502" spans="8:15" ht="15.75" customHeight="1">
      <c r="H502" s="66"/>
      <c r="O502" s="1"/>
    </row>
    <row r="503" spans="8:15" ht="15.75" customHeight="1">
      <c r="H503" s="66"/>
      <c r="O503" s="1"/>
    </row>
    <row r="504" spans="8:15" ht="15.75" customHeight="1">
      <c r="H504" s="66"/>
      <c r="O504" s="1"/>
    </row>
    <row r="505" spans="8:15" ht="15.75" customHeight="1">
      <c r="H505" s="66"/>
      <c r="O505" s="1"/>
    </row>
    <row r="506" spans="8:15" ht="15.75" customHeight="1">
      <c r="H506" s="66"/>
      <c r="O506" s="1"/>
    </row>
    <row r="507" spans="8:15" ht="15.75" customHeight="1">
      <c r="H507" s="66"/>
      <c r="O507" s="1"/>
    </row>
    <row r="508" spans="8:15" ht="15.75" customHeight="1">
      <c r="H508" s="66"/>
      <c r="O508" s="1"/>
    </row>
    <row r="509" spans="8:15" ht="15.75" customHeight="1">
      <c r="H509" s="66"/>
      <c r="O509" s="1"/>
    </row>
    <row r="510" spans="8:15" ht="15.75" customHeight="1">
      <c r="H510" s="66"/>
      <c r="O510" s="1"/>
    </row>
    <row r="511" spans="8:15" ht="15.75" customHeight="1">
      <c r="H511" s="66"/>
      <c r="O511" s="1"/>
    </row>
    <row r="512" spans="8:15" ht="15.75" customHeight="1">
      <c r="H512" s="66"/>
      <c r="O512" s="1"/>
    </row>
    <row r="513" spans="8:15" ht="15.75" customHeight="1">
      <c r="H513" s="66"/>
      <c r="O513" s="1"/>
    </row>
    <row r="514" spans="8:15" ht="15.75" customHeight="1">
      <c r="H514" s="66"/>
      <c r="O514" s="1"/>
    </row>
    <row r="515" spans="8:15" ht="15.75" customHeight="1">
      <c r="H515" s="66"/>
      <c r="O515" s="1"/>
    </row>
    <row r="516" spans="8:15" ht="15.75" customHeight="1">
      <c r="H516" s="66"/>
      <c r="O516" s="1"/>
    </row>
    <row r="517" spans="8:15" ht="15.75" customHeight="1">
      <c r="H517" s="66"/>
      <c r="O517" s="1"/>
    </row>
    <row r="518" spans="8:15" ht="15.75" customHeight="1">
      <c r="H518" s="66"/>
      <c r="O518" s="1"/>
    </row>
    <row r="519" spans="8:15" ht="15.75" customHeight="1">
      <c r="H519" s="66"/>
      <c r="O519" s="1"/>
    </row>
    <row r="520" spans="8:15" ht="15.75" customHeight="1">
      <c r="H520" s="66"/>
      <c r="O520" s="1"/>
    </row>
    <row r="521" spans="8:15" ht="15.75" customHeight="1">
      <c r="H521" s="66"/>
      <c r="O521" s="1"/>
    </row>
    <row r="522" spans="8:15" ht="15.75" customHeight="1">
      <c r="H522" s="66"/>
      <c r="O522" s="1"/>
    </row>
    <row r="523" spans="8:15" ht="15.75" customHeight="1">
      <c r="H523" s="66"/>
      <c r="O523" s="1"/>
    </row>
    <row r="524" spans="8:15" ht="15.75" customHeight="1">
      <c r="H524" s="66"/>
      <c r="O524" s="1"/>
    </row>
    <row r="525" spans="8:15" ht="15.75" customHeight="1">
      <c r="H525" s="66"/>
      <c r="O525" s="1"/>
    </row>
    <row r="526" spans="8:15" ht="15.75" customHeight="1">
      <c r="H526" s="66"/>
      <c r="O526" s="1"/>
    </row>
    <row r="527" spans="8:15" ht="15.75" customHeight="1">
      <c r="H527" s="66"/>
      <c r="O527" s="1"/>
    </row>
    <row r="528" spans="8:15" ht="15.75" customHeight="1">
      <c r="H528" s="66"/>
      <c r="O528" s="1"/>
    </row>
    <row r="529" spans="8:15" ht="15.75" customHeight="1">
      <c r="H529" s="66"/>
      <c r="O529" s="1"/>
    </row>
    <row r="530" spans="8:15" ht="15.75" customHeight="1">
      <c r="H530" s="66"/>
      <c r="O530" s="1"/>
    </row>
    <row r="531" spans="8:15" ht="15.75" customHeight="1">
      <c r="H531" s="66"/>
      <c r="O531" s="1"/>
    </row>
    <row r="532" spans="8:15" ht="15.75" customHeight="1">
      <c r="H532" s="66"/>
      <c r="O532" s="1"/>
    </row>
    <row r="533" spans="8:15" ht="15.75" customHeight="1">
      <c r="H533" s="66"/>
      <c r="O533" s="1"/>
    </row>
    <row r="534" spans="8:15" ht="15.75" customHeight="1">
      <c r="H534" s="66"/>
      <c r="O534" s="1"/>
    </row>
    <row r="535" spans="8:15" ht="15.75" customHeight="1">
      <c r="H535" s="66"/>
      <c r="O535" s="1"/>
    </row>
    <row r="536" spans="8:15" ht="15.75" customHeight="1">
      <c r="H536" s="66"/>
      <c r="O536" s="1"/>
    </row>
    <row r="537" spans="8:15" ht="15.75" customHeight="1">
      <c r="H537" s="66"/>
      <c r="O537" s="1"/>
    </row>
    <row r="538" spans="8:15" ht="15.75" customHeight="1">
      <c r="H538" s="66"/>
      <c r="O538" s="1"/>
    </row>
    <row r="539" spans="8:15" ht="15.75" customHeight="1">
      <c r="H539" s="66"/>
      <c r="O539" s="1"/>
    </row>
    <row r="540" spans="8:15" ht="15.75" customHeight="1">
      <c r="H540" s="66"/>
      <c r="O540" s="1"/>
    </row>
    <row r="541" spans="8:15" ht="15.75" customHeight="1">
      <c r="H541" s="66"/>
      <c r="O541" s="1"/>
    </row>
    <row r="542" spans="8:15" ht="15.75" customHeight="1">
      <c r="H542" s="66"/>
      <c r="O542" s="1"/>
    </row>
    <row r="543" spans="8:15" ht="15.75" customHeight="1">
      <c r="H543" s="66"/>
      <c r="O543" s="1"/>
    </row>
    <row r="544" spans="8:15" ht="15.75" customHeight="1">
      <c r="H544" s="66"/>
      <c r="O544" s="1"/>
    </row>
    <row r="545" spans="8:15" ht="15.75" customHeight="1">
      <c r="H545" s="66"/>
      <c r="O545" s="1"/>
    </row>
    <row r="546" spans="8:15" ht="15.75" customHeight="1">
      <c r="H546" s="66"/>
      <c r="O546" s="1"/>
    </row>
    <row r="547" spans="8:15" ht="15.75" customHeight="1">
      <c r="H547" s="66"/>
      <c r="O547" s="1"/>
    </row>
    <row r="548" spans="8:15" ht="15.75" customHeight="1">
      <c r="H548" s="66"/>
      <c r="O548" s="1"/>
    </row>
    <row r="549" spans="8:15" ht="15.75" customHeight="1">
      <c r="H549" s="66"/>
      <c r="O549" s="1"/>
    </row>
    <row r="550" spans="8:15" ht="15.75" customHeight="1">
      <c r="H550" s="66"/>
      <c r="O550" s="1"/>
    </row>
    <row r="551" spans="8:15" ht="15.75" customHeight="1">
      <c r="H551" s="66"/>
      <c r="O551" s="1"/>
    </row>
    <row r="552" spans="8:15" ht="15.75" customHeight="1">
      <c r="H552" s="66"/>
      <c r="O552" s="1"/>
    </row>
    <row r="553" spans="8:15" ht="15.75" customHeight="1">
      <c r="H553" s="66"/>
      <c r="O553" s="1"/>
    </row>
    <row r="554" spans="8:15" ht="15.75" customHeight="1">
      <c r="H554" s="66"/>
      <c r="O554" s="1"/>
    </row>
    <row r="555" spans="8:15" ht="15.75" customHeight="1">
      <c r="H555" s="66"/>
      <c r="O555" s="1"/>
    </row>
    <row r="556" spans="8:15" ht="15.75" customHeight="1">
      <c r="H556" s="66"/>
      <c r="O556" s="1"/>
    </row>
    <row r="557" spans="8:15" ht="15.75" customHeight="1">
      <c r="H557" s="66"/>
      <c r="O557" s="1"/>
    </row>
    <row r="558" spans="8:15" ht="15.75" customHeight="1">
      <c r="H558" s="66"/>
      <c r="O558" s="1"/>
    </row>
    <row r="559" spans="8:15" ht="15.75" customHeight="1">
      <c r="H559" s="66"/>
      <c r="O559" s="1"/>
    </row>
    <row r="560" spans="8:15" ht="15.75" customHeight="1">
      <c r="H560" s="66"/>
      <c r="O560" s="1"/>
    </row>
    <row r="561" spans="8:15" ht="15.75" customHeight="1">
      <c r="H561" s="66"/>
      <c r="O561" s="1"/>
    </row>
    <row r="562" spans="8:15" ht="15.75" customHeight="1">
      <c r="H562" s="66"/>
      <c r="O562" s="1"/>
    </row>
    <row r="563" spans="8:15" ht="15.75" customHeight="1">
      <c r="H563" s="66"/>
      <c r="O563" s="1"/>
    </row>
    <row r="564" spans="8:15" ht="15.75" customHeight="1">
      <c r="H564" s="66"/>
      <c r="O564" s="1"/>
    </row>
    <row r="565" spans="8:15" ht="15.75" customHeight="1">
      <c r="H565" s="66"/>
      <c r="O565" s="1"/>
    </row>
    <row r="566" spans="8:15" ht="15.75" customHeight="1">
      <c r="H566" s="66"/>
      <c r="O566" s="1"/>
    </row>
    <row r="567" spans="8:15" ht="15.75" customHeight="1">
      <c r="H567" s="66"/>
      <c r="O567" s="1"/>
    </row>
    <row r="568" spans="8:15" ht="15.75" customHeight="1">
      <c r="H568" s="66"/>
      <c r="O568" s="1"/>
    </row>
    <row r="569" spans="8:15" ht="15.75" customHeight="1">
      <c r="H569" s="66"/>
      <c r="O569" s="1"/>
    </row>
    <row r="570" spans="8:15" ht="15.75" customHeight="1">
      <c r="H570" s="66"/>
      <c r="O570" s="1"/>
    </row>
    <row r="571" spans="8:15" ht="15.75" customHeight="1">
      <c r="H571" s="66"/>
      <c r="O571" s="1"/>
    </row>
    <row r="572" spans="8:15" ht="15.75" customHeight="1">
      <c r="H572" s="66"/>
      <c r="O572" s="1"/>
    </row>
    <row r="573" spans="8:15" ht="15.75" customHeight="1">
      <c r="H573" s="66"/>
      <c r="O573" s="1"/>
    </row>
    <row r="574" spans="8:15" ht="15.75" customHeight="1">
      <c r="H574" s="66"/>
      <c r="O574" s="1"/>
    </row>
    <row r="575" spans="8:15" ht="15.75" customHeight="1">
      <c r="H575" s="66"/>
      <c r="O575" s="1"/>
    </row>
    <row r="576" spans="8:15" ht="15.75" customHeight="1">
      <c r="H576" s="66"/>
      <c r="O576" s="1"/>
    </row>
    <row r="577" spans="8:15" ht="15.75" customHeight="1">
      <c r="H577" s="66"/>
      <c r="O577" s="1"/>
    </row>
    <row r="578" spans="8:15" ht="15.75" customHeight="1">
      <c r="H578" s="66"/>
      <c r="O578" s="1"/>
    </row>
    <row r="579" spans="8:15" ht="15.75" customHeight="1">
      <c r="H579" s="66"/>
      <c r="O579" s="1"/>
    </row>
    <row r="580" spans="8:15" ht="15.75" customHeight="1">
      <c r="H580" s="66"/>
      <c r="O580" s="1"/>
    </row>
    <row r="581" spans="8:15" ht="15.75" customHeight="1">
      <c r="H581" s="66"/>
      <c r="O581" s="1"/>
    </row>
    <row r="582" spans="8:15" ht="15.75" customHeight="1">
      <c r="H582" s="66"/>
      <c r="O582" s="1"/>
    </row>
    <row r="583" spans="8:15" ht="15.75" customHeight="1">
      <c r="H583" s="66"/>
      <c r="O583" s="1"/>
    </row>
    <row r="584" spans="8:15" ht="15.75" customHeight="1">
      <c r="H584" s="66"/>
      <c r="O584" s="1"/>
    </row>
    <row r="585" spans="8:15" ht="15.75" customHeight="1">
      <c r="H585" s="66"/>
      <c r="O585" s="1"/>
    </row>
    <row r="586" spans="8:15" ht="15.75" customHeight="1">
      <c r="H586" s="66"/>
      <c r="O586" s="1"/>
    </row>
    <row r="587" spans="8:15" ht="15.75" customHeight="1">
      <c r="H587" s="66"/>
      <c r="O587" s="1"/>
    </row>
    <row r="588" spans="8:15" ht="15.75" customHeight="1">
      <c r="H588" s="66"/>
      <c r="O588" s="1"/>
    </row>
    <row r="589" spans="8:15" ht="15.75" customHeight="1">
      <c r="H589" s="66"/>
      <c r="O589" s="1"/>
    </row>
    <row r="590" spans="8:15" ht="15.75" customHeight="1">
      <c r="H590" s="66"/>
      <c r="O590" s="1"/>
    </row>
    <row r="591" spans="8:15" ht="15.75" customHeight="1">
      <c r="H591" s="66"/>
      <c r="O591" s="1"/>
    </row>
    <row r="592" spans="8:15" ht="15.75" customHeight="1">
      <c r="H592" s="66"/>
      <c r="O592" s="1"/>
    </row>
    <row r="593" spans="8:15" ht="15.75" customHeight="1">
      <c r="H593" s="66"/>
      <c r="O593" s="1"/>
    </row>
    <row r="594" spans="8:15" ht="15.75" customHeight="1">
      <c r="H594" s="66"/>
      <c r="O594" s="1"/>
    </row>
    <row r="595" spans="8:15" ht="15.75" customHeight="1">
      <c r="H595" s="66"/>
      <c r="O595" s="1"/>
    </row>
    <row r="596" spans="8:15" ht="15.75" customHeight="1">
      <c r="H596" s="66"/>
      <c r="O596" s="1"/>
    </row>
    <row r="597" spans="8:15" ht="15.75" customHeight="1">
      <c r="H597" s="66"/>
      <c r="O597" s="1"/>
    </row>
    <row r="598" spans="8:15" ht="15.75" customHeight="1">
      <c r="H598" s="66"/>
      <c r="O598" s="1"/>
    </row>
    <row r="599" spans="8:15" ht="15.75" customHeight="1">
      <c r="H599" s="66"/>
      <c r="O599" s="1"/>
    </row>
    <row r="600" spans="8:15" ht="15.75" customHeight="1">
      <c r="H600" s="66"/>
      <c r="O600" s="1"/>
    </row>
    <row r="601" spans="8:15" ht="15.75" customHeight="1">
      <c r="H601" s="66"/>
      <c r="O601" s="1"/>
    </row>
    <row r="602" spans="8:15" ht="15.75" customHeight="1">
      <c r="H602" s="66"/>
      <c r="O602" s="1"/>
    </row>
    <row r="603" spans="8:15" ht="15.75" customHeight="1">
      <c r="H603" s="66"/>
      <c r="O603" s="1"/>
    </row>
    <row r="604" spans="8:15" ht="15.75" customHeight="1">
      <c r="H604" s="66"/>
      <c r="O604" s="1"/>
    </row>
    <row r="605" spans="8:15" ht="15.75" customHeight="1">
      <c r="H605" s="66"/>
      <c r="O605" s="1"/>
    </row>
    <row r="606" spans="8:15" ht="15.75" customHeight="1">
      <c r="H606" s="66"/>
      <c r="O606" s="1"/>
    </row>
    <row r="607" spans="8:15" ht="15.75" customHeight="1">
      <c r="H607" s="66"/>
      <c r="O607" s="1"/>
    </row>
    <row r="608" spans="8:15" ht="15.75" customHeight="1">
      <c r="H608" s="66"/>
      <c r="O608" s="1"/>
    </row>
    <row r="609" spans="8:15" ht="15.75" customHeight="1">
      <c r="H609" s="66"/>
      <c r="O609" s="1"/>
    </row>
    <row r="610" spans="8:15" ht="15.75" customHeight="1">
      <c r="H610" s="66"/>
      <c r="O610" s="1"/>
    </row>
    <row r="611" spans="8:15" ht="15.75" customHeight="1">
      <c r="H611" s="66"/>
      <c r="O611" s="1"/>
    </row>
    <row r="612" spans="8:15" ht="15.75" customHeight="1">
      <c r="H612" s="66"/>
      <c r="O612" s="1"/>
    </row>
    <row r="613" spans="8:15" ht="15.75" customHeight="1">
      <c r="H613" s="66"/>
      <c r="O613" s="1"/>
    </row>
    <row r="614" spans="8:15" ht="15.75" customHeight="1">
      <c r="H614" s="66"/>
      <c r="O614" s="1"/>
    </row>
    <row r="615" spans="8:15" ht="15.75" customHeight="1">
      <c r="H615" s="66"/>
      <c r="O615" s="1"/>
    </row>
    <row r="616" spans="8:15" ht="15.75" customHeight="1">
      <c r="H616" s="66"/>
      <c r="O616" s="1"/>
    </row>
    <row r="617" spans="8:15" ht="15.75" customHeight="1">
      <c r="H617" s="66"/>
      <c r="O617" s="1"/>
    </row>
    <row r="618" spans="8:15" ht="15.75" customHeight="1">
      <c r="H618" s="66"/>
      <c r="O618" s="1"/>
    </row>
    <row r="619" spans="8:15" ht="15.75" customHeight="1">
      <c r="H619" s="66"/>
      <c r="O619" s="1"/>
    </row>
    <row r="620" spans="8:15" ht="15.75" customHeight="1">
      <c r="H620" s="66"/>
      <c r="O620" s="1"/>
    </row>
    <row r="621" spans="8:15" ht="15.75" customHeight="1">
      <c r="H621" s="66"/>
      <c r="O621" s="1"/>
    </row>
    <row r="622" spans="8:15" ht="15.75" customHeight="1">
      <c r="H622" s="66"/>
      <c r="O622" s="1"/>
    </row>
    <row r="623" spans="8:15" ht="15.75" customHeight="1">
      <c r="H623" s="66"/>
      <c r="O623" s="1"/>
    </row>
    <row r="624" spans="8:15" ht="15.75" customHeight="1">
      <c r="H624" s="66"/>
      <c r="O624" s="1"/>
    </row>
    <row r="625" spans="8:15" ht="15.75" customHeight="1">
      <c r="H625" s="66"/>
      <c r="O625" s="1"/>
    </row>
    <row r="626" spans="8:15" ht="15.75" customHeight="1">
      <c r="H626" s="66"/>
      <c r="O626" s="1"/>
    </row>
    <row r="627" spans="8:15" ht="15.75" customHeight="1">
      <c r="H627" s="66"/>
      <c r="O627" s="1"/>
    </row>
    <row r="628" spans="8:15" ht="15.75" customHeight="1">
      <c r="H628" s="66"/>
      <c r="O628" s="1"/>
    </row>
    <row r="629" spans="8:15" ht="15.75" customHeight="1">
      <c r="H629" s="66"/>
      <c r="O629" s="1"/>
    </row>
    <row r="630" spans="8:15" ht="15.75" customHeight="1">
      <c r="H630" s="66"/>
      <c r="O630" s="1"/>
    </row>
    <row r="631" spans="8:15" ht="15.75" customHeight="1">
      <c r="H631" s="66"/>
      <c r="O631" s="1"/>
    </row>
    <row r="632" spans="8:15" ht="15.75" customHeight="1">
      <c r="H632" s="66"/>
      <c r="O632" s="1"/>
    </row>
    <row r="633" spans="8:15" ht="15.75" customHeight="1">
      <c r="H633" s="66"/>
      <c r="O633" s="1"/>
    </row>
    <row r="634" spans="8:15" ht="15.75" customHeight="1">
      <c r="H634" s="66"/>
      <c r="O634" s="1"/>
    </row>
    <row r="635" spans="8:15" ht="15.75" customHeight="1">
      <c r="H635" s="66"/>
      <c r="O635" s="1"/>
    </row>
    <row r="636" spans="8:15" ht="15.75" customHeight="1">
      <c r="H636" s="66"/>
      <c r="O636" s="1"/>
    </row>
    <row r="637" spans="8:15" ht="15.75" customHeight="1">
      <c r="H637" s="66"/>
      <c r="O637" s="1"/>
    </row>
    <row r="638" spans="8:15" ht="15.75" customHeight="1">
      <c r="H638" s="66"/>
      <c r="O638" s="1"/>
    </row>
    <row r="639" spans="8:15" ht="15.75" customHeight="1">
      <c r="H639" s="66"/>
      <c r="O639" s="1"/>
    </row>
    <row r="640" spans="8:15" ht="15.75" customHeight="1">
      <c r="H640" s="66"/>
      <c r="O640" s="1"/>
    </row>
    <row r="641" spans="8:15" ht="15.75" customHeight="1">
      <c r="H641" s="66"/>
      <c r="O641" s="1"/>
    </row>
    <row r="642" spans="8:15" ht="15.75" customHeight="1">
      <c r="H642" s="66"/>
      <c r="O642" s="1"/>
    </row>
    <row r="643" spans="8:15" ht="15.75" customHeight="1">
      <c r="H643" s="66"/>
      <c r="O643" s="1"/>
    </row>
    <row r="644" spans="8:15" ht="15.75" customHeight="1">
      <c r="H644" s="66"/>
      <c r="O644" s="1"/>
    </row>
    <row r="645" spans="8:15" ht="15.75" customHeight="1">
      <c r="H645" s="66"/>
      <c r="O645" s="1"/>
    </row>
    <row r="646" spans="8:15" ht="15.75" customHeight="1">
      <c r="H646" s="66"/>
      <c r="O646" s="1"/>
    </row>
    <row r="647" spans="8:15" ht="15.75" customHeight="1">
      <c r="H647" s="66"/>
      <c r="O647" s="1"/>
    </row>
    <row r="648" spans="8:15" ht="15.75" customHeight="1">
      <c r="H648" s="66"/>
      <c r="O648" s="1"/>
    </row>
    <row r="649" spans="8:15" ht="15.75" customHeight="1">
      <c r="H649" s="66"/>
      <c r="O649" s="1"/>
    </row>
    <row r="650" spans="8:15" ht="15.75" customHeight="1">
      <c r="H650" s="66"/>
      <c r="O650" s="1"/>
    </row>
    <row r="651" spans="8:15" ht="15.75" customHeight="1">
      <c r="H651" s="66"/>
      <c r="O651" s="1"/>
    </row>
    <row r="652" spans="8:15" ht="15.75" customHeight="1">
      <c r="H652" s="66"/>
      <c r="O652" s="1"/>
    </row>
    <row r="653" spans="8:15" ht="15.75" customHeight="1">
      <c r="H653" s="66"/>
      <c r="O653" s="1"/>
    </row>
    <row r="654" spans="8:15" ht="15.75" customHeight="1">
      <c r="H654" s="66"/>
      <c r="O654" s="1"/>
    </row>
    <row r="655" spans="8:15" ht="15.75" customHeight="1">
      <c r="H655" s="66"/>
      <c r="O655" s="1"/>
    </row>
    <row r="656" spans="8:15" ht="15.75" customHeight="1">
      <c r="H656" s="66"/>
      <c r="O656" s="1"/>
    </row>
    <row r="657" spans="8:15" ht="15.75" customHeight="1">
      <c r="H657" s="66"/>
      <c r="O657" s="1"/>
    </row>
    <row r="658" spans="8:15" ht="15.75" customHeight="1">
      <c r="H658" s="66"/>
      <c r="O658" s="1"/>
    </row>
    <row r="659" spans="8:15" ht="15.75" customHeight="1">
      <c r="H659" s="66"/>
      <c r="O659" s="1"/>
    </row>
    <row r="660" spans="8:15" ht="15.75" customHeight="1">
      <c r="H660" s="66"/>
      <c r="O660" s="1"/>
    </row>
    <row r="661" spans="8:15" ht="15.75" customHeight="1">
      <c r="H661" s="66"/>
      <c r="O661" s="1"/>
    </row>
    <row r="662" spans="8:15" ht="15.75" customHeight="1">
      <c r="H662" s="66"/>
      <c r="O662" s="1"/>
    </row>
    <row r="663" spans="8:15" ht="15.75" customHeight="1">
      <c r="H663" s="66"/>
      <c r="O663" s="1"/>
    </row>
    <row r="664" spans="8:15" ht="15.75" customHeight="1">
      <c r="H664" s="66"/>
      <c r="O664" s="1"/>
    </row>
    <row r="665" spans="8:15" ht="15.75" customHeight="1">
      <c r="H665" s="66"/>
      <c r="O665" s="1"/>
    </row>
    <row r="666" spans="8:15" ht="15.75" customHeight="1">
      <c r="H666" s="66"/>
      <c r="O666" s="1"/>
    </row>
    <row r="667" spans="8:15" ht="15.75" customHeight="1">
      <c r="H667" s="66"/>
      <c r="O667" s="1"/>
    </row>
    <row r="668" spans="8:15" ht="15.75" customHeight="1">
      <c r="H668" s="66"/>
      <c r="O668" s="1"/>
    </row>
    <row r="669" spans="8:15" ht="15.75" customHeight="1">
      <c r="H669" s="66"/>
      <c r="O669" s="1"/>
    </row>
    <row r="670" spans="8:15" ht="15.75" customHeight="1">
      <c r="H670" s="66"/>
      <c r="O670" s="1"/>
    </row>
    <row r="671" spans="8:15" ht="15.75" customHeight="1">
      <c r="H671" s="66"/>
      <c r="O671" s="1"/>
    </row>
    <row r="672" spans="8:15" ht="15.75" customHeight="1">
      <c r="H672" s="66"/>
      <c r="O672" s="1"/>
    </row>
    <row r="673" spans="8:15" ht="15.75" customHeight="1">
      <c r="H673" s="66"/>
      <c r="O673" s="1"/>
    </row>
    <row r="674" spans="8:15" ht="15.75" customHeight="1">
      <c r="H674" s="66"/>
      <c r="O674" s="1"/>
    </row>
    <row r="675" spans="8:15" ht="15.75" customHeight="1">
      <c r="H675" s="66"/>
      <c r="O675" s="1"/>
    </row>
    <row r="676" spans="8:15" ht="15.75" customHeight="1">
      <c r="H676" s="66"/>
      <c r="O676" s="1"/>
    </row>
    <row r="677" spans="8:15" ht="15.75" customHeight="1">
      <c r="H677" s="66"/>
      <c r="O677" s="1"/>
    </row>
    <row r="678" spans="8:15" ht="15.75" customHeight="1">
      <c r="H678" s="66"/>
      <c r="O678" s="1"/>
    </row>
    <row r="679" spans="8:15" ht="15.75" customHeight="1">
      <c r="H679" s="66"/>
      <c r="O679" s="1"/>
    </row>
    <row r="680" spans="8:15" ht="15.75" customHeight="1">
      <c r="H680" s="66"/>
      <c r="O680" s="1"/>
    </row>
    <row r="681" spans="8:15" ht="15.75" customHeight="1">
      <c r="H681" s="66"/>
      <c r="O681" s="1"/>
    </row>
    <row r="682" spans="8:15" ht="15.75" customHeight="1">
      <c r="H682" s="66"/>
      <c r="O682" s="1"/>
    </row>
    <row r="683" spans="8:15" ht="15.75" customHeight="1">
      <c r="H683" s="66"/>
      <c r="O683" s="1"/>
    </row>
    <row r="684" spans="8:15" ht="15.75" customHeight="1">
      <c r="H684" s="66"/>
      <c r="O684" s="1"/>
    </row>
    <row r="685" spans="8:15" ht="15.75" customHeight="1">
      <c r="H685" s="66"/>
      <c r="O685" s="1"/>
    </row>
    <row r="686" spans="8:15" ht="15.75" customHeight="1">
      <c r="H686" s="66"/>
      <c r="O686" s="1"/>
    </row>
    <row r="687" spans="8:15" ht="15.75" customHeight="1">
      <c r="H687" s="66"/>
      <c r="O687" s="1"/>
    </row>
    <row r="688" spans="8:15" ht="15.75" customHeight="1">
      <c r="H688" s="66"/>
      <c r="O688" s="1"/>
    </row>
    <row r="689" spans="8:15" ht="15.75" customHeight="1">
      <c r="H689" s="66"/>
      <c r="O689" s="1"/>
    </row>
    <row r="690" spans="8:15" ht="15.75" customHeight="1">
      <c r="H690" s="66"/>
      <c r="O690" s="1"/>
    </row>
    <row r="691" spans="8:15" ht="15.75" customHeight="1">
      <c r="H691" s="66"/>
      <c r="O691" s="1"/>
    </row>
    <row r="692" spans="8:15" ht="15.75" customHeight="1">
      <c r="H692" s="66"/>
      <c r="O692" s="1"/>
    </row>
    <row r="693" spans="8:15" ht="15.75" customHeight="1">
      <c r="H693" s="66"/>
      <c r="O693" s="1"/>
    </row>
    <row r="694" spans="8:15" ht="15.75" customHeight="1">
      <c r="H694" s="66"/>
      <c r="O694" s="1"/>
    </row>
    <row r="695" spans="8:15" ht="15.75" customHeight="1">
      <c r="H695" s="66"/>
      <c r="O695" s="1"/>
    </row>
    <row r="696" spans="8:15" ht="15.75" customHeight="1">
      <c r="H696" s="66"/>
      <c r="O696" s="1"/>
    </row>
    <row r="697" spans="8:15" ht="15.75" customHeight="1">
      <c r="H697" s="66"/>
      <c r="O697" s="1"/>
    </row>
    <row r="698" spans="8:15" ht="15.75" customHeight="1">
      <c r="H698" s="66"/>
      <c r="O698" s="1"/>
    </row>
    <row r="699" spans="8:15" ht="15.75" customHeight="1">
      <c r="H699" s="66"/>
      <c r="O699" s="1"/>
    </row>
    <row r="700" spans="8:15" ht="15.75" customHeight="1">
      <c r="H700" s="66"/>
      <c r="O700" s="1"/>
    </row>
    <row r="701" spans="8:15" ht="15.75" customHeight="1">
      <c r="H701" s="66"/>
      <c r="O701" s="1"/>
    </row>
    <row r="702" spans="8:15" ht="15.75" customHeight="1">
      <c r="H702" s="66"/>
      <c r="O702" s="1"/>
    </row>
    <row r="703" spans="8:15" ht="15.75" customHeight="1">
      <c r="H703" s="66"/>
      <c r="O703" s="1"/>
    </row>
    <row r="704" spans="8:15" ht="15.75" customHeight="1">
      <c r="H704" s="66"/>
      <c r="O704" s="1"/>
    </row>
    <row r="705" spans="8:15" ht="15.75" customHeight="1">
      <c r="H705" s="66"/>
      <c r="O705" s="1"/>
    </row>
    <row r="706" spans="8:15" ht="15.75" customHeight="1">
      <c r="H706" s="66"/>
      <c r="O706" s="1"/>
    </row>
    <row r="707" spans="8:15" ht="15.75" customHeight="1">
      <c r="H707" s="66"/>
      <c r="O707" s="1"/>
    </row>
    <row r="708" spans="8:15" ht="15.75" customHeight="1">
      <c r="H708" s="66"/>
      <c r="O708" s="1"/>
    </row>
    <row r="709" spans="8:15" ht="15.75" customHeight="1">
      <c r="H709" s="66"/>
      <c r="O709" s="1"/>
    </row>
    <row r="710" spans="8:15" ht="15.75" customHeight="1">
      <c r="H710" s="66"/>
      <c r="O710" s="1"/>
    </row>
    <row r="711" spans="8:15" ht="15.75" customHeight="1">
      <c r="H711" s="66"/>
      <c r="O711" s="1"/>
    </row>
    <row r="712" spans="8:15" ht="15.75" customHeight="1">
      <c r="H712" s="66"/>
      <c r="O712" s="1"/>
    </row>
    <row r="713" spans="8:15" ht="15.75" customHeight="1">
      <c r="H713" s="66"/>
      <c r="O713" s="1"/>
    </row>
    <row r="714" spans="8:15" ht="15.75" customHeight="1">
      <c r="H714" s="66"/>
      <c r="O714" s="1"/>
    </row>
    <row r="715" spans="8:15" ht="15.75" customHeight="1">
      <c r="H715" s="66"/>
      <c r="O715" s="1"/>
    </row>
    <row r="716" spans="8:15" ht="15.75" customHeight="1">
      <c r="H716" s="66"/>
      <c r="O716" s="1"/>
    </row>
    <row r="717" spans="8:15" ht="15.75" customHeight="1">
      <c r="H717" s="66"/>
      <c r="O717" s="1"/>
    </row>
    <row r="718" spans="8:15" ht="15.75" customHeight="1">
      <c r="H718" s="66"/>
      <c r="O718" s="1"/>
    </row>
    <row r="719" spans="8:15" ht="15.75" customHeight="1">
      <c r="H719" s="66"/>
      <c r="O719" s="1"/>
    </row>
    <row r="720" spans="8:15" ht="15.75" customHeight="1">
      <c r="H720" s="66"/>
      <c r="O720" s="1"/>
    </row>
    <row r="721" spans="8:15" ht="15.75" customHeight="1">
      <c r="H721" s="66"/>
      <c r="O721" s="1"/>
    </row>
    <row r="722" spans="8:15" ht="15.75" customHeight="1">
      <c r="H722" s="66"/>
      <c r="O722" s="1"/>
    </row>
    <row r="723" spans="8:15" ht="15.75" customHeight="1">
      <c r="H723" s="66"/>
      <c r="O723" s="1"/>
    </row>
    <row r="724" spans="8:15" ht="15.75" customHeight="1">
      <c r="H724" s="66"/>
      <c r="O724" s="1"/>
    </row>
    <row r="725" spans="8:15" ht="15.75" customHeight="1">
      <c r="H725" s="66"/>
      <c r="O725" s="1"/>
    </row>
    <row r="726" spans="8:15" ht="15.75" customHeight="1">
      <c r="H726" s="66"/>
      <c r="O726" s="1"/>
    </row>
    <row r="727" spans="8:15" ht="15.75" customHeight="1">
      <c r="H727" s="66"/>
      <c r="O727" s="1"/>
    </row>
    <row r="728" spans="8:15" ht="15.75" customHeight="1">
      <c r="H728" s="66"/>
      <c r="O728" s="1"/>
    </row>
    <row r="729" spans="8:15" ht="15.75" customHeight="1">
      <c r="H729" s="66"/>
      <c r="O729" s="1"/>
    </row>
    <row r="730" spans="8:15" ht="15.75" customHeight="1">
      <c r="H730" s="66"/>
      <c r="O730" s="1"/>
    </row>
    <row r="731" spans="8:15" ht="15.75" customHeight="1">
      <c r="H731" s="66"/>
      <c r="O731" s="1"/>
    </row>
    <row r="732" spans="8:15" ht="15.75" customHeight="1">
      <c r="H732" s="66"/>
      <c r="O732" s="1"/>
    </row>
    <row r="733" spans="8:15" ht="15.75" customHeight="1">
      <c r="H733" s="66"/>
      <c r="O733" s="1"/>
    </row>
    <row r="734" spans="8:15" ht="15.75" customHeight="1">
      <c r="H734" s="66"/>
      <c r="O734" s="1"/>
    </row>
    <row r="735" spans="8:15" ht="15.75" customHeight="1">
      <c r="H735" s="66"/>
      <c r="O735" s="1"/>
    </row>
    <row r="736" spans="8:15" ht="15.75" customHeight="1">
      <c r="H736" s="66"/>
      <c r="O736" s="1"/>
    </row>
    <row r="737" spans="8:15" ht="15.75" customHeight="1">
      <c r="H737" s="66"/>
      <c r="O737" s="1"/>
    </row>
    <row r="738" spans="8:15" ht="15.75" customHeight="1">
      <c r="H738" s="66"/>
      <c r="O738" s="1"/>
    </row>
    <row r="739" spans="8:15" ht="15.75" customHeight="1">
      <c r="H739" s="66"/>
      <c r="O739" s="1"/>
    </row>
    <row r="740" spans="8:15" ht="15.75" customHeight="1">
      <c r="H740" s="66"/>
      <c r="O740" s="1"/>
    </row>
    <row r="741" spans="8:15" ht="15.75" customHeight="1">
      <c r="H741" s="66"/>
      <c r="O741" s="1"/>
    </row>
    <row r="742" spans="8:15" ht="15.75" customHeight="1">
      <c r="H742" s="66"/>
      <c r="O742" s="1"/>
    </row>
    <row r="743" spans="8:15" ht="15.75" customHeight="1">
      <c r="H743" s="66"/>
      <c r="O743" s="1"/>
    </row>
    <row r="744" spans="8:15" ht="15.75" customHeight="1">
      <c r="H744" s="66"/>
      <c r="O744" s="1"/>
    </row>
    <row r="745" spans="8:15" ht="15.75" customHeight="1">
      <c r="H745" s="66"/>
      <c r="O745" s="1"/>
    </row>
    <row r="746" spans="8:15" ht="15.75" customHeight="1">
      <c r="H746" s="66"/>
      <c r="O746" s="1"/>
    </row>
    <row r="747" spans="8:15" ht="15.75" customHeight="1">
      <c r="H747" s="66"/>
      <c r="O747" s="1"/>
    </row>
    <row r="748" spans="8:15" ht="15.75" customHeight="1">
      <c r="H748" s="66"/>
      <c r="O748" s="1"/>
    </row>
    <row r="749" spans="8:15" ht="15.75" customHeight="1">
      <c r="H749" s="66"/>
      <c r="O749" s="1"/>
    </row>
    <row r="750" spans="8:15" ht="15.75" customHeight="1">
      <c r="H750" s="66"/>
      <c r="O750" s="1"/>
    </row>
    <row r="751" spans="8:15" ht="15.75" customHeight="1">
      <c r="H751" s="66"/>
      <c r="O751" s="1"/>
    </row>
    <row r="752" spans="8:15" ht="15.75" customHeight="1">
      <c r="H752" s="66"/>
      <c r="O752" s="1"/>
    </row>
    <row r="753" spans="8:15" ht="15.75" customHeight="1">
      <c r="H753" s="66"/>
      <c r="O753" s="1"/>
    </row>
    <row r="754" spans="8:15" ht="15.75" customHeight="1">
      <c r="H754" s="66"/>
      <c r="O754" s="1"/>
    </row>
    <row r="755" spans="8:15" ht="15.75" customHeight="1">
      <c r="H755" s="66"/>
      <c r="O755" s="1"/>
    </row>
    <row r="756" spans="8:15" ht="15.75" customHeight="1">
      <c r="H756" s="66"/>
      <c r="O756" s="1"/>
    </row>
    <row r="757" spans="8:15" ht="15.75" customHeight="1">
      <c r="H757" s="66"/>
      <c r="O757" s="1"/>
    </row>
    <row r="758" spans="8:15" ht="15.75" customHeight="1">
      <c r="H758" s="66"/>
      <c r="O758" s="1"/>
    </row>
    <row r="759" spans="8:15" ht="15.75" customHeight="1">
      <c r="H759" s="66"/>
      <c r="O759" s="1"/>
    </row>
    <row r="760" spans="8:15" ht="15.75" customHeight="1">
      <c r="H760" s="66"/>
      <c r="O760" s="1"/>
    </row>
    <row r="761" spans="8:15" ht="15.75" customHeight="1">
      <c r="H761" s="66"/>
      <c r="O761" s="1"/>
    </row>
    <row r="762" spans="8:15" ht="15.75" customHeight="1">
      <c r="H762" s="66"/>
      <c r="O762" s="1"/>
    </row>
    <row r="763" spans="8:15" ht="15.75" customHeight="1">
      <c r="H763" s="66"/>
      <c r="O763" s="1"/>
    </row>
    <row r="764" spans="8:15" ht="15.75" customHeight="1">
      <c r="H764" s="66"/>
      <c r="O764" s="1"/>
    </row>
    <row r="765" spans="8:15" ht="15.75" customHeight="1">
      <c r="H765" s="66"/>
      <c r="O765" s="1"/>
    </row>
    <row r="766" spans="8:15" ht="15.75" customHeight="1">
      <c r="H766" s="66"/>
      <c r="O766" s="1"/>
    </row>
    <row r="767" spans="8:15" ht="15.75" customHeight="1">
      <c r="H767" s="66"/>
      <c r="O767" s="1"/>
    </row>
    <row r="768" spans="8:15" ht="15.75" customHeight="1">
      <c r="H768" s="66"/>
      <c r="O768" s="1"/>
    </row>
    <row r="769" spans="8:15" ht="15.75" customHeight="1">
      <c r="H769" s="66"/>
      <c r="O769" s="1"/>
    </row>
    <row r="770" spans="8:15" ht="15.75" customHeight="1">
      <c r="H770" s="66"/>
      <c r="O770" s="1"/>
    </row>
    <row r="771" spans="8:15" ht="15.75" customHeight="1">
      <c r="H771" s="66"/>
      <c r="O771" s="1"/>
    </row>
    <row r="772" spans="8:15" ht="15.75" customHeight="1">
      <c r="H772" s="66"/>
      <c r="O772" s="1"/>
    </row>
    <row r="773" spans="8:15" ht="15.75" customHeight="1">
      <c r="H773" s="66"/>
      <c r="O773" s="1"/>
    </row>
    <row r="774" spans="8:15" ht="15.75" customHeight="1">
      <c r="H774" s="66"/>
      <c r="O774" s="1"/>
    </row>
    <row r="775" spans="8:15" ht="15.75" customHeight="1">
      <c r="H775" s="66"/>
      <c r="O775" s="1"/>
    </row>
    <row r="776" spans="8:15" ht="15.75" customHeight="1">
      <c r="H776" s="66"/>
      <c r="O776" s="1"/>
    </row>
    <row r="777" spans="8:15" ht="15.75" customHeight="1">
      <c r="H777" s="66"/>
      <c r="O777" s="1"/>
    </row>
    <row r="778" spans="8:15" ht="15.75" customHeight="1">
      <c r="H778" s="66"/>
      <c r="O778" s="1"/>
    </row>
    <row r="779" spans="8:15" ht="15.75" customHeight="1">
      <c r="H779" s="66"/>
      <c r="O779" s="1"/>
    </row>
    <row r="780" spans="8:15" ht="15.75" customHeight="1">
      <c r="H780" s="66"/>
      <c r="O780" s="1"/>
    </row>
    <row r="781" spans="8:15" ht="15.75" customHeight="1">
      <c r="H781" s="66"/>
      <c r="O781" s="1"/>
    </row>
    <row r="782" spans="8:15" ht="15.75" customHeight="1">
      <c r="H782" s="66"/>
      <c r="O782" s="1"/>
    </row>
    <row r="783" spans="8:15" ht="15.75" customHeight="1">
      <c r="H783" s="66"/>
      <c r="O783" s="1"/>
    </row>
    <row r="784" spans="8:15" ht="15.75" customHeight="1">
      <c r="H784" s="66"/>
      <c r="O784" s="1"/>
    </row>
    <row r="785" spans="8:15" ht="15.75" customHeight="1">
      <c r="H785" s="66"/>
      <c r="O785" s="1"/>
    </row>
    <row r="786" spans="8:15" ht="15.75" customHeight="1">
      <c r="H786" s="66"/>
      <c r="O786" s="1"/>
    </row>
    <row r="787" spans="8:15" ht="15.75" customHeight="1">
      <c r="H787" s="66"/>
      <c r="O787" s="1"/>
    </row>
    <row r="788" spans="8:15" ht="15.75" customHeight="1">
      <c r="H788" s="66"/>
      <c r="O788" s="1"/>
    </row>
    <row r="789" spans="8:15" ht="15.75" customHeight="1">
      <c r="H789" s="66"/>
      <c r="O789" s="1"/>
    </row>
    <row r="790" spans="8:15" ht="15.75" customHeight="1">
      <c r="H790" s="66"/>
      <c r="O790" s="1"/>
    </row>
    <row r="791" spans="8:15" ht="15.75" customHeight="1">
      <c r="H791" s="66"/>
      <c r="O791" s="1"/>
    </row>
    <row r="792" spans="8:15" ht="15.75" customHeight="1">
      <c r="H792" s="66"/>
      <c r="O792" s="1"/>
    </row>
    <row r="793" spans="8:15" ht="15.75" customHeight="1">
      <c r="H793" s="66"/>
      <c r="O793" s="1"/>
    </row>
    <row r="794" spans="8:15" ht="15.75" customHeight="1">
      <c r="H794" s="66"/>
      <c r="O794" s="1"/>
    </row>
    <row r="795" spans="8:15" ht="15.75" customHeight="1">
      <c r="H795" s="66"/>
      <c r="O795" s="1"/>
    </row>
    <row r="796" spans="8:15" ht="15.75" customHeight="1">
      <c r="H796" s="66"/>
      <c r="O796" s="1"/>
    </row>
    <row r="797" spans="8:15" ht="15.75" customHeight="1">
      <c r="H797" s="66"/>
      <c r="O797" s="1"/>
    </row>
    <row r="798" spans="8:15" ht="15.75" customHeight="1">
      <c r="H798" s="66"/>
      <c r="O798" s="1"/>
    </row>
    <row r="799" spans="8:15" ht="15.75" customHeight="1">
      <c r="H799" s="66"/>
      <c r="O799" s="1"/>
    </row>
    <row r="800" spans="8:15" ht="15.75" customHeight="1">
      <c r="H800" s="66"/>
      <c r="O800" s="1"/>
    </row>
    <row r="801" spans="8:15" ht="15.75" customHeight="1">
      <c r="H801" s="66"/>
      <c r="O801" s="1"/>
    </row>
    <row r="802" spans="8:15" ht="15.75" customHeight="1">
      <c r="H802" s="66"/>
      <c r="O802" s="1"/>
    </row>
    <row r="803" spans="8:15" ht="15.75" customHeight="1">
      <c r="H803" s="66"/>
      <c r="O803" s="1"/>
    </row>
    <row r="804" spans="8:15" ht="15.75" customHeight="1">
      <c r="H804" s="66"/>
      <c r="O804" s="1"/>
    </row>
    <row r="805" spans="8:15" ht="15.75" customHeight="1">
      <c r="H805" s="66"/>
      <c r="O805" s="1"/>
    </row>
    <row r="806" spans="8:15" ht="15.75" customHeight="1">
      <c r="H806" s="66"/>
      <c r="O806" s="1"/>
    </row>
    <row r="807" spans="8:15" ht="15.75" customHeight="1">
      <c r="H807" s="66"/>
      <c r="O807" s="1"/>
    </row>
    <row r="808" spans="8:15" ht="15.75" customHeight="1">
      <c r="H808" s="66"/>
      <c r="O808" s="1"/>
    </row>
    <row r="809" spans="8:15" ht="15.75" customHeight="1">
      <c r="H809" s="66"/>
      <c r="O809" s="1"/>
    </row>
    <row r="810" spans="8:15" ht="15.75" customHeight="1">
      <c r="H810" s="66"/>
      <c r="O810" s="1"/>
    </row>
    <row r="811" spans="8:15" ht="15.75" customHeight="1">
      <c r="H811" s="66"/>
      <c r="O811" s="1"/>
    </row>
    <row r="812" spans="8:15" ht="15.75" customHeight="1">
      <c r="H812" s="66"/>
      <c r="O812" s="1"/>
    </row>
    <row r="813" spans="8:15" ht="15.75" customHeight="1">
      <c r="H813" s="66"/>
      <c r="O813" s="1"/>
    </row>
    <row r="814" spans="8:15" ht="15.75" customHeight="1">
      <c r="H814" s="66"/>
      <c r="O814" s="1"/>
    </row>
    <row r="815" spans="8:15" ht="15.75" customHeight="1">
      <c r="H815" s="66"/>
      <c r="O815" s="1"/>
    </row>
    <row r="816" spans="8:15" ht="15.75" customHeight="1">
      <c r="H816" s="66"/>
      <c r="O816" s="1"/>
    </row>
    <row r="817" spans="8:15" ht="15.75" customHeight="1">
      <c r="H817" s="66"/>
      <c r="O817" s="1"/>
    </row>
    <row r="818" spans="8:15" ht="15.75" customHeight="1">
      <c r="H818" s="66"/>
      <c r="O818" s="1"/>
    </row>
    <row r="819" spans="8:15" ht="15.75" customHeight="1">
      <c r="H819" s="66"/>
      <c r="O819" s="1"/>
    </row>
    <row r="820" spans="8:15" ht="15.75" customHeight="1">
      <c r="H820" s="66"/>
      <c r="O820" s="1"/>
    </row>
    <row r="821" spans="8:15" ht="15.75" customHeight="1">
      <c r="H821" s="66"/>
      <c r="O821" s="1"/>
    </row>
    <row r="822" spans="8:15" ht="15.75" customHeight="1">
      <c r="H822" s="66"/>
      <c r="O822" s="1"/>
    </row>
    <row r="823" spans="8:15" ht="15.75" customHeight="1">
      <c r="H823" s="66"/>
      <c r="O823" s="1"/>
    </row>
    <row r="824" spans="8:15" ht="15.75" customHeight="1">
      <c r="H824" s="66"/>
      <c r="O824" s="1"/>
    </row>
    <row r="825" spans="8:15" ht="15.75" customHeight="1">
      <c r="H825" s="66"/>
      <c r="O825" s="1"/>
    </row>
    <row r="826" spans="8:15" ht="15.75" customHeight="1">
      <c r="H826" s="66"/>
      <c r="O826" s="1"/>
    </row>
    <row r="827" spans="8:15" ht="15.75" customHeight="1">
      <c r="H827" s="66"/>
      <c r="O827" s="1"/>
    </row>
    <row r="828" spans="8:15" ht="15.75" customHeight="1">
      <c r="H828" s="66"/>
      <c r="O828" s="1"/>
    </row>
    <row r="829" spans="8:15" ht="15.75" customHeight="1">
      <c r="H829" s="66"/>
      <c r="O829" s="1"/>
    </row>
    <row r="830" spans="8:15" ht="15.75" customHeight="1">
      <c r="H830" s="66"/>
      <c r="O830" s="1"/>
    </row>
    <row r="831" spans="8:15" ht="15.75" customHeight="1">
      <c r="H831" s="66"/>
      <c r="O831" s="1"/>
    </row>
    <row r="832" spans="8:15" ht="15.75" customHeight="1">
      <c r="H832" s="66"/>
      <c r="O832" s="1"/>
    </row>
    <row r="833" spans="8:15" ht="15.75" customHeight="1">
      <c r="H833" s="66"/>
      <c r="O833" s="1"/>
    </row>
    <row r="834" spans="8:15" ht="15.75" customHeight="1">
      <c r="H834" s="66"/>
      <c r="O834" s="1"/>
    </row>
    <row r="835" spans="8:15" ht="15.75" customHeight="1">
      <c r="H835" s="66"/>
      <c r="O835" s="1"/>
    </row>
    <row r="836" spans="8:15" ht="15.75" customHeight="1">
      <c r="H836" s="66"/>
      <c r="O836" s="1"/>
    </row>
    <row r="837" spans="8:15" ht="15.75" customHeight="1">
      <c r="H837" s="66"/>
      <c r="O837" s="1"/>
    </row>
    <row r="838" spans="8:15" ht="15.75" customHeight="1">
      <c r="H838" s="66"/>
      <c r="O838" s="1"/>
    </row>
    <row r="839" spans="8:15" ht="15.75" customHeight="1">
      <c r="H839" s="66"/>
      <c r="O839" s="1"/>
    </row>
    <row r="840" spans="8:15" ht="15.75" customHeight="1">
      <c r="H840" s="66"/>
      <c r="O840" s="1"/>
    </row>
    <row r="841" spans="8:15" ht="15.75" customHeight="1">
      <c r="H841" s="66"/>
      <c r="O841" s="1"/>
    </row>
    <row r="842" spans="8:15" ht="15.75" customHeight="1">
      <c r="H842" s="66"/>
      <c r="O842" s="1"/>
    </row>
    <row r="843" spans="8:15" ht="15.75" customHeight="1">
      <c r="H843" s="66"/>
      <c r="O843" s="1"/>
    </row>
    <row r="844" spans="8:15" ht="15.75" customHeight="1">
      <c r="H844" s="66"/>
      <c r="O844" s="1"/>
    </row>
    <row r="845" spans="8:15" ht="15.75" customHeight="1">
      <c r="H845" s="66"/>
      <c r="O845" s="1"/>
    </row>
    <row r="846" spans="8:15" ht="15.75" customHeight="1">
      <c r="H846" s="66"/>
      <c r="O846" s="1"/>
    </row>
    <row r="847" spans="8:15" ht="15.75" customHeight="1">
      <c r="H847" s="66"/>
      <c r="O847" s="1"/>
    </row>
    <row r="848" spans="8:15" ht="15.75" customHeight="1">
      <c r="H848" s="66"/>
      <c r="O848" s="1"/>
    </row>
    <row r="849" spans="8:15" ht="15.75" customHeight="1">
      <c r="H849" s="66"/>
      <c r="O849" s="1"/>
    </row>
    <row r="850" spans="8:15" ht="15.75" customHeight="1">
      <c r="H850" s="66"/>
      <c r="O850" s="1"/>
    </row>
    <row r="851" spans="8:15" ht="15.75" customHeight="1">
      <c r="H851" s="66"/>
      <c r="O851" s="1"/>
    </row>
    <row r="852" spans="8:15" ht="15.75" customHeight="1">
      <c r="H852" s="66"/>
      <c r="O852" s="1"/>
    </row>
    <row r="853" spans="8:15" ht="15.75" customHeight="1">
      <c r="H853" s="66"/>
      <c r="O853" s="1"/>
    </row>
    <row r="854" spans="8:15" ht="15.75" customHeight="1">
      <c r="H854" s="66"/>
      <c r="O854" s="1"/>
    </row>
    <row r="855" spans="8:15" ht="15.75" customHeight="1">
      <c r="H855" s="66"/>
      <c r="O855" s="1"/>
    </row>
    <row r="856" spans="8:15" ht="15.75" customHeight="1">
      <c r="H856" s="66"/>
      <c r="O856" s="1"/>
    </row>
    <row r="857" spans="8:15" ht="15.75" customHeight="1">
      <c r="H857" s="66"/>
      <c r="O857" s="1"/>
    </row>
    <row r="858" spans="8:15" ht="15.75" customHeight="1">
      <c r="H858" s="66"/>
      <c r="O858" s="1"/>
    </row>
    <row r="859" spans="8:15" ht="15.75" customHeight="1">
      <c r="H859" s="66"/>
      <c r="O859" s="1"/>
    </row>
    <row r="860" spans="8:15" ht="15.75" customHeight="1">
      <c r="H860" s="66"/>
      <c r="O860" s="1"/>
    </row>
    <row r="861" spans="8:15" ht="15.75" customHeight="1">
      <c r="H861" s="66"/>
      <c r="O861" s="1"/>
    </row>
    <row r="862" spans="8:15" ht="15.75" customHeight="1">
      <c r="H862" s="66"/>
      <c r="O862" s="1"/>
    </row>
    <row r="863" spans="8:15" ht="15.75" customHeight="1">
      <c r="H863" s="66"/>
      <c r="O863" s="1"/>
    </row>
    <row r="864" spans="8:15" ht="15.75" customHeight="1">
      <c r="H864" s="66"/>
      <c r="O864" s="1"/>
    </row>
    <row r="865" spans="8:15" ht="15.75" customHeight="1">
      <c r="H865" s="66"/>
      <c r="O865" s="1"/>
    </row>
    <row r="866" spans="8:15" ht="15.75" customHeight="1">
      <c r="H866" s="66"/>
      <c r="O866" s="1"/>
    </row>
    <row r="867" spans="8:15" ht="15.75" customHeight="1">
      <c r="H867" s="66"/>
      <c r="O867" s="1"/>
    </row>
    <row r="868" spans="8:15" ht="15.75" customHeight="1">
      <c r="H868" s="66"/>
      <c r="O868" s="1"/>
    </row>
    <row r="869" spans="8:15" ht="15.75" customHeight="1">
      <c r="H869" s="66"/>
      <c r="O869" s="1"/>
    </row>
    <row r="870" spans="8:15" ht="15.75" customHeight="1">
      <c r="H870" s="66"/>
      <c r="O870" s="1"/>
    </row>
    <row r="871" spans="8:15" ht="15.75" customHeight="1">
      <c r="H871" s="66"/>
      <c r="O871" s="1"/>
    </row>
    <row r="872" spans="8:15" ht="15.75" customHeight="1">
      <c r="H872" s="66"/>
      <c r="O872" s="1"/>
    </row>
    <row r="873" spans="8:15" ht="15.75" customHeight="1">
      <c r="H873" s="66"/>
      <c r="O873" s="1"/>
    </row>
    <row r="874" spans="8:15" ht="15.75" customHeight="1">
      <c r="H874" s="66"/>
      <c r="O874" s="1"/>
    </row>
    <row r="875" spans="8:15" ht="15.75" customHeight="1">
      <c r="H875" s="66"/>
      <c r="O875" s="1"/>
    </row>
    <row r="876" spans="8:15" ht="15.75" customHeight="1">
      <c r="H876" s="66"/>
      <c r="O876" s="1"/>
    </row>
    <row r="877" spans="8:15" ht="15.75" customHeight="1">
      <c r="H877" s="66"/>
      <c r="O877" s="1"/>
    </row>
    <row r="878" spans="8:15" ht="15.75" customHeight="1">
      <c r="H878" s="66"/>
      <c r="O878" s="1"/>
    </row>
    <row r="879" spans="8:15" ht="15.75" customHeight="1">
      <c r="H879" s="66"/>
      <c r="O879" s="1"/>
    </row>
    <row r="880" spans="8:15" ht="15.75" customHeight="1">
      <c r="H880" s="66"/>
      <c r="O880" s="1"/>
    </row>
    <row r="881" spans="8:15" ht="15.75" customHeight="1">
      <c r="H881" s="66"/>
      <c r="O881" s="1"/>
    </row>
    <row r="882" spans="8:15" ht="15.75" customHeight="1">
      <c r="H882" s="66"/>
      <c r="O882" s="1"/>
    </row>
    <row r="883" spans="8:15" ht="15.75" customHeight="1">
      <c r="H883" s="66"/>
      <c r="O883" s="1"/>
    </row>
    <row r="884" spans="8:15" ht="15.75" customHeight="1">
      <c r="H884" s="66"/>
      <c r="O884" s="1"/>
    </row>
    <row r="885" spans="8:15" ht="15.75" customHeight="1">
      <c r="H885" s="66"/>
      <c r="O885" s="1"/>
    </row>
    <row r="886" spans="8:15" ht="15.75" customHeight="1">
      <c r="H886" s="66"/>
      <c r="O886" s="1"/>
    </row>
    <row r="887" spans="8:15" ht="15.75" customHeight="1">
      <c r="H887" s="66"/>
      <c r="O887" s="1"/>
    </row>
    <row r="888" spans="8:15" ht="15.75" customHeight="1">
      <c r="H888" s="66"/>
      <c r="O888" s="1"/>
    </row>
    <row r="889" spans="8:15" ht="15.75" customHeight="1">
      <c r="H889" s="66"/>
      <c r="O889" s="1"/>
    </row>
    <row r="890" spans="8:15" ht="15.75" customHeight="1">
      <c r="H890" s="66"/>
      <c r="O890" s="1"/>
    </row>
    <row r="891" spans="8:15" ht="15.75" customHeight="1">
      <c r="H891" s="66"/>
      <c r="O891" s="1"/>
    </row>
    <row r="892" spans="8:15" ht="15.75" customHeight="1">
      <c r="H892" s="66"/>
      <c r="O892" s="1"/>
    </row>
    <row r="893" spans="8:15" ht="15.75" customHeight="1">
      <c r="H893" s="66"/>
      <c r="O893" s="1"/>
    </row>
    <row r="894" spans="8:15" ht="15.75" customHeight="1">
      <c r="H894" s="66"/>
      <c r="O894" s="1"/>
    </row>
    <row r="895" spans="8:15" ht="15.75" customHeight="1">
      <c r="H895" s="66"/>
      <c r="O895" s="1"/>
    </row>
    <row r="896" spans="8:15" ht="15.75" customHeight="1">
      <c r="H896" s="66"/>
      <c r="O896" s="1"/>
    </row>
    <row r="897" spans="8:15" ht="15.75" customHeight="1">
      <c r="H897" s="66"/>
      <c r="O897" s="1"/>
    </row>
    <row r="898" spans="8:15" ht="15.75" customHeight="1">
      <c r="H898" s="66"/>
      <c r="O898" s="1"/>
    </row>
    <row r="899" spans="8:15" ht="15.75" customHeight="1">
      <c r="H899" s="66"/>
      <c r="O899" s="1"/>
    </row>
    <row r="900" spans="8:15" ht="15.75" customHeight="1">
      <c r="H900" s="66"/>
      <c r="O900" s="1"/>
    </row>
    <row r="901" spans="8:15" ht="15.75" customHeight="1">
      <c r="H901" s="66"/>
      <c r="O901" s="1"/>
    </row>
    <row r="902" spans="8:15" ht="15.75" customHeight="1">
      <c r="H902" s="66"/>
      <c r="O902" s="1"/>
    </row>
    <row r="903" spans="8:15" ht="15.75" customHeight="1">
      <c r="H903" s="66"/>
      <c r="O903" s="1"/>
    </row>
    <row r="904" spans="8:15" ht="15.75" customHeight="1">
      <c r="H904" s="66"/>
      <c r="O904" s="1"/>
    </row>
    <row r="905" spans="8:15" ht="15.75" customHeight="1">
      <c r="H905" s="66"/>
      <c r="O905" s="1"/>
    </row>
    <row r="906" spans="8:15" ht="15.75" customHeight="1">
      <c r="H906" s="66"/>
      <c r="O906" s="1"/>
    </row>
    <row r="907" spans="8:15" ht="15.75" customHeight="1">
      <c r="H907" s="66"/>
      <c r="O907" s="1"/>
    </row>
    <row r="908" spans="8:15" ht="15.75" customHeight="1">
      <c r="H908" s="66"/>
      <c r="O908" s="1"/>
    </row>
    <row r="909" spans="8:15" ht="15.75" customHeight="1">
      <c r="H909" s="66"/>
      <c r="O909" s="1"/>
    </row>
    <row r="910" spans="8:15" ht="15.75" customHeight="1">
      <c r="H910" s="66"/>
      <c r="O910" s="1"/>
    </row>
    <row r="911" spans="8:15" ht="15.75" customHeight="1">
      <c r="H911" s="66"/>
      <c r="O911" s="1"/>
    </row>
    <row r="912" spans="8:15" ht="15.75" customHeight="1">
      <c r="H912" s="66"/>
      <c r="O912" s="1"/>
    </row>
    <row r="913" spans="8:15" ht="15.75" customHeight="1">
      <c r="H913" s="66"/>
      <c r="O913" s="1"/>
    </row>
    <row r="914" spans="8:15" ht="15.75" customHeight="1">
      <c r="H914" s="66"/>
      <c r="O914" s="1"/>
    </row>
    <row r="915" spans="8:15" ht="15.75" customHeight="1">
      <c r="H915" s="66"/>
      <c r="O915" s="1"/>
    </row>
    <row r="916" spans="8:15" ht="15.75" customHeight="1">
      <c r="H916" s="66"/>
      <c r="O916" s="1"/>
    </row>
    <row r="917" spans="8:15" ht="15.75" customHeight="1">
      <c r="H917" s="66"/>
      <c r="O917" s="1"/>
    </row>
    <row r="918" spans="8:15" ht="15.75" customHeight="1">
      <c r="H918" s="66"/>
      <c r="O918" s="1"/>
    </row>
    <row r="919" spans="8:15" ht="15.75" customHeight="1">
      <c r="H919" s="66"/>
      <c r="O919" s="1"/>
    </row>
    <row r="920" spans="8:15" ht="15.75" customHeight="1">
      <c r="H920" s="66"/>
      <c r="O920" s="1"/>
    </row>
    <row r="921" spans="8:15" ht="15.75" customHeight="1">
      <c r="H921" s="66"/>
      <c r="O921" s="1"/>
    </row>
    <row r="922" spans="8:15" ht="15.75" customHeight="1">
      <c r="H922" s="66"/>
      <c r="O922" s="1"/>
    </row>
    <row r="923" spans="8:15" ht="15.75" customHeight="1">
      <c r="H923" s="66"/>
      <c r="O923" s="1"/>
    </row>
    <row r="924" spans="8:15" ht="15.75" customHeight="1">
      <c r="H924" s="66"/>
      <c r="O924" s="1"/>
    </row>
    <row r="925" spans="8:15" ht="15.75" customHeight="1">
      <c r="H925" s="66"/>
      <c r="O925" s="1"/>
    </row>
    <row r="926" spans="8:15" ht="15.75" customHeight="1">
      <c r="H926" s="66"/>
      <c r="O926" s="1"/>
    </row>
    <row r="927" spans="8:15" ht="15.75" customHeight="1">
      <c r="H927" s="66"/>
      <c r="O927" s="1"/>
    </row>
    <row r="928" spans="8:15" ht="15.75" customHeight="1">
      <c r="H928" s="66"/>
      <c r="O928" s="1"/>
    </row>
    <row r="929" spans="8:15" ht="15.75" customHeight="1">
      <c r="H929" s="66"/>
      <c r="O929" s="1"/>
    </row>
    <row r="930" spans="8:15" ht="15.75" customHeight="1">
      <c r="H930" s="66"/>
      <c r="O930" s="1"/>
    </row>
    <row r="931" spans="8:15" ht="15.75" customHeight="1">
      <c r="H931" s="66"/>
      <c r="O931" s="1"/>
    </row>
    <row r="932" spans="8:15" ht="15.75" customHeight="1">
      <c r="H932" s="66"/>
      <c r="O932" s="1"/>
    </row>
    <row r="933" spans="8:15" ht="15.75" customHeight="1">
      <c r="H933" s="66"/>
      <c r="O933" s="1"/>
    </row>
    <row r="934" spans="8:15" ht="15.75" customHeight="1">
      <c r="H934" s="66"/>
      <c r="O934" s="1"/>
    </row>
    <row r="935" spans="8:15" ht="15.75" customHeight="1">
      <c r="H935" s="66"/>
      <c r="O935" s="1"/>
    </row>
    <row r="936" spans="8:15" ht="15.75" customHeight="1">
      <c r="H936" s="66"/>
      <c r="O936" s="1"/>
    </row>
    <row r="937" spans="8:15" ht="15.75" customHeight="1">
      <c r="H937" s="66"/>
      <c r="O937" s="1"/>
    </row>
    <row r="938" spans="8:15" ht="15.75" customHeight="1">
      <c r="H938" s="66"/>
      <c r="O938" s="1"/>
    </row>
    <row r="939" spans="8:15" ht="15.75" customHeight="1">
      <c r="H939" s="66"/>
      <c r="O939" s="1"/>
    </row>
    <row r="940" spans="8:15" ht="15.75" customHeight="1">
      <c r="H940" s="66"/>
      <c r="O940" s="1"/>
    </row>
    <row r="941" spans="8:15" ht="15.75" customHeight="1">
      <c r="H941" s="66"/>
      <c r="O941" s="1"/>
    </row>
    <row r="942" spans="8:15" ht="15.75" customHeight="1">
      <c r="H942" s="66"/>
      <c r="O942" s="1"/>
    </row>
    <row r="943" spans="8:15" ht="15.75" customHeight="1">
      <c r="H943" s="66"/>
      <c r="O943" s="1"/>
    </row>
    <row r="944" spans="8:15" ht="15.75" customHeight="1">
      <c r="H944" s="66"/>
      <c r="O944" s="1"/>
    </row>
    <row r="945" spans="8:15" ht="15.75" customHeight="1">
      <c r="H945" s="66"/>
      <c r="O945" s="1"/>
    </row>
    <row r="946" spans="8:15" ht="15.75" customHeight="1">
      <c r="H946" s="66"/>
      <c r="O946" s="1"/>
    </row>
    <row r="947" spans="8:15" ht="15.75" customHeight="1">
      <c r="H947" s="66"/>
      <c r="O947" s="1"/>
    </row>
    <row r="948" spans="8:15" ht="15.75" customHeight="1">
      <c r="H948" s="66"/>
      <c r="O948" s="1"/>
    </row>
    <row r="949" spans="8:15" ht="15.75" customHeight="1">
      <c r="H949" s="66"/>
      <c r="O949" s="1"/>
    </row>
    <row r="950" spans="8:15" ht="15.75" customHeight="1">
      <c r="H950" s="66"/>
      <c r="O950" s="1"/>
    </row>
    <row r="951" spans="8:15" ht="15.75" customHeight="1">
      <c r="H951" s="66"/>
      <c r="O951" s="1"/>
    </row>
    <row r="952" spans="8:15" ht="15.75" customHeight="1">
      <c r="H952" s="66"/>
      <c r="O952" s="1"/>
    </row>
    <row r="953" spans="8:15" ht="15.75" customHeight="1">
      <c r="H953" s="66"/>
      <c r="O953" s="1"/>
    </row>
    <row r="954" spans="8:15" ht="15.75" customHeight="1">
      <c r="H954" s="66"/>
      <c r="O954" s="1"/>
    </row>
    <row r="955" spans="8:15" ht="15.75" customHeight="1">
      <c r="H955" s="66"/>
      <c r="O955" s="1"/>
    </row>
    <row r="956" spans="8:15" ht="15.75" customHeight="1">
      <c r="H956" s="66"/>
      <c r="O956" s="1"/>
    </row>
    <row r="957" spans="8:15" ht="15.75" customHeight="1">
      <c r="H957" s="66"/>
      <c r="O957" s="1"/>
    </row>
    <row r="958" spans="8:15" ht="15.75" customHeight="1">
      <c r="H958" s="66"/>
      <c r="O958" s="1"/>
    </row>
    <row r="959" spans="8:15" ht="15.75" customHeight="1">
      <c r="H959" s="66"/>
      <c r="O959" s="1"/>
    </row>
    <row r="960" spans="8:15" ht="15.75" customHeight="1">
      <c r="H960" s="66"/>
      <c r="O960" s="1"/>
    </row>
    <row r="961" spans="8:15" ht="15.75" customHeight="1">
      <c r="H961" s="66"/>
      <c r="O961" s="1"/>
    </row>
    <row r="962" spans="8:15" ht="15.75" customHeight="1">
      <c r="H962" s="66"/>
      <c r="O962" s="1"/>
    </row>
    <row r="963" spans="8:15" ht="15.75" customHeight="1">
      <c r="H963" s="66"/>
      <c r="O963" s="1"/>
    </row>
    <row r="964" spans="8:15" ht="15.75" customHeight="1">
      <c r="H964" s="66"/>
      <c r="O964" s="1"/>
    </row>
    <row r="965" spans="8:15" ht="15.75" customHeight="1">
      <c r="H965" s="66"/>
      <c r="O965" s="1"/>
    </row>
    <row r="966" spans="8:15" ht="15.75" customHeight="1">
      <c r="H966" s="66"/>
      <c r="O966" s="1"/>
    </row>
    <row r="967" spans="8:15" ht="15.75" customHeight="1">
      <c r="H967" s="66"/>
      <c r="O967" s="1"/>
    </row>
    <row r="968" spans="8:15" ht="15.75" customHeight="1">
      <c r="H968" s="66"/>
      <c r="O968" s="1"/>
    </row>
    <row r="969" spans="8:15" ht="15.75" customHeight="1">
      <c r="H969" s="66"/>
      <c r="O969" s="1"/>
    </row>
    <row r="970" spans="8:15" ht="15.75" customHeight="1">
      <c r="H970" s="66"/>
      <c r="O970" s="1"/>
    </row>
    <row r="971" spans="8:15" ht="15.75" customHeight="1">
      <c r="H971" s="66"/>
      <c r="O971" s="1"/>
    </row>
    <row r="972" spans="8:15" ht="15.75" customHeight="1">
      <c r="H972" s="66"/>
      <c r="O972" s="1"/>
    </row>
    <row r="973" spans="8:15" ht="15.75" customHeight="1">
      <c r="H973" s="66"/>
      <c r="O973" s="1"/>
    </row>
    <row r="974" spans="8:15" ht="15.75" customHeight="1">
      <c r="H974" s="66"/>
      <c r="O974" s="1"/>
    </row>
    <row r="975" spans="8:15" ht="15.75" customHeight="1">
      <c r="H975" s="66"/>
      <c r="O975" s="1"/>
    </row>
    <row r="976" spans="8:15" ht="15.75" customHeight="1">
      <c r="H976" s="66"/>
      <c r="O976" s="1"/>
    </row>
    <row r="977" spans="8:15" ht="15.75" customHeight="1">
      <c r="H977" s="66"/>
      <c r="O977" s="1"/>
    </row>
    <row r="978" spans="8:15" ht="15.75" customHeight="1">
      <c r="H978" s="66"/>
      <c r="O978" s="1"/>
    </row>
    <row r="979" spans="8:15" ht="15.75" customHeight="1">
      <c r="H979" s="66"/>
      <c r="O979" s="1"/>
    </row>
    <row r="980" spans="8:15" ht="15.75" customHeight="1">
      <c r="H980" s="66"/>
      <c r="O980" s="1"/>
    </row>
    <row r="981" spans="8:15" ht="15.75" customHeight="1">
      <c r="H981" s="66"/>
      <c r="O981" s="1"/>
    </row>
    <row r="982" spans="8:15" ht="15.75" customHeight="1">
      <c r="H982" s="66"/>
      <c r="O982" s="1"/>
    </row>
    <row r="983" spans="8:15" ht="15.75" customHeight="1">
      <c r="H983" s="66"/>
      <c r="O983" s="1"/>
    </row>
    <row r="984" spans="8:15" ht="15.75" customHeight="1">
      <c r="H984" s="66"/>
      <c r="O984" s="1"/>
    </row>
    <row r="985" spans="8:15" ht="15.75" customHeight="1">
      <c r="H985" s="66"/>
      <c r="O985" s="1"/>
    </row>
    <row r="986" spans="8:15" ht="15.75" customHeight="1">
      <c r="H986" s="66"/>
      <c r="O986" s="1"/>
    </row>
    <row r="987" spans="8:15" ht="15.75" customHeight="1">
      <c r="H987" s="66"/>
      <c r="O987" s="1"/>
    </row>
    <row r="988" spans="8:15" ht="15.75" customHeight="1">
      <c r="H988" s="66"/>
      <c r="O988" s="1"/>
    </row>
    <row r="989" spans="8:15" ht="15.75" customHeight="1">
      <c r="H989" s="66"/>
      <c r="O989" s="1"/>
    </row>
    <row r="990" spans="8:15" ht="15.75" customHeight="1">
      <c r="H990" s="66"/>
      <c r="O990" s="1"/>
    </row>
    <row r="991" spans="8:15" ht="15.75" customHeight="1">
      <c r="H991" s="66"/>
      <c r="O991" s="1"/>
    </row>
    <row r="992" spans="8:15" ht="15.75" customHeight="1">
      <c r="H992" s="66"/>
      <c r="O992" s="1"/>
    </row>
    <row r="993" spans="8:15" ht="15.75" customHeight="1">
      <c r="H993" s="66"/>
      <c r="O993" s="1"/>
    </row>
    <row r="994" spans="8:15" ht="15.75" customHeight="1">
      <c r="H994" s="66"/>
      <c r="O994" s="1"/>
    </row>
    <row r="995" spans="8:15" ht="15.75" customHeight="1">
      <c r="H995" s="66"/>
      <c r="O995" s="1"/>
    </row>
    <row r="996" spans="8:15" ht="15.75" customHeight="1">
      <c r="H996" s="66"/>
      <c r="O996" s="1"/>
    </row>
    <row r="997" spans="8:15" ht="15.75" customHeight="1">
      <c r="H997" s="66"/>
      <c r="O997" s="1"/>
    </row>
    <row r="998" spans="8:15" ht="15.75" customHeight="1">
      <c r="H998" s="66"/>
      <c r="O998" s="1"/>
    </row>
    <row r="999" spans="8:15" ht="15.75" customHeight="1">
      <c r="H999" s="66"/>
      <c r="O999" s="1"/>
    </row>
  </sheetData>
  <mergeCells count="20">
    <mergeCell ref="A1:N1"/>
    <mergeCell ref="O3:O8"/>
    <mergeCell ref="O9:O10"/>
    <mergeCell ref="O11:O12"/>
    <mergeCell ref="O13:O17"/>
    <mergeCell ref="O18:O22"/>
    <mergeCell ref="O86:O92"/>
    <mergeCell ref="O93:O97"/>
    <mergeCell ref="O23:O27"/>
    <mergeCell ref="O28:O35"/>
    <mergeCell ref="O36:O38"/>
    <mergeCell ref="O42:O43"/>
    <mergeCell ref="O44:O47"/>
    <mergeCell ref="O48:O52"/>
    <mergeCell ref="O53:O57"/>
    <mergeCell ref="O58:O62"/>
    <mergeCell ref="O63:O69"/>
    <mergeCell ref="O70:O74"/>
    <mergeCell ref="O75:O79"/>
    <mergeCell ref="O80:O85"/>
  </mergeCells>
  <pageMargins left="0.25" right="0.25" top="0.75" bottom="0.75" header="0" footer="0"/>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0000"/>
    <pageSetUpPr fitToPage="1"/>
  </sheetPr>
  <dimension ref="A1:L985"/>
  <sheetViews>
    <sheetView topLeftCell="A3" zoomScale="130" zoomScaleNormal="130" workbookViewId="0">
      <selection activeCell="B4" sqref="B4:F142"/>
    </sheetView>
  </sheetViews>
  <sheetFormatPr defaultColWidth="12.5703125" defaultRowHeight="15" customHeight="1"/>
  <cols>
    <col min="1" max="1" width="15.85546875" customWidth="1"/>
    <col min="2" max="5" width="16.140625" customWidth="1"/>
    <col min="6" max="7" width="12" customWidth="1"/>
    <col min="8" max="8" width="9.140625" customWidth="1"/>
    <col min="9" max="10" width="8.5703125" customWidth="1"/>
    <col min="11" max="11" width="6.28515625" customWidth="1"/>
    <col min="12" max="12" width="26.42578125" customWidth="1"/>
  </cols>
  <sheetData>
    <row r="1" spans="1:12" ht="26.25" hidden="1" customHeight="1">
      <c r="A1" s="642" t="s">
        <v>23</v>
      </c>
      <c r="B1" s="643"/>
      <c r="C1" s="643"/>
      <c r="D1" s="643"/>
      <c r="E1" s="643"/>
      <c r="F1" s="643"/>
      <c r="G1" s="643"/>
      <c r="H1" s="643"/>
      <c r="I1" s="643"/>
      <c r="J1" s="643"/>
      <c r="K1" s="643"/>
      <c r="L1" s="644"/>
    </row>
    <row r="2" spans="1:12" ht="26.25" hidden="1" customHeight="1">
      <c r="A2" s="645"/>
      <c r="B2" s="646"/>
      <c r="C2" s="646"/>
      <c r="D2" s="646"/>
      <c r="E2" s="646"/>
      <c r="F2" s="646"/>
      <c r="G2" s="646"/>
      <c r="H2" s="646"/>
      <c r="I2" s="646"/>
      <c r="J2" s="646"/>
      <c r="K2" s="646"/>
      <c r="L2" s="647"/>
    </row>
    <row r="3" spans="1:12" ht="32.25" customHeight="1">
      <c r="A3" s="226" t="s">
        <v>264</v>
      </c>
      <c r="B3" s="226" t="s">
        <v>24</v>
      </c>
      <c r="C3" s="226" t="s">
        <v>313</v>
      </c>
      <c r="D3" s="226" t="s">
        <v>2</v>
      </c>
      <c r="E3" s="226" t="s">
        <v>41</v>
      </c>
      <c r="F3" s="227" t="s">
        <v>266</v>
      </c>
      <c r="G3" s="228" t="s">
        <v>314</v>
      </c>
      <c r="H3" s="236" t="s">
        <v>315</v>
      </c>
      <c r="I3" s="237" t="s">
        <v>316</v>
      </c>
      <c r="J3" s="230" t="s">
        <v>304</v>
      </c>
      <c r="K3" s="232" t="s">
        <v>296</v>
      </c>
      <c r="L3" s="235" t="s">
        <v>317</v>
      </c>
    </row>
    <row r="4" spans="1:12" ht="18.75">
      <c r="A4" s="2">
        <f>ROW()-3</f>
        <v>1</v>
      </c>
      <c r="B4" s="2" t="s">
        <v>32</v>
      </c>
      <c r="C4" s="2" t="s">
        <v>318</v>
      </c>
      <c r="D4" s="2" t="s">
        <v>319</v>
      </c>
      <c r="E4" s="40" t="s">
        <v>320</v>
      </c>
      <c r="F4" s="4">
        <v>1169.0450000000001</v>
      </c>
      <c r="G4" s="40" t="s">
        <v>321</v>
      </c>
      <c r="H4" s="40" t="s">
        <v>45</v>
      </c>
      <c r="I4" s="40" t="s">
        <v>322</v>
      </c>
      <c r="J4" s="40"/>
      <c r="K4" s="40"/>
      <c r="L4" s="68">
        <v>3</v>
      </c>
    </row>
    <row r="5" spans="1:12" ht="18.75">
      <c r="A5" s="2">
        <f t="shared" ref="A5:A68" si="0">ROW()-3</f>
        <v>2</v>
      </c>
      <c r="B5" s="2" t="s">
        <v>32</v>
      </c>
      <c r="C5" s="2" t="s">
        <v>323</v>
      </c>
      <c r="D5" s="2" t="s">
        <v>319</v>
      </c>
      <c r="E5" s="40" t="s">
        <v>320</v>
      </c>
      <c r="F5" s="4">
        <v>1169.412</v>
      </c>
      <c r="G5" s="40" t="s">
        <v>321</v>
      </c>
      <c r="H5" s="40" t="s">
        <v>44</v>
      </c>
      <c r="I5" s="40" t="s">
        <v>322</v>
      </c>
      <c r="J5" s="40"/>
      <c r="K5" s="40"/>
      <c r="L5" s="68">
        <v>3</v>
      </c>
    </row>
    <row r="6" spans="1:12" ht="18.75">
      <c r="A6" s="2">
        <f t="shared" si="0"/>
        <v>3</v>
      </c>
      <c r="B6" s="2" t="s">
        <v>32</v>
      </c>
      <c r="C6" s="2" t="s">
        <v>324</v>
      </c>
      <c r="D6" s="2" t="s">
        <v>319</v>
      </c>
      <c r="E6" s="40" t="s">
        <v>320</v>
      </c>
      <c r="F6" s="4">
        <v>1170.473</v>
      </c>
      <c r="G6" s="40" t="s">
        <v>321</v>
      </c>
      <c r="H6" s="40" t="s">
        <v>45</v>
      </c>
      <c r="I6" s="40" t="s">
        <v>325</v>
      </c>
      <c r="J6" s="40"/>
      <c r="K6" s="40"/>
      <c r="L6" s="68">
        <v>3</v>
      </c>
    </row>
    <row r="7" spans="1:12" ht="18.75">
      <c r="A7" s="2">
        <f t="shared" si="0"/>
        <v>4</v>
      </c>
      <c r="B7" s="2" t="s">
        <v>32</v>
      </c>
      <c r="C7" s="2" t="s">
        <v>326</v>
      </c>
      <c r="D7" s="2" t="s">
        <v>319</v>
      </c>
      <c r="E7" s="40" t="s">
        <v>320</v>
      </c>
      <c r="F7" s="4">
        <v>1170.5340000000001</v>
      </c>
      <c r="G7" s="40" t="s">
        <v>321</v>
      </c>
      <c r="H7" s="40" t="s">
        <v>44</v>
      </c>
      <c r="I7" s="40" t="s">
        <v>325</v>
      </c>
      <c r="J7" s="40"/>
      <c r="K7" s="40"/>
      <c r="L7" s="68">
        <v>3</v>
      </c>
    </row>
    <row r="8" spans="1:12" ht="18.75">
      <c r="A8" s="2">
        <f t="shared" si="0"/>
        <v>5</v>
      </c>
      <c r="B8" s="2" t="s">
        <v>32</v>
      </c>
      <c r="C8" s="2" t="s">
        <v>327</v>
      </c>
      <c r="D8" s="2" t="s">
        <v>319</v>
      </c>
      <c r="E8" s="40" t="s">
        <v>320</v>
      </c>
      <c r="F8" s="4">
        <v>1170.547</v>
      </c>
      <c r="G8" s="40" t="s">
        <v>321</v>
      </c>
      <c r="H8" s="40" t="s">
        <v>45</v>
      </c>
      <c r="I8" s="40" t="s">
        <v>322</v>
      </c>
      <c r="J8" s="40"/>
      <c r="K8" s="40"/>
      <c r="L8" s="68">
        <v>3</v>
      </c>
    </row>
    <row r="9" spans="1:12" ht="18.75">
      <c r="A9" s="2">
        <f t="shared" si="0"/>
        <v>6</v>
      </c>
      <c r="B9" s="2" t="s">
        <v>32</v>
      </c>
      <c r="C9" s="2" t="s">
        <v>328</v>
      </c>
      <c r="D9" s="2" t="s">
        <v>319</v>
      </c>
      <c r="E9" s="40" t="s">
        <v>320</v>
      </c>
      <c r="F9" s="4">
        <v>1170.6079999999999</v>
      </c>
      <c r="G9" s="40" t="s">
        <v>321</v>
      </c>
      <c r="H9" s="40" t="s">
        <v>44</v>
      </c>
      <c r="I9" s="40" t="s">
        <v>322</v>
      </c>
      <c r="J9" s="40"/>
      <c r="K9" s="40"/>
      <c r="L9" s="68">
        <v>3</v>
      </c>
    </row>
    <row r="10" spans="1:12" ht="18.75">
      <c r="A10" s="2">
        <f t="shared" si="0"/>
        <v>7</v>
      </c>
      <c r="B10" s="2" t="s">
        <v>32</v>
      </c>
      <c r="C10" s="2" t="s">
        <v>329</v>
      </c>
      <c r="D10" s="2" t="s">
        <v>319</v>
      </c>
      <c r="E10" s="40" t="s">
        <v>320</v>
      </c>
      <c r="F10" s="4">
        <v>1171.6210000000001</v>
      </c>
      <c r="G10" s="40" t="s">
        <v>321</v>
      </c>
      <c r="H10" s="40" t="s">
        <v>45</v>
      </c>
      <c r="I10" s="40" t="s">
        <v>325</v>
      </c>
      <c r="J10" s="244" t="s">
        <v>741</v>
      </c>
      <c r="K10" s="40"/>
      <c r="L10" s="68">
        <v>3</v>
      </c>
    </row>
    <row r="11" spans="1:12" ht="18.75">
      <c r="A11" s="2">
        <f t="shared" si="0"/>
        <v>8</v>
      </c>
      <c r="B11" s="2" t="s">
        <v>32</v>
      </c>
      <c r="C11" s="2" t="s">
        <v>330</v>
      </c>
      <c r="D11" s="2" t="s">
        <v>319</v>
      </c>
      <c r="E11" s="40" t="s">
        <v>320</v>
      </c>
      <c r="F11" s="4">
        <v>1171.847</v>
      </c>
      <c r="G11" s="40" t="s">
        <v>321</v>
      </c>
      <c r="H11" s="40" t="s">
        <v>44</v>
      </c>
      <c r="I11" s="40" t="s">
        <v>325</v>
      </c>
      <c r="J11" s="40"/>
      <c r="K11" s="40"/>
      <c r="L11" s="68">
        <v>3</v>
      </c>
    </row>
    <row r="12" spans="1:12" ht="18.75">
      <c r="A12" s="2">
        <f t="shared" si="0"/>
        <v>9</v>
      </c>
      <c r="B12" s="2" t="s">
        <v>32</v>
      </c>
      <c r="C12" s="2" t="s">
        <v>331</v>
      </c>
      <c r="D12" s="2" t="s">
        <v>319</v>
      </c>
      <c r="E12" s="40" t="s">
        <v>320</v>
      </c>
      <c r="F12" s="4">
        <v>1171.8599999999999</v>
      </c>
      <c r="G12" s="40" t="s">
        <v>321</v>
      </c>
      <c r="H12" s="40" t="s">
        <v>44</v>
      </c>
      <c r="I12" s="40" t="s">
        <v>322</v>
      </c>
      <c r="J12" s="40"/>
      <c r="K12" s="40"/>
      <c r="L12" s="68">
        <v>3</v>
      </c>
    </row>
    <row r="13" spans="1:12" ht="18.75" hidden="1">
      <c r="A13" s="16">
        <f t="shared" si="0"/>
        <v>10</v>
      </c>
      <c r="B13" s="16" t="s">
        <v>32</v>
      </c>
      <c r="C13" s="16" t="s">
        <v>332</v>
      </c>
      <c r="D13" s="16" t="s">
        <v>31</v>
      </c>
      <c r="E13" s="69" t="s">
        <v>320</v>
      </c>
      <c r="F13" s="70">
        <v>1171.712</v>
      </c>
      <c r="G13" s="69" t="s">
        <v>321</v>
      </c>
      <c r="H13" s="69" t="s">
        <v>44</v>
      </c>
      <c r="I13" s="69" t="s">
        <v>14</v>
      </c>
      <c r="J13" s="69"/>
      <c r="K13" s="69"/>
      <c r="L13" s="71">
        <v>10</v>
      </c>
    </row>
    <row r="14" spans="1:12" ht="18.75" hidden="1">
      <c r="A14" s="16">
        <f t="shared" si="0"/>
        <v>11</v>
      </c>
      <c r="B14" s="16" t="s">
        <v>32</v>
      </c>
      <c r="C14" s="16" t="s">
        <v>333</v>
      </c>
      <c r="D14" s="16" t="s">
        <v>31</v>
      </c>
      <c r="E14" s="69" t="s">
        <v>320</v>
      </c>
      <c r="F14" s="70">
        <v>1171.7249999999999</v>
      </c>
      <c r="G14" s="69" t="s">
        <v>321</v>
      </c>
      <c r="H14" s="69" t="s">
        <v>44</v>
      </c>
      <c r="I14" s="69" t="s">
        <v>14</v>
      </c>
      <c r="J14" s="69"/>
      <c r="K14" s="69"/>
      <c r="L14" s="71">
        <v>3</v>
      </c>
    </row>
    <row r="15" spans="1:12" ht="18.75" hidden="1">
      <c r="A15" s="16">
        <f t="shared" si="0"/>
        <v>12</v>
      </c>
      <c r="B15" s="16" t="s">
        <v>32</v>
      </c>
      <c r="C15" s="16" t="s">
        <v>334</v>
      </c>
      <c r="D15" s="16" t="s">
        <v>31</v>
      </c>
      <c r="E15" s="69" t="s">
        <v>320</v>
      </c>
      <c r="F15" s="70">
        <v>1171.981</v>
      </c>
      <c r="G15" s="69" t="s">
        <v>321</v>
      </c>
      <c r="H15" s="69" t="s">
        <v>44</v>
      </c>
      <c r="I15" s="69" t="s">
        <v>14</v>
      </c>
      <c r="J15" s="69"/>
      <c r="K15" s="69"/>
      <c r="L15" s="71">
        <v>3</v>
      </c>
    </row>
    <row r="16" spans="1:12" ht="18.75" hidden="1">
      <c r="A16" s="16">
        <f t="shared" si="0"/>
        <v>13</v>
      </c>
      <c r="B16" s="16" t="s">
        <v>32</v>
      </c>
      <c r="C16" s="16" t="s">
        <v>335</v>
      </c>
      <c r="D16" s="16" t="s">
        <v>31</v>
      </c>
      <c r="E16" s="69" t="s">
        <v>320</v>
      </c>
      <c r="F16" s="70">
        <v>1170.6679999999999</v>
      </c>
      <c r="G16" s="69" t="s">
        <v>321</v>
      </c>
      <c r="H16" s="69" t="s">
        <v>45</v>
      </c>
      <c r="I16" s="69" t="s">
        <v>14</v>
      </c>
      <c r="J16" s="69"/>
      <c r="K16" s="69"/>
      <c r="L16" s="71">
        <v>3</v>
      </c>
    </row>
    <row r="17" spans="1:12" ht="18.75" hidden="1">
      <c r="A17" s="16">
        <f t="shared" si="0"/>
        <v>14</v>
      </c>
      <c r="B17" s="16" t="s">
        <v>32</v>
      </c>
      <c r="C17" s="16" t="s">
        <v>336</v>
      </c>
      <c r="D17" s="16" t="s">
        <v>31</v>
      </c>
      <c r="E17" s="69" t="s">
        <v>320</v>
      </c>
      <c r="F17" s="70">
        <v>1170.681</v>
      </c>
      <c r="G17" s="69" t="s">
        <v>321</v>
      </c>
      <c r="H17" s="69" t="s">
        <v>45</v>
      </c>
      <c r="I17" s="69" t="s">
        <v>14</v>
      </c>
      <c r="J17" s="69"/>
      <c r="K17" s="69"/>
      <c r="L17" s="72" t="s">
        <v>337</v>
      </c>
    </row>
    <row r="18" spans="1:12" ht="18.75" hidden="1">
      <c r="A18" s="16">
        <f t="shared" si="0"/>
        <v>15</v>
      </c>
      <c r="B18" s="16" t="s">
        <v>32</v>
      </c>
      <c r="C18" s="16" t="s">
        <v>338</v>
      </c>
      <c r="D18" s="16" t="s">
        <v>31</v>
      </c>
      <c r="E18" s="69" t="s">
        <v>320</v>
      </c>
      <c r="F18" s="70">
        <v>1170.73</v>
      </c>
      <c r="G18" s="69" t="s">
        <v>321</v>
      </c>
      <c r="H18" s="69" t="s">
        <v>44</v>
      </c>
      <c r="I18" s="69" t="s">
        <v>14</v>
      </c>
      <c r="J18" s="69"/>
      <c r="K18" s="69"/>
      <c r="L18" s="71">
        <v>3</v>
      </c>
    </row>
    <row r="19" spans="1:12" ht="18.75" hidden="1">
      <c r="A19" s="16">
        <f t="shared" si="0"/>
        <v>16</v>
      </c>
      <c r="B19" s="16" t="s">
        <v>32</v>
      </c>
      <c r="C19" s="16" t="s">
        <v>339</v>
      </c>
      <c r="D19" s="16" t="s">
        <v>31</v>
      </c>
      <c r="E19" s="69" t="s">
        <v>320</v>
      </c>
      <c r="F19" s="70">
        <v>1170.7560000000001</v>
      </c>
      <c r="G19" s="69" t="s">
        <v>321</v>
      </c>
      <c r="H19" s="69" t="s">
        <v>44</v>
      </c>
      <c r="I19" s="69" t="s">
        <v>14</v>
      </c>
      <c r="J19" s="69"/>
      <c r="K19" s="69"/>
      <c r="L19" s="71">
        <v>10</v>
      </c>
    </row>
    <row r="20" spans="1:12" ht="18.75" hidden="1">
      <c r="A20" s="16">
        <f t="shared" si="0"/>
        <v>17</v>
      </c>
      <c r="B20" s="16" t="s">
        <v>32</v>
      </c>
      <c r="C20" s="16" t="s">
        <v>340</v>
      </c>
      <c r="D20" s="16" t="s">
        <v>31</v>
      </c>
      <c r="E20" s="69" t="s">
        <v>320</v>
      </c>
      <c r="F20" s="70">
        <v>1169.1659999999999</v>
      </c>
      <c r="G20" s="69" t="s">
        <v>321</v>
      </c>
      <c r="H20" s="69" t="s">
        <v>45</v>
      </c>
      <c r="I20" s="69" t="s">
        <v>14</v>
      </c>
      <c r="J20" s="69"/>
      <c r="K20" s="69"/>
      <c r="L20" s="71">
        <v>3</v>
      </c>
    </row>
    <row r="21" spans="1:12" ht="15.75" hidden="1" customHeight="1">
      <c r="A21" s="16">
        <f t="shared" si="0"/>
        <v>18</v>
      </c>
      <c r="B21" s="16" t="s">
        <v>32</v>
      </c>
      <c r="C21" s="16" t="s">
        <v>341</v>
      </c>
      <c r="D21" s="16" t="s">
        <v>31</v>
      </c>
      <c r="E21" s="69" t="s">
        <v>320</v>
      </c>
      <c r="F21" s="70">
        <v>1169.1790000000001</v>
      </c>
      <c r="G21" s="69" t="s">
        <v>321</v>
      </c>
      <c r="H21" s="69" t="s">
        <v>45</v>
      </c>
      <c r="I21" s="69" t="s">
        <v>14</v>
      </c>
      <c r="J21" s="69"/>
      <c r="K21" s="69"/>
      <c r="L21" s="72" t="s">
        <v>337</v>
      </c>
    </row>
    <row r="22" spans="1:12" ht="15.75" hidden="1" customHeight="1">
      <c r="A22" s="16">
        <f t="shared" si="0"/>
        <v>19</v>
      </c>
      <c r="B22" s="16" t="s">
        <v>32</v>
      </c>
      <c r="C22" s="16" t="s">
        <v>342</v>
      </c>
      <c r="D22" s="16" t="s">
        <v>31</v>
      </c>
      <c r="E22" s="69" t="s">
        <v>320</v>
      </c>
      <c r="F22" s="70">
        <v>1169.2560000000001</v>
      </c>
      <c r="G22" s="69" t="s">
        <v>321</v>
      </c>
      <c r="H22" s="69" t="s">
        <v>44</v>
      </c>
      <c r="I22" s="69" t="s">
        <v>14</v>
      </c>
      <c r="J22" s="69"/>
      <c r="K22" s="69"/>
      <c r="L22" s="71">
        <v>10</v>
      </c>
    </row>
    <row r="23" spans="1:12" ht="15.75" hidden="1" customHeight="1">
      <c r="A23" s="16">
        <f t="shared" si="0"/>
        <v>20</v>
      </c>
      <c r="B23" s="16" t="s">
        <v>32</v>
      </c>
      <c r="C23" s="16" t="s">
        <v>343</v>
      </c>
      <c r="D23" s="16" t="s">
        <v>31</v>
      </c>
      <c r="E23" s="69" t="s">
        <v>320</v>
      </c>
      <c r="F23" s="70">
        <v>1169.5340000000001</v>
      </c>
      <c r="G23" s="69" t="s">
        <v>321</v>
      </c>
      <c r="H23" s="69" t="s">
        <v>44</v>
      </c>
      <c r="I23" s="69" t="s">
        <v>14</v>
      </c>
      <c r="J23" s="69"/>
      <c r="K23" s="69"/>
      <c r="L23" s="71">
        <v>3</v>
      </c>
    </row>
    <row r="24" spans="1:12" ht="15.75" hidden="1" customHeight="1">
      <c r="A24" s="16">
        <f t="shared" si="0"/>
        <v>21</v>
      </c>
      <c r="B24" s="16" t="s">
        <v>32</v>
      </c>
      <c r="C24" s="16" t="s">
        <v>344</v>
      </c>
      <c r="D24" s="16" t="s">
        <v>31</v>
      </c>
      <c r="E24" s="69" t="s">
        <v>320</v>
      </c>
      <c r="F24" s="70">
        <v>1170.325</v>
      </c>
      <c r="G24" s="69" t="s">
        <v>321</v>
      </c>
      <c r="H24" s="69" t="s">
        <v>45</v>
      </c>
      <c r="I24" s="69" t="s">
        <v>14</v>
      </c>
      <c r="J24" s="69"/>
      <c r="K24" s="69"/>
      <c r="L24" s="71">
        <v>10</v>
      </c>
    </row>
    <row r="25" spans="1:12" ht="15.75" hidden="1" customHeight="1">
      <c r="A25" s="16">
        <f t="shared" si="0"/>
        <v>22</v>
      </c>
      <c r="B25" s="16" t="s">
        <v>32</v>
      </c>
      <c r="C25" s="16" t="s">
        <v>345</v>
      </c>
      <c r="D25" s="16" t="s">
        <v>31</v>
      </c>
      <c r="E25" s="69" t="s">
        <v>320</v>
      </c>
      <c r="F25" s="70">
        <v>1170.3520000000001</v>
      </c>
      <c r="G25" s="69" t="s">
        <v>321</v>
      </c>
      <c r="H25" s="69" t="s">
        <v>45</v>
      </c>
      <c r="I25" s="69" t="s">
        <v>14</v>
      </c>
      <c r="J25" s="69"/>
      <c r="K25" s="69"/>
      <c r="L25" s="71">
        <v>3</v>
      </c>
    </row>
    <row r="26" spans="1:12" ht="15.75" hidden="1" customHeight="1">
      <c r="A26" s="16">
        <f t="shared" si="0"/>
        <v>23</v>
      </c>
      <c r="B26" s="16" t="s">
        <v>32</v>
      </c>
      <c r="C26" s="16" t="s">
        <v>346</v>
      </c>
      <c r="D26" s="16" t="s">
        <v>31</v>
      </c>
      <c r="E26" s="69" t="s">
        <v>320</v>
      </c>
      <c r="F26" s="70">
        <v>1170.4000000000001</v>
      </c>
      <c r="G26" s="69" t="s">
        <v>321</v>
      </c>
      <c r="H26" s="69" t="s">
        <v>44</v>
      </c>
      <c r="I26" s="69" t="s">
        <v>14</v>
      </c>
      <c r="J26" s="69"/>
      <c r="K26" s="69"/>
      <c r="L26" s="72" t="s">
        <v>337</v>
      </c>
    </row>
    <row r="27" spans="1:12" ht="15.75" hidden="1" customHeight="1">
      <c r="A27" s="16">
        <f t="shared" si="0"/>
        <v>24</v>
      </c>
      <c r="B27" s="16" t="s">
        <v>32</v>
      </c>
      <c r="C27" s="16" t="s">
        <v>347</v>
      </c>
      <c r="D27" s="16" t="s">
        <v>31</v>
      </c>
      <c r="E27" s="69" t="s">
        <v>320</v>
      </c>
      <c r="F27" s="70">
        <v>1170.413</v>
      </c>
      <c r="G27" s="69" t="s">
        <v>321</v>
      </c>
      <c r="H27" s="69" t="s">
        <v>44</v>
      </c>
      <c r="I27" s="69" t="s">
        <v>14</v>
      </c>
      <c r="J27" s="69"/>
      <c r="K27" s="69"/>
      <c r="L27" s="71">
        <v>3</v>
      </c>
    </row>
    <row r="28" spans="1:12" ht="15.75" hidden="1" customHeight="1">
      <c r="A28" s="16">
        <f t="shared" si="0"/>
        <v>25</v>
      </c>
      <c r="B28" s="16" t="s">
        <v>32</v>
      </c>
      <c r="C28" s="16" t="s">
        <v>348</v>
      </c>
      <c r="D28" s="16" t="s">
        <v>31</v>
      </c>
      <c r="E28" s="69" t="s">
        <v>320</v>
      </c>
      <c r="F28" s="70">
        <v>1170.5</v>
      </c>
      <c r="G28" s="69" t="s">
        <v>321</v>
      </c>
      <c r="H28" s="69" t="s">
        <v>45</v>
      </c>
      <c r="I28" s="69" t="s">
        <v>14</v>
      </c>
      <c r="J28" s="69"/>
      <c r="K28" s="69"/>
      <c r="L28" s="71">
        <v>3</v>
      </c>
    </row>
    <row r="29" spans="1:12" ht="15.75" hidden="1" customHeight="1">
      <c r="A29" s="73">
        <f t="shared" si="0"/>
        <v>26</v>
      </c>
      <c r="B29" s="73" t="s">
        <v>32</v>
      </c>
      <c r="C29" s="73" t="s">
        <v>349</v>
      </c>
      <c r="D29" s="74" t="s">
        <v>350</v>
      </c>
      <c r="E29" s="75" t="s">
        <v>320</v>
      </c>
      <c r="F29" s="76">
        <v>1169.3699999999999</v>
      </c>
      <c r="G29" s="75" t="s">
        <v>321</v>
      </c>
      <c r="H29" s="75" t="s">
        <v>44</v>
      </c>
      <c r="I29" s="75" t="s">
        <v>14</v>
      </c>
      <c r="J29" s="75"/>
      <c r="K29" s="75"/>
      <c r="L29" s="75" t="s">
        <v>337</v>
      </c>
    </row>
    <row r="30" spans="1:12" ht="15.75" hidden="1" customHeight="1">
      <c r="A30" s="73">
        <f t="shared" si="0"/>
        <v>27</v>
      </c>
      <c r="B30" s="73" t="s">
        <v>32</v>
      </c>
      <c r="C30" s="73" t="s">
        <v>351</v>
      </c>
      <c r="D30" s="74" t="s">
        <v>350</v>
      </c>
      <c r="E30" s="75" t="s">
        <v>320</v>
      </c>
      <c r="F30" s="76">
        <v>1169.3699999999999</v>
      </c>
      <c r="G30" s="75" t="s">
        <v>321</v>
      </c>
      <c r="H30" s="75" t="s">
        <v>44</v>
      </c>
      <c r="I30" s="75" t="s">
        <v>14</v>
      </c>
      <c r="J30" s="75"/>
      <c r="K30" s="75"/>
      <c r="L30" s="75" t="s">
        <v>337</v>
      </c>
    </row>
    <row r="31" spans="1:12" ht="15.75" hidden="1" customHeight="1">
      <c r="A31" s="73">
        <f t="shared" si="0"/>
        <v>28</v>
      </c>
      <c r="B31" s="73" t="s">
        <v>32</v>
      </c>
      <c r="C31" s="73" t="s">
        <v>352</v>
      </c>
      <c r="D31" s="74" t="s">
        <v>350</v>
      </c>
      <c r="E31" s="75" t="s">
        <v>320</v>
      </c>
      <c r="F31" s="76">
        <v>1170.21</v>
      </c>
      <c r="G31" s="75" t="s">
        <v>321</v>
      </c>
      <c r="H31" s="75" t="s">
        <v>45</v>
      </c>
      <c r="I31" s="75" t="s">
        <v>14</v>
      </c>
      <c r="J31" s="75"/>
      <c r="K31" s="75"/>
      <c r="L31" s="75" t="s">
        <v>337</v>
      </c>
    </row>
    <row r="32" spans="1:12" ht="15.75" hidden="1" customHeight="1">
      <c r="A32" s="73">
        <f t="shared" si="0"/>
        <v>29</v>
      </c>
      <c r="B32" s="73" t="s">
        <v>32</v>
      </c>
      <c r="C32" s="73" t="s">
        <v>353</v>
      </c>
      <c r="D32" s="74" t="s">
        <v>350</v>
      </c>
      <c r="E32" s="75" t="s">
        <v>320</v>
      </c>
      <c r="F32" s="76">
        <v>1170.21</v>
      </c>
      <c r="G32" s="75" t="s">
        <v>321</v>
      </c>
      <c r="H32" s="75" t="s">
        <v>45</v>
      </c>
      <c r="I32" s="75" t="s">
        <v>14</v>
      </c>
      <c r="J32" s="75"/>
      <c r="K32" s="75"/>
      <c r="L32" s="75" t="s">
        <v>337</v>
      </c>
    </row>
    <row r="33" spans="1:12" ht="15.75" hidden="1" customHeight="1">
      <c r="A33" s="73">
        <f t="shared" si="0"/>
        <v>30</v>
      </c>
      <c r="B33" s="73" t="s">
        <v>32</v>
      </c>
      <c r="C33" s="73" t="s">
        <v>354</v>
      </c>
      <c r="D33" s="74" t="s">
        <v>350</v>
      </c>
      <c r="E33" s="75" t="s">
        <v>320</v>
      </c>
      <c r="F33" s="76">
        <v>1170.54</v>
      </c>
      <c r="G33" s="75" t="s">
        <v>321</v>
      </c>
      <c r="H33" s="75" t="s">
        <v>44</v>
      </c>
      <c r="I33" s="75" t="s">
        <v>14</v>
      </c>
      <c r="J33" s="75"/>
      <c r="K33" s="75"/>
      <c r="L33" s="75" t="s">
        <v>337</v>
      </c>
    </row>
    <row r="34" spans="1:12" ht="15.75" hidden="1" customHeight="1">
      <c r="A34" s="73">
        <f t="shared" si="0"/>
        <v>31</v>
      </c>
      <c r="B34" s="73" t="s">
        <v>32</v>
      </c>
      <c r="C34" s="73" t="s">
        <v>355</v>
      </c>
      <c r="D34" s="74" t="s">
        <v>350</v>
      </c>
      <c r="E34" s="75" t="s">
        <v>320</v>
      </c>
      <c r="F34" s="76">
        <v>1170.54</v>
      </c>
      <c r="G34" s="75" t="s">
        <v>321</v>
      </c>
      <c r="H34" s="75" t="s">
        <v>45</v>
      </c>
      <c r="I34" s="75" t="s">
        <v>14</v>
      </c>
      <c r="J34" s="75"/>
      <c r="K34" s="75"/>
      <c r="L34" s="75" t="s">
        <v>337</v>
      </c>
    </row>
    <row r="35" spans="1:12" ht="15.75" hidden="1" customHeight="1">
      <c r="A35" s="73">
        <f t="shared" si="0"/>
        <v>32</v>
      </c>
      <c r="B35" s="73" t="s">
        <v>32</v>
      </c>
      <c r="C35" s="73" t="s">
        <v>356</v>
      </c>
      <c r="D35" s="74" t="s">
        <v>350</v>
      </c>
      <c r="E35" s="75" t="s">
        <v>320</v>
      </c>
      <c r="F35" s="76">
        <v>1170.8710000000001</v>
      </c>
      <c r="G35" s="75" t="s">
        <v>321</v>
      </c>
      <c r="H35" s="75" t="s">
        <v>44</v>
      </c>
      <c r="I35" s="75" t="s">
        <v>14</v>
      </c>
      <c r="J35" s="75"/>
      <c r="K35" s="75"/>
      <c r="L35" s="75" t="s">
        <v>337</v>
      </c>
    </row>
    <row r="36" spans="1:12" ht="15.75" hidden="1" customHeight="1">
      <c r="A36" s="73">
        <f t="shared" si="0"/>
        <v>33</v>
      </c>
      <c r="B36" s="73" t="s">
        <v>32</v>
      </c>
      <c r="C36" s="73" t="s">
        <v>357</v>
      </c>
      <c r="D36" s="74" t="s">
        <v>350</v>
      </c>
      <c r="E36" s="75" t="s">
        <v>320</v>
      </c>
      <c r="F36" s="76">
        <v>1170.8710000000001</v>
      </c>
      <c r="G36" s="75" t="s">
        <v>321</v>
      </c>
      <c r="H36" s="75" t="s">
        <v>44</v>
      </c>
      <c r="I36" s="75" t="s">
        <v>14</v>
      </c>
      <c r="J36" s="75"/>
      <c r="K36" s="75"/>
      <c r="L36" s="75" t="s">
        <v>337</v>
      </c>
    </row>
    <row r="37" spans="1:12" ht="15.75" hidden="1" customHeight="1">
      <c r="A37" s="73">
        <f t="shared" si="0"/>
        <v>34</v>
      </c>
      <c r="B37" s="73" t="s">
        <v>32</v>
      </c>
      <c r="C37" s="73" t="s">
        <v>358</v>
      </c>
      <c r="D37" s="74" t="s">
        <v>350</v>
      </c>
      <c r="E37" s="75" t="s">
        <v>320</v>
      </c>
      <c r="F37" s="76">
        <v>1171.5409999999999</v>
      </c>
      <c r="G37" s="75" t="s">
        <v>321</v>
      </c>
      <c r="H37" s="75" t="s">
        <v>45</v>
      </c>
      <c r="I37" s="75" t="s">
        <v>14</v>
      </c>
      <c r="J37" s="75"/>
      <c r="K37" s="75"/>
      <c r="L37" s="75" t="s">
        <v>337</v>
      </c>
    </row>
    <row r="38" spans="1:12" ht="15.75" hidden="1" customHeight="1">
      <c r="A38" s="73">
        <f t="shared" si="0"/>
        <v>35</v>
      </c>
      <c r="B38" s="73" t="s">
        <v>32</v>
      </c>
      <c r="C38" s="73" t="s">
        <v>359</v>
      </c>
      <c r="D38" s="74" t="s">
        <v>350</v>
      </c>
      <c r="E38" s="75" t="s">
        <v>320</v>
      </c>
      <c r="F38" s="76">
        <v>1171.6590000000001</v>
      </c>
      <c r="G38" s="75" t="s">
        <v>321</v>
      </c>
      <c r="H38" s="75" t="s">
        <v>44</v>
      </c>
      <c r="I38" s="75" t="s">
        <v>14</v>
      </c>
      <c r="J38" s="75"/>
      <c r="K38" s="75"/>
      <c r="L38" s="75" t="s">
        <v>337</v>
      </c>
    </row>
    <row r="39" spans="1:12" ht="15.75" customHeight="1">
      <c r="A39" s="2">
        <f t="shared" si="0"/>
        <v>36</v>
      </c>
      <c r="B39" s="2" t="s">
        <v>33</v>
      </c>
      <c r="C39" s="2" t="s">
        <v>360</v>
      </c>
      <c r="D39" s="2" t="s">
        <v>319</v>
      </c>
      <c r="E39" s="40" t="s">
        <v>320</v>
      </c>
      <c r="F39" s="4">
        <v>1187.3530000000001</v>
      </c>
      <c r="G39" s="40" t="s">
        <v>321</v>
      </c>
      <c r="H39" s="40" t="s">
        <v>45</v>
      </c>
      <c r="I39" s="40" t="s">
        <v>322</v>
      </c>
      <c r="J39" s="40"/>
      <c r="K39" s="40"/>
      <c r="L39" s="68">
        <v>3</v>
      </c>
    </row>
    <row r="40" spans="1:12" ht="15.75" customHeight="1">
      <c r="A40" s="2">
        <f t="shared" si="0"/>
        <v>37</v>
      </c>
      <c r="B40" s="2" t="s">
        <v>33</v>
      </c>
      <c r="C40" s="2" t="s">
        <v>324</v>
      </c>
      <c r="D40" s="2" t="s">
        <v>319</v>
      </c>
      <c r="E40" s="40" t="s">
        <v>320</v>
      </c>
      <c r="F40" s="4">
        <v>1188.4780000000001</v>
      </c>
      <c r="G40" s="40" t="s">
        <v>321</v>
      </c>
      <c r="H40" s="40" t="s">
        <v>44</v>
      </c>
      <c r="I40" s="40" t="s">
        <v>325</v>
      </c>
      <c r="J40" s="40"/>
      <c r="K40" s="40"/>
      <c r="L40" s="68">
        <v>3</v>
      </c>
    </row>
    <row r="41" spans="1:12" ht="15.75" customHeight="1">
      <c r="A41" s="2">
        <f t="shared" si="0"/>
        <v>38</v>
      </c>
      <c r="B41" s="2" t="s">
        <v>33</v>
      </c>
      <c r="C41" s="2" t="s">
        <v>361</v>
      </c>
      <c r="D41" s="2" t="s">
        <v>319</v>
      </c>
      <c r="E41" s="40" t="s">
        <v>320</v>
      </c>
      <c r="F41" s="4">
        <v>1188.491</v>
      </c>
      <c r="G41" s="40" t="s">
        <v>321</v>
      </c>
      <c r="H41" s="40" t="s">
        <v>44</v>
      </c>
      <c r="I41" s="40" t="s">
        <v>322</v>
      </c>
      <c r="J41" s="40"/>
      <c r="K41" s="40"/>
      <c r="L41" s="68">
        <v>3</v>
      </c>
    </row>
    <row r="42" spans="1:12" ht="15.75" customHeight="1">
      <c r="A42" s="2">
        <f t="shared" si="0"/>
        <v>39</v>
      </c>
      <c r="B42" s="2" t="s">
        <v>33</v>
      </c>
      <c r="C42" s="2" t="s">
        <v>362</v>
      </c>
      <c r="D42" s="2" t="s">
        <v>319</v>
      </c>
      <c r="E42" s="40" t="s">
        <v>320</v>
      </c>
      <c r="F42" s="4">
        <v>1188.5519999999999</v>
      </c>
      <c r="G42" s="40" t="s">
        <v>321</v>
      </c>
      <c r="H42" s="40" t="s">
        <v>45</v>
      </c>
      <c r="I42" s="40" t="s">
        <v>322</v>
      </c>
      <c r="J42" s="40"/>
      <c r="K42" s="40"/>
      <c r="L42" s="68">
        <v>3</v>
      </c>
    </row>
    <row r="43" spans="1:12" ht="15.75" customHeight="1">
      <c r="A43" s="2">
        <f t="shared" si="0"/>
        <v>40</v>
      </c>
      <c r="B43" s="2" t="s">
        <v>33</v>
      </c>
      <c r="C43" s="2" t="s">
        <v>363</v>
      </c>
      <c r="D43" s="2" t="s">
        <v>319</v>
      </c>
      <c r="E43" s="40" t="s">
        <v>320</v>
      </c>
      <c r="F43" s="4">
        <v>1189.5650000000001</v>
      </c>
      <c r="G43" s="40" t="s">
        <v>321</v>
      </c>
      <c r="H43" s="40" t="s">
        <v>44</v>
      </c>
      <c r="I43" s="40" t="s">
        <v>325</v>
      </c>
      <c r="J43" s="40"/>
      <c r="K43" s="40"/>
      <c r="L43" s="68">
        <v>3</v>
      </c>
    </row>
    <row r="44" spans="1:12" ht="15.75" customHeight="1">
      <c r="A44" s="2">
        <f t="shared" si="0"/>
        <v>41</v>
      </c>
      <c r="B44" s="2" t="s">
        <v>33</v>
      </c>
      <c r="C44" s="2" t="s">
        <v>364</v>
      </c>
      <c r="D44" s="2" t="s">
        <v>319</v>
      </c>
      <c r="E44" s="40" t="s">
        <v>320</v>
      </c>
      <c r="F44" s="4">
        <v>1189.578</v>
      </c>
      <c r="G44" s="40" t="s">
        <v>321</v>
      </c>
      <c r="H44" s="40" t="s">
        <v>44</v>
      </c>
      <c r="I44" s="40" t="s">
        <v>322</v>
      </c>
      <c r="J44" s="40"/>
      <c r="K44" s="40"/>
      <c r="L44" s="68">
        <v>3</v>
      </c>
    </row>
    <row r="45" spans="1:12" ht="15.75" customHeight="1">
      <c r="A45" s="2">
        <f t="shared" si="0"/>
        <v>42</v>
      </c>
      <c r="B45" s="2" t="s">
        <v>33</v>
      </c>
      <c r="C45" s="2" t="s">
        <v>329</v>
      </c>
      <c r="D45" s="2" t="s">
        <v>319</v>
      </c>
      <c r="E45" s="40" t="s">
        <v>320</v>
      </c>
      <c r="F45" s="4">
        <v>1189.915</v>
      </c>
      <c r="G45" s="77" t="s">
        <v>365</v>
      </c>
      <c r="H45" s="40" t="s">
        <v>45</v>
      </c>
      <c r="I45" s="40" t="s">
        <v>325</v>
      </c>
      <c r="J45" s="40">
        <v>20</v>
      </c>
      <c r="K45" s="40" t="s">
        <v>366</v>
      </c>
      <c r="L45" s="68">
        <v>5</v>
      </c>
    </row>
    <row r="46" spans="1:12" ht="15.75" hidden="1" customHeight="1">
      <c r="A46" s="16">
        <f t="shared" si="0"/>
        <v>43</v>
      </c>
      <c r="B46" s="16" t="s">
        <v>33</v>
      </c>
      <c r="C46" s="16" t="s">
        <v>367</v>
      </c>
      <c r="D46" s="16" t="s">
        <v>31</v>
      </c>
      <c r="E46" s="69" t="s">
        <v>320</v>
      </c>
      <c r="F46" s="70">
        <v>1188.6120000000001</v>
      </c>
      <c r="G46" s="69" t="s">
        <v>321</v>
      </c>
      <c r="H46" s="69" t="s">
        <v>44</v>
      </c>
      <c r="I46" s="69" t="s">
        <v>14</v>
      </c>
      <c r="J46" s="69"/>
      <c r="K46" s="69"/>
      <c r="L46" s="71">
        <v>3</v>
      </c>
    </row>
    <row r="47" spans="1:12" ht="15.75" hidden="1" customHeight="1">
      <c r="A47" s="16">
        <f t="shared" si="0"/>
        <v>44</v>
      </c>
      <c r="B47" s="16" t="s">
        <v>33</v>
      </c>
      <c r="C47" s="16" t="s">
        <v>368</v>
      </c>
      <c r="D47" s="16" t="s">
        <v>31</v>
      </c>
      <c r="E47" s="69" t="s">
        <v>320</v>
      </c>
      <c r="F47" s="70">
        <v>1188.625</v>
      </c>
      <c r="G47" s="69" t="s">
        <v>321</v>
      </c>
      <c r="H47" s="69" t="s">
        <v>44</v>
      </c>
      <c r="I47" s="69" t="s">
        <v>14</v>
      </c>
      <c r="J47" s="69"/>
      <c r="K47" s="69"/>
      <c r="L47" s="71">
        <v>10</v>
      </c>
    </row>
    <row r="48" spans="1:12" ht="15.75" hidden="1" customHeight="1">
      <c r="A48" s="16">
        <f t="shared" si="0"/>
        <v>45</v>
      </c>
      <c r="B48" s="16" t="s">
        <v>33</v>
      </c>
      <c r="C48" s="16" t="s">
        <v>340</v>
      </c>
      <c r="D48" s="16" t="s">
        <v>31</v>
      </c>
      <c r="E48" s="69" t="s">
        <v>320</v>
      </c>
      <c r="F48" s="70">
        <v>1187.4760000000001</v>
      </c>
      <c r="G48" s="69" t="s">
        <v>321</v>
      </c>
      <c r="H48" s="69" t="s">
        <v>45</v>
      </c>
      <c r="I48" s="69" t="s">
        <v>14</v>
      </c>
      <c r="J48" s="69"/>
      <c r="K48" s="69"/>
      <c r="L48" s="71">
        <v>3</v>
      </c>
    </row>
    <row r="49" spans="1:12" ht="15.75" hidden="1" customHeight="1">
      <c r="A49" s="16">
        <f t="shared" si="0"/>
        <v>46</v>
      </c>
      <c r="B49" s="16" t="s">
        <v>33</v>
      </c>
      <c r="C49" s="16" t="s">
        <v>369</v>
      </c>
      <c r="D49" s="16" t="s">
        <v>31</v>
      </c>
      <c r="E49" s="69" t="s">
        <v>320</v>
      </c>
      <c r="F49" s="70">
        <v>1188.3440000000001</v>
      </c>
      <c r="G49" s="69" t="s">
        <v>321</v>
      </c>
      <c r="H49" s="69" t="s">
        <v>44</v>
      </c>
      <c r="I49" s="69" t="s">
        <v>14</v>
      </c>
      <c r="J49" s="69"/>
      <c r="K49" s="69"/>
      <c r="L49" s="71">
        <v>3</v>
      </c>
    </row>
    <row r="50" spans="1:12" ht="15.75" hidden="1" customHeight="1">
      <c r="A50" s="16">
        <f t="shared" si="0"/>
        <v>47</v>
      </c>
      <c r="B50" s="16" t="s">
        <v>33</v>
      </c>
      <c r="C50" s="16" t="s">
        <v>345</v>
      </c>
      <c r="D50" s="16" t="s">
        <v>31</v>
      </c>
      <c r="E50" s="69" t="s">
        <v>320</v>
      </c>
      <c r="F50" s="70">
        <v>1188.357</v>
      </c>
      <c r="G50" s="69" t="s">
        <v>321</v>
      </c>
      <c r="H50" s="69" t="s">
        <v>44</v>
      </c>
      <c r="I50" s="69" t="s">
        <v>14</v>
      </c>
      <c r="J50" s="69"/>
      <c r="K50" s="69"/>
      <c r="L50" s="71">
        <v>3</v>
      </c>
    </row>
    <row r="51" spans="1:12" ht="15.75" hidden="1" customHeight="1">
      <c r="A51" s="16">
        <f t="shared" si="0"/>
        <v>48</v>
      </c>
      <c r="B51" s="16" t="s">
        <v>33</v>
      </c>
      <c r="C51" s="16" t="s">
        <v>370</v>
      </c>
      <c r="D51" s="16" t="s">
        <v>31</v>
      </c>
      <c r="E51" s="69" t="s">
        <v>320</v>
      </c>
      <c r="F51" s="70">
        <v>1189.443</v>
      </c>
      <c r="G51" s="69" t="s">
        <v>321</v>
      </c>
      <c r="H51" s="69" t="s">
        <v>44</v>
      </c>
      <c r="I51" s="69" t="s">
        <v>14</v>
      </c>
      <c r="J51" s="69"/>
      <c r="K51" s="69"/>
      <c r="L51" s="71">
        <v>3</v>
      </c>
    </row>
    <row r="52" spans="1:12" ht="15.75" hidden="1" customHeight="1">
      <c r="A52" s="16">
        <f t="shared" si="0"/>
        <v>49</v>
      </c>
      <c r="B52" s="16" t="s">
        <v>33</v>
      </c>
      <c r="C52" s="16" t="s">
        <v>371</v>
      </c>
      <c r="D52" s="16" t="s">
        <v>31</v>
      </c>
      <c r="E52" s="69" t="s">
        <v>320</v>
      </c>
      <c r="F52" s="70">
        <v>1188.673</v>
      </c>
      <c r="G52" s="69" t="s">
        <v>321</v>
      </c>
      <c r="H52" s="69" t="s">
        <v>45</v>
      </c>
      <c r="I52" s="69" t="s">
        <v>14</v>
      </c>
      <c r="J52" s="69"/>
      <c r="K52" s="69"/>
      <c r="L52" s="71">
        <v>3</v>
      </c>
    </row>
    <row r="53" spans="1:12" ht="15.75" hidden="1" customHeight="1">
      <c r="A53" s="16">
        <f t="shared" si="0"/>
        <v>50</v>
      </c>
      <c r="B53" s="16" t="s">
        <v>33</v>
      </c>
      <c r="C53" s="16" t="s">
        <v>372</v>
      </c>
      <c r="D53" s="16" t="s">
        <v>31</v>
      </c>
      <c r="E53" s="69" t="s">
        <v>320</v>
      </c>
      <c r="F53" s="70">
        <v>1189.627</v>
      </c>
      <c r="G53" s="69" t="s">
        <v>321</v>
      </c>
      <c r="H53" s="69" t="s">
        <v>45</v>
      </c>
      <c r="I53" s="69" t="s">
        <v>14</v>
      </c>
      <c r="J53" s="69"/>
      <c r="K53" s="69"/>
      <c r="L53" s="71">
        <v>10</v>
      </c>
    </row>
    <row r="54" spans="1:12" ht="15.75" hidden="1" customHeight="1">
      <c r="A54" s="16">
        <f t="shared" si="0"/>
        <v>51</v>
      </c>
      <c r="B54" s="16" t="s">
        <v>33</v>
      </c>
      <c r="C54" s="16" t="s">
        <v>373</v>
      </c>
      <c r="D54" s="16" t="s">
        <v>31</v>
      </c>
      <c r="E54" s="69" t="s">
        <v>320</v>
      </c>
      <c r="F54" s="70">
        <v>1189.6400000000001</v>
      </c>
      <c r="G54" s="69" t="s">
        <v>321</v>
      </c>
      <c r="H54" s="69" t="s">
        <v>45</v>
      </c>
      <c r="I54" s="69" t="s">
        <v>14</v>
      </c>
      <c r="J54" s="69"/>
      <c r="K54" s="69"/>
      <c r="L54" s="71">
        <v>3</v>
      </c>
    </row>
    <row r="55" spans="1:12" ht="15.75" hidden="1" customHeight="1">
      <c r="A55" s="16">
        <f t="shared" si="0"/>
        <v>52</v>
      </c>
      <c r="B55" s="16" t="s">
        <v>33</v>
      </c>
      <c r="C55" s="16" t="s">
        <v>374</v>
      </c>
      <c r="D55" s="16" t="s">
        <v>31</v>
      </c>
      <c r="E55" s="69" t="s">
        <v>320</v>
      </c>
      <c r="F55" s="70">
        <v>1189.6990000000001</v>
      </c>
      <c r="G55" s="69" t="s">
        <v>321</v>
      </c>
      <c r="H55" s="69" t="s">
        <v>44</v>
      </c>
      <c r="I55" s="69" t="s">
        <v>14</v>
      </c>
      <c r="J55" s="69"/>
      <c r="K55" s="69"/>
      <c r="L55" s="71">
        <v>3</v>
      </c>
    </row>
    <row r="56" spans="1:12" ht="15.75" hidden="1" customHeight="1">
      <c r="A56" s="16">
        <f t="shared" si="0"/>
        <v>53</v>
      </c>
      <c r="B56" s="16" t="s">
        <v>33</v>
      </c>
      <c r="C56" s="16" t="s">
        <v>375</v>
      </c>
      <c r="D56" s="16" t="s">
        <v>31</v>
      </c>
      <c r="E56" s="69" t="s">
        <v>320</v>
      </c>
      <c r="F56" s="70">
        <v>1189.761</v>
      </c>
      <c r="G56" s="69" t="s">
        <v>321</v>
      </c>
      <c r="H56" s="69" t="s">
        <v>45</v>
      </c>
      <c r="I56" s="69" t="s">
        <v>14</v>
      </c>
      <c r="J56" s="69"/>
      <c r="K56" s="69"/>
      <c r="L56" s="71">
        <v>3</v>
      </c>
    </row>
    <row r="57" spans="1:12" ht="15.75" hidden="1" customHeight="1">
      <c r="A57" s="16">
        <f t="shared" si="0"/>
        <v>54</v>
      </c>
      <c r="B57" s="16" t="s">
        <v>33</v>
      </c>
      <c r="C57" s="16" t="s">
        <v>348</v>
      </c>
      <c r="D57" s="16" t="s">
        <v>31</v>
      </c>
      <c r="E57" s="69" t="s">
        <v>320</v>
      </c>
      <c r="F57" s="70">
        <v>1189.7739999999999</v>
      </c>
      <c r="G57" s="69" t="s">
        <v>321</v>
      </c>
      <c r="H57" s="69" t="s">
        <v>45</v>
      </c>
      <c r="I57" s="69" t="s">
        <v>14</v>
      </c>
      <c r="J57" s="69"/>
      <c r="K57" s="69"/>
      <c r="L57" s="71">
        <v>5</v>
      </c>
    </row>
    <row r="58" spans="1:12" ht="15.75" hidden="1" customHeight="1">
      <c r="A58" s="16">
        <f t="shared" si="0"/>
        <v>55</v>
      </c>
      <c r="B58" s="16" t="s">
        <v>33</v>
      </c>
      <c r="C58" s="16" t="s">
        <v>376</v>
      </c>
      <c r="D58" s="16" t="s">
        <v>31</v>
      </c>
      <c r="E58" s="69" t="s">
        <v>320</v>
      </c>
      <c r="F58" s="70">
        <v>1189.835</v>
      </c>
      <c r="G58" s="69" t="s">
        <v>321</v>
      </c>
      <c r="H58" s="69" t="s">
        <v>44</v>
      </c>
      <c r="I58" s="69" t="s">
        <v>14</v>
      </c>
      <c r="J58" s="69"/>
      <c r="K58" s="69"/>
      <c r="L58" s="71">
        <v>3</v>
      </c>
    </row>
    <row r="59" spans="1:12" ht="15.75" hidden="1" customHeight="1">
      <c r="A59" s="16">
        <f t="shared" si="0"/>
        <v>56</v>
      </c>
      <c r="B59" s="16" t="s">
        <v>33</v>
      </c>
      <c r="C59" s="16" t="s">
        <v>377</v>
      </c>
      <c r="D59" s="16" t="s">
        <v>31</v>
      </c>
      <c r="E59" s="69" t="s">
        <v>320</v>
      </c>
      <c r="F59" s="70">
        <v>1189.951</v>
      </c>
      <c r="G59" s="69" t="s">
        <v>321</v>
      </c>
      <c r="H59" s="69" t="s">
        <v>44</v>
      </c>
      <c r="I59" s="69" t="s">
        <v>14</v>
      </c>
      <c r="J59" s="69"/>
      <c r="K59" s="69"/>
      <c r="L59" s="71">
        <v>3</v>
      </c>
    </row>
    <row r="60" spans="1:12" ht="15.75" hidden="1" customHeight="1">
      <c r="A60" s="73">
        <f t="shared" si="0"/>
        <v>57</v>
      </c>
      <c r="B60" s="73" t="s">
        <v>33</v>
      </c>
      <c r="C60" s="73" t="s">
        <v>378</v>
      </c>
      <c r="D60" s="74" t="s">
        <v>350</v>
      </c>
      <c r="E60" s="75" t="s">
        <v>320</v>
      </c>
      <c r="F60" s="76">
        <v>1188.5340000000001</v>
      </c>
      <c r="G60" s="75" t="s">
        <v>321</v>
      </c>
      <c r="H60" s="75" t="s">
        <v>44</v>
      </c>
      <c r="I60" s="75" t="s">
        <v>14</v>
      </c>
      <c r="J60" s="75"/>
      <c r="K60" s="75"/>
      <c r="L60" s="75" t="s">
        <v>337</v>
      </c>
    </row>
    <row r="61" spans="1:12" ht="15.75" hidden="1" customHeight="1">
      <c r="A61" s="73">
        <f t="shared" si="0"/>
        <v>58</v>
      </c>
      <c r="B61" s="73" t="s">
        <v>33</v>
      </c>
      <c r="C61" s="73" t="s">
        <v>379</v>
      </c>
      <c r="D61" s="74" t="s">
        <v>350</v>
      </c>
      <c r="E61" s="75" t="s">
        <v>320</v>
      </c>
      <c r="F61" s="76">
        <v>1188.7560000000001</v>
      </c>
      <c r="G61" s="75" t="s">
        <v>321</v>
      </c>
      <c r="H61" s="75" t="s">
        <v>45</v>
      </c>
      <c r="I61" s="75" t="s">
        <v>14</v>
      </c>
      <c r="J61" s="75"/>
      <c r="K61" s="75"/>
      <c r="L61" s="75" t="s">
        <v>337</v>
      </c>
    </row>
    <row r="62" spans="1:12" ht="15.75" hidden="1" customHeight="1">
      <c r="A62" s="73">
        <f t="shared" si="0"/>
        <v>59</v>
      </c>
      <c r="B62" s="73" t="s">
        <v>33</v>
      </c>
      <c r="C62" s="73" t="s">
        <v>380</v>
      </c>
      <c r="D62" s="74" t="s">
        <v>350</v>
      </c>
      <c r="E62" s="75" t="s">
        <v>320</v>
      </c>
      <c r="F62" s="76">
        <v>1189.509</v>
      </c>
      <c r="G62" s="75" t="s">
        <v>321</v>
      </c>
      <c r="H62" s="75" t="s">
        <v>44</v>
      </c>
      <c r="I62" s="75" t="s">
        <v>14</v>
      </c>
      <c r="J62" s="75"/>
      <c r="K62" s="75"/>
      <c r="L62" s="75" t="s">
        <v>337</v>
      </c>
    </row>
    <row r="63" spans="1:12" ht="15.75" hidden="1" customHeight="1">
      <c r="A63" s="73">
        <f t="shared" si="0"/>
        <v>60</v>
      </c>
      <c r="B63" s="73" t="s">
        <v>33</v>
      </c>
      <c r="C63" s="73" t="s">
        <v>381</v>
      </c>
      <c r="D63" s="74" t="s">
        <v>350</v>
      </c>
      <c r="E63" s="75" t="s">
        <v>320</v>
      </c>
      <c r="F63" s="76">
        <v>1189.58</v>
      </c>
      <c r="G63" s="75" t="s">
        <v>321</v>
      </c>
      <c r="H63" s="75" t="s">
        <v>44</v>
      </c>
      <c r="I63" s="75" t="s">
        <v>14</v>
      </c>
      <c r="J63" s="75"/>
      <c r="K63" s="75"/>
      <c r="L63" s="75" t="s">
        <v>337</v>
      </c>
    </row>
    <row r="64" spans="1:12" ht="15.75" hidden="1" customHeight="1">
      <c r="A64" s="73">
        <f t="shared" si="0"/>
        <v>61</v>
      </c>
      <c r="B64" s="73" t="s">
        <v>33</v>
      </c>
      <c r="C64" s="73" t="s">
        <v>382</v>
      </c>
      <c r="D64" s="74" t="s">
        <v>350</v>
      </c>
      <c r="E64" s="75" t="s">
        <v>320</v>
      </c>
      <c r="F64" s="76">
        <v>1189.981</v>
      </c>
      <c r="G64" s="75" t="s">
        <v>321</v>
      </c>
      <c r="H64" s="75" t="s">
        <v>45</v>
      </c>
      <c r="I64" s="75" t="s">
        <v>14</v>
      </c>
      <c r="J64" s="75"/>
      <c r="K64" s="75"/>
      <c r="L64" s="75" t="s">
        <v>337</v>
      </c>
    </row>
    <row r="65" spans="1:12" ht="15.75" customHeight="1">
      <c r="A65" s="2">
        <f t="shared" si="0"/>
        <v>62</v>
      </c>
      <c r="B65" s="2" t="s">
        <v>34</v>
      </c>
      <c r="C65" s="2" t="s">
        <v>360</v>
      </c>
      <c r="D65" s="2" t="s">
        <v>319</v>
      </c>
      <c r="E65" s="40" t="s">
        <v>320</v>
      </c>
      <c r="F65" s="4">
        <v>1200.778</v>
      </c>
      <c r="G65" s="40" t="s">
        <v>321</v>
      </c>
      <c r="H65" s="40" t="s">
        <v>45</v>
      </c>
      <c r="I65" s="40" t="s">
        <v>322</v>
      </c>
      <c r="J65" s="40"/>
      <c r="K65" s="40" t="s">
        <v>337</v>
      </c>
      <c r="L65" s="68">
        <v>3</v>
      </c>
    </row>
    <row r="66" spans="1:12" ht="15.75" customHeight="1">
      <c r="A66" s="2">
        <f t="shared" si="0"/>
        <v>63</v>
      </c>
      <c r="B66" s="2" t="s">
        <v>34</v>
      </c>
      <c r="C66" s="2" t="s">
        <v>345</v>
      </c>
      <c r="D66" s="2" t="s">
        <v>319</v>
      </c>
      <c r="E66" s="40" t="s">
        <v>320</v>
      </c>
      <c r="F66" s="4">
        <v>1201.6690000000001</v>
      </c>
      <c r="G66" s="77" t="s">
        <v>365</v>
      </c>
      <c r="H66" s="40" t="s">
        <v>45</v>
      </c>
      <c r="I66" s="40" t="s">
        <v>322</v>
      </c>
      <c r="J66" s="40">
        <v>20</v>
      </c>
      <c r="K66" s="40" t="s">
        <v>383</v>
      </c>
      <c r="L66" s="68">
        <v>3</v>
      </c>
    </row>
    <row r="67" spans="1:12" ht="15.75" customHeight="1">
      <c r="A67" s="2">
        <f t="shared" si="0"/>
        <v>64</v>
      </c>
      <c r="B67" s="2" t="s">
        <v>34</v>
      </c>
      <c r="C67" s="2" t="s">
        <v>367</v>
      </c>
      <c r="D67" s="2" t="s">
        <v>319</v>
      </c>
      <c r="E67" s="40" t="s">
        <v>320</v>
      </c>
      <c r="F67" s="4">
        <v>1201.925</v>
      </c>
      <c r="G67" s="77" t="s">
        <v>365</v>
      </c>
      <c r="H67" s="40" t="s">
        <v>44</v>
      </c>
      <c r="I67" s="40" t="s">
        <v>325</v>
      </c>
      <c r="J67" s="40">
        <v>20</v>
      </c>
      <c r="K67" s="40" t="s">
        <v>383</v>
      </c>
      <c r="L67" s="68">
        <v>3</v>
      </c>
    </row>
    <row r="68" spans="1:12" ht="15.75" customHeight="1">
      <c r="A68" s="2">
        <f t="shared" si="0"/>
        <v>65</v>
      </c>
      <c r="B68" s="2" t="s">
        <v>34</v>
      </c>
      <c r="C68" s="2" t="s">
        <v>347</v>
      </c>
      <c r="D68" s="2" t="s">
        <v>319</v>
      </c>
      <c r="E68" s="40" t="s">
        <v>320</v>
      </c>
      <c r="F68" s="4">
        <v>1201.9380000000001</v>
      </c>
      <c r="G68" s="77" t="s">
        <v>365</v>
      </c>
      <c r="H68" s="40" t="s">
        <v>44</v>
      </c>
      <c r="I68" s="40" t="s">
        <v>322</v>
      </c>
      <c r="J68" s="40">
        <v>20</v>
      </c>
      <c r="K68" s="40" t="s">
        <v>383</v>
      </c>
      <c r="L68" s="68">
        <v>3</v>
      </c>
    </row>
    <row r="69" spans="1:12" ht="15.75" customHeight="1">
      <c r="A69" s="2">
        <f t="shared" ref="A69:A132" si="1">ROW()-3</f>
        <v>66</v>
      </c>
      <c r="B69" s="2" t="s">
        <v>34</v>
      </c>
      <c r="C69" s="2" t="s">
        <v>329</v>
      </c>
      <c r="D69" s="2" t="s">
        <v>319</v>
      </c>
      <c r="E69" s="40" t="s">
        <v>320</v>
      </c>
      <c r="F69" s="4">
        <v>1203.0150000000001</v>
      </c>
      <c r="G69" s="40" t="s">
        <v>321</v>
      </c>
      <c r="H69" s="40" t="s">
        <v>44</v>
      </c>
      <c r="I69" s="40" t="s">
        <v>325</v>
      </c>
      <c r="J69" s="40"/>
      <c r="K69" s="40" t="s">
        <v>337</v>
      </c>
      <c r="L69" s="68">
        <v>3</v>
      </c>
    </row>
    <row r="70" spans="1:12" ht="15.75" customHeight="1">
      <c r="A70" s="2">
        <f t="shared" si="1"/>
        <v>67</v>
      </c>
      <c r="B70" s="2" t="s">
        <v>34</v>
      </c>
      <c r="C70" s="2" t="s">
        <v>377</v>
      </c>
      <c r="D70" s="2" t="s">
        <v>319</v>
      </c>
      <c r="E70" s="40" t="s">
        <v>320</v>
      </c>
      <c r="F70" s="4">
        <v>1203.076</v>
      </c>
      <c r="G70" s="40" t="s">
        <v>321</v>
      </c>
      <c r="H70" s="40" t="s">
        <v>45</v>
      </c>
      <c r="I70" s="40" t="s">
        <v>325</v>
      </c>
      <c r="J70" s="40"/>
      <c r="K70" s="40" t="s">
        <v>337</v>
      </c>
      <c r="L70" s="68">
        <v>3</v>
      </c>
    </row>
    <row r="71" spans="1:12" ht="15.75" customHeight="1">
      <c r="A71" s="2">
        <f t="shared" si="1"/>
        <v>68</v>
      </c>
      <c r="B71" s="2" t="s">
        <v>34</v>
      </c>
      <c r="C71" s="2" t="s">
        <v>358</v>
      </c>
      <c r="D71" s="2" t="s">
        <v>319</v>
      </c>
      <c r="E71" s="40" t="s">
        <v>320</v>
      </c>
      <c r="F71" s="4">
        <v>1203.0889999999999</v>
      </c>
      <c r="G71" s="40" t="s">
        <v>321</v>
      </c>
      <c r="H71" s="40" t="s">
        <v>45</v>
      </c>
      <c r="I71" s="40" t="s">
        <v>322</v>
      </c>
      <c r="J71" s="40"/>
      <c r="K71" s="40" t="s">
        <v>337</v>
      </c>
      <c r="L71" s="68">
        <v>3</v>
      </c>
    </row>
    <row r="72" spans="1:12" ht="15.75" customHeight="1">
      <c r="A72" s="2">
        <f t="shared" si="1"/>
        <v>69</v>
      </c>
      <c r="B72" s="2" t="s">
        <v>34</v>
      </c>
      <c r="C72" s="2" t="s">
        <v>334</v>
      </c>
      <c r="D72" s="2" t="s">
        <v>319</v>
      </c>
      <c r="E72" s="40" t="s">
        <v>320</v>
      </c>
      <c r="F72" s="4">
        <v>1203.97</v>
      </c>
      <c r="G72" s="77" t="s">
        <v>365</v>
      </c>
      <c r="H72" s="40" t="s">
        <v>45</v>
      </c>
      <c r="I72" s="40" t="s">
        <v>325</v>
      </c>
      <c r="J72" s="40">
        <v>30</v>
      </c>
      <c r="K72" s="40" t="s">
        <v>384</v>
      </c>
      <c r="L72" s="68">
        <v>3</v>
      </c>
    </row>
    <row r="73" spans="1:12" ht="15.75" hidden="1" customHeight="1">
      <c r="A73" s="16">
        <f t="shared" si="1"/>
        <v>70</v>
      </c>
      <c r="B73" s="16" t="s">
        <v>34</v>
      </c>
      <c r="C73" s="16" t="s">
        <v>340</v>
      </c>
      <c r="D73" s="16" t="s">
        <v>31</v>
      </c>
      <c r="E73" s="69" t="s">
        <v>320</v>
      </c>
      <c r="F73" s="70">
        <v>1200.8989999999999</v>
      </c>
      <c r="G73" s="69" t="s">
        <v>321</v>
      </c>
      <c r="H73" s="69" t="s">
        <v>45</v>
      </c>
      <c r="I73" s="69" t="s">
        <v>14</v>
      </c>
      <c r="J73" s="69"/>
      <c r="K73" s="69" t="s">
        <v>337</v>
      </c>
      <c r="L73" s="71">
        <v>3</v>
      </c>
    </row>
    <row r="74" spans="1:12" ht="15.75" hidden="1" customHeight="1">
      <c r="A74" s="16">
        <f t="shared" si="1"/>
        <v>71</v>
      </c>
      <c r="B74" s="16" t="s">
        <v>34</v>
      </c>
      <c r="C74" s="16" t="s">
        <v>324</v>
      </c>
      <c r="D74" s="16" t="s">
        <v>31</v>
      </c>
      <c r="E74" s="69" t="s">
        <v>320</v>
      </c>
      <c r="F74" s="70">
        <v>1201.79</v>
      </c>
      <c r="G74" s="69" t="s">
        <v>321</v>
      </c>
      <c r="H74" s="69" t="s">
        <v>44</v>
      </c>
      <c r="I74" s="69" t="s">
        <v>14</v>
      </c>
      <c r="J74" s="69"/>
      <c r="K74" s="69" t="s">
        <v>337</v>
      </c>
      <c r="L74" s="71">
        <v>3</v>
      </c>
    </row>
    <row r="75" spans="1:12" ht="15.75" hidden="1" customHeight="1">
      <c r="A75" s="16">
        <f t="shared" si="1"/>
        <v>72</v>
      </c>
      <c r="B75" s="16" t="s">
        <v>34</v>
      </c>
      <c r="C75" s="16" t="s">
        <v>361</v>
      </c>
      <c r="D75" s="16" t="s">
        <v>31</v>
      </c>
      <c r="E75" s="69" t="s">
        <v>320</v>
      </c>
      <c r="F75" s="70">
        <v>1201.8030000000001</v>
      </c>
      <c r="G75" s="77" t="s">
        <v>365</v>
      </c>
      <c r="H75" s="69" t="s">
        <v>44</v>
      </c>
      <c r="I75" s="69" t="s">
        <v>14</v>
      </c>
      <c r="J75" s="69"/>
      <c r="K75" s="69" t="s">
        <v>385</v>
      </c>
      <c r="L75" s="71">
        <v>3</v>
      </c>
    </row>
    <row r="76" spans="1:12" ht="15.75" hidden="1" customHeight="1">
      <c r="A76" s="16">
        <f t="shared" si="1"/>
        <v>73</v>
      </c>
      <c r="B76" s="16" t="s">
        <v>34</v>
      </c>
      <c r="C76" s="16" t="s">
        <v>326</v>
      </c>
      <c r="D76" s="16" t="s">
        <v>31</v>
      </c>
      <c r="E76" s="69" t="s">
        <v>320</v>
      </c>
      <c r="F76" s="70">
        <v>1202.0650000000001</v>
      </c>
      <c r="G76" s="69" t="s">
        <v>321</v>
      </c>
      <c r="H76" s="69" t="s">
        <v>44</v>
      </c>
      <c r="I76" s="69" t="s">
        <v>14</v>
      </c>
      <c r="J76" s="69"/>
      <c r="K76" s="69" t="s">
        <v>337</v>
      </c>
      <c r="L76" s="71">
        <v>3</v>
      </c>
    </row>
    <row r="77" spans="1:12" ht="15.75" hidden="1" customHeight="1">
      <c r="A77" s="16">
        <f t="shared" si="1"/>
        <v>74</v>
      </c>
      <c r="B77" s="16" t="s">
        <v>34</v>
      </c>
      <c r="C77" s="16" t="s">
        <v>362</v>
      </c>
      <c r="D77" s="16" t="s">
        <v>31</v>
      </c>
      <c r="E77" s="69" t="s">
        <v>320</v>
      </c>
      <c r="F77" s="70">
        <v>1202.0719999999999</v>
      </c>
      <c r="G77" s="69" t="s">
        <v>321</v>
      </c>
      <c r="H77" s="69" t="s">
        <v>44</v>
      </c>
      <c r="I77" s="69" t="s">
        <v>14</v>
      </c>
      <c r="J77" s="69"/>
      <c r="K77" s="69" t="s">
        <v>337</v>
      </c>
      <c r="L77" s="71">
        <v>10</v>
      </c>
    </row>
    <row r="78" spans="1:12" ht="15.75" hidden="1" customHeight="1">
      <c r="A78" s="16">
        <f t="shared" si="1"/>
        <v>75</v>
      </c>
      <c r="B78" s="16" t="s">
        <v>34</v>
      </c>
      <c r="C78" s="16" t="s">
        <v>348</v>
      </c>
      <c r="D78" s="16" t="s">
        <v>31</v>
      </c>
      <c r="E78" s="69" t="s">
        <v>320</v>
      </c>
      <c r="F78" s="70">
        <v>1202.893</v>
      </c>
      <c r="G78" s="69" t="s">
        <v>321</v>
      </c>
      <c r="H78" s="69" t="s">
        <v>44</v>
      </c>
      <c r="I78" s="69" t="s">
        <v>14</v>
      </c>
      <c r="J78" s="69"/>
      <c r="K78" s="69" t="s">
        <v>337</v>
      </c>
      <c r="L78" s="71">
        <v>3</v>
      </c>
    </row>
    <row r="79" spans="1:12" ht="15.75" hidden="1" customHeight="1">
      <c r="A79" s="16">
        <f t="shared" si="1"/>
        <v>76</v>
      </c>
      <c r="B79" s="16" t="s">
        <v>34</v>
      </c>
      <c r="C79" s="16" t="s">
        <v>376</v>
      </c>
      <c r="D79" s="16" t="s">
        <v>31</v>
      </c>
      <c r="E79" s="69" t="s">
        <v>320</v>
      </c>
      <c r="F79" s="70">
        <v>1202.9549999999999</v>
      </c>
      <c r="G79" s="69" t="s">
        <v>321</v>
      </c>
      <c r="H79" s="69" t="s">
        <v>44</v>
      </c>
      <c r="I79" s="69" t="s">
        <v>14</v>
      </c>
      <c r="J79" s="69"/>
      <c r="K79" s="69" t="s">
        <v>337</v>
      </c>
      <c r="L79" s="71">
        <v>3</v>
      </c>
    </row>
    <row r="80" spans="1:12" ht="15.75" hidden="1" customHeight="1">
      <c r="A80" s="16">
        <f t="shared" si="1"/>
        <v>77</v>
      </c>
      <c r="B80" s="16" t="s">
        <v>34</v>
      </c>
      <c r="C80" s="16" t="s">
        <v>332</v>
      </c>
      <c r="D80" s="16" t="s">
        <v>31</v>
      </c>
      <c r="E80" s="69" t="s">
        <v>320</v>
      </c>
      <c r="F80" s="70">
        <v>1203.21</v>
      </c>
      <c r="G80" s="69" t="s">
        <v>321</v>
      </c>
      <c r="H80" s="69" t="s">
        <v>45</v>
      </c>
      <c r="I80" s="69" t="s">
        <v>14</v>
      </c>
      <c r="J80" s="69"/>
      <c r="K80" s="69" t="s">
        <v>337</v>
      </c>
      <c r="L80" s="71">
        <v>3</v>
      </c>
    </row>
    <row r="81" spans="1:12" ht="15.75" hidden="1" customHeight="1">
      <c r="A81" s="16">
        <f t="shared" si="1"/>
        <v>78</v>
      </c>
      <c r="B81" s="16" t="s">
        <v>34</v>
      </c>
      <c r="C81" s="16" t="s">
        <v>331</v>
      </c>
      <c r="D81" s="16" t="s">
        <v>31</v>
      </c>
      <c r="E81" s="69" t="s">
        <v>320</v>
      </c>
      <c r="F81" s="70">
        <v>1203.846</v>
      </c>
      <c r="G81" s="77" t="s">
        <v>365</v>
      </c>
      <c r="H81" s="69" t="s">
        <v>45</v>
      </c>
      <c r="I81" s="69" t="s">
        <v>14</v>
      </c>
      <c r="J81" s="69"/>
      <c r="K81" s="69" t="s">
        <v>385</v>
      </c>
      <c r="L81" s="71">
        <v>3</v>
      </c>
    </row>
    <row r="82" spans="1:12" ht="15.75" hidden="1" customHeight="1">
      <c r="A82" s="73">
        <f t="shared" si="1"/>
        <v>79</v>
      </c>
      <c r="B82" s="73" t="s">
        <v>34</v>
      </c>
      <c r="C82" s="73" t="s">
        <v>371</v>
      </c>
      <c r="D82" s="74" t="s">
        <v>350</v>
      </c>
      <c r="E82" s="75" t="s">
        <v>320</v>
      </c>
      <c r="F82" s="76">
        <v>1202.2049999999999</v>
      </c>
      <c r="G82" s="77" t="s">
        <v>365</v>
      </c>
      <c r="H82" s="75" t="s">
        <v>45</v>
      </c>
      <c r="I82" s="75" t="s">
        <v>14</v>
      </c>
      <c r="J82" s="75"/>
      <c r="K82" s="75" t="s">
        <v>385</v>
      </c>
      <c r="L82" s="75"/>
    </row>
    <row r="83" spans="1:12" ht="15.75" customHeight="1">
      <c r="A83" s="2">
        <f t="shared" si="1"/>
        <v>80</v>
      </c>
      <c r="B83" s="2" t="s">
        <v>35</v>
      </c>
      <c r="C83" s="238" t="s">
        <v>386</v>
      </c>
      <c r="D83" s="2" t="s">
        <v>319</v>
      </c>
      <c r="E83" s="40" t="s">
        <v>320</v>
      </c>
      <c r="F83" s="4">
        <v>1211.7049999999999</v>
      </c>
      <c r="G83" s="40" t="s">
        <v>321</v>
      </c>
      <c r="H83" s="40" t="s">
        <v>45</v>
      </c>
      <c r="I83" s="40" t="s">
        <v>322</v>
      </c>
      <c r="J83" s="40"/>
      <c r="K83" s="40"/>
      <c r="L83" s="68">
        <v>2</v>
      </c>
    </row>
    <row r="84" spans="1:12" ht="15.75" customHeight="1">
      <c r="A84" s="2">
        <f t="shared" si="1"/>
        <v>81</v>
      </c>
      <c r="B84" s="2" t="s">
        <v>35</v>
      </c>
      <c r="C84" s="238" t="s">
        <v>323</v>
      </c>
      <c r="D84" s="2" t="s">
        <v>319</v>
      </c>
      <c r="E84" s="40" t="s">
        <v>320</v>
      </c>
      <c r="F84" s="4">
        <v>1212.079</v>
      </c>
      <c r="G84" s="40" t="s">
        <v>321</v>
      </c>
      <c r="H84" s="40" t="s">
        <v>45</v>
      </c>
      <c r="I84" s="40" t="s">
        <v>322</v>
      </c>
      <c r="J84" s="40"/>
      <c r="K84" s="40"/>
      <c r="L84" s="68">
        <v>3</v>
      </c>
    </row>
    <row r="85" spans="1:12" ht="15.75" customHeight="1">
      <c r="A85" s="2">
        <f t="shared" si="1"/>
        <v>82</v>
      </c>
      <c r="B85" s="2" t="s">
        <v>35</v>
      </c>
      <c r="C85" s="238" t="s">
        <v>371</v>
      </c>
      <c r="D85" s="2" t="s">
        <v>319</v>
      </c>
      <c r="E85" s="40" t="s">
        <v>320</v>
      </c>
      <c r="F85" s="4">
        <v>1213.0340000000001</v>
      </c>
      <c r="G85" s="40" t="s">
        <v>321</v>
      </c>
      <c r="H85" s="40" t="s">
        <v>45</v>
      </c>
      <c r="I85" s="40" t="s">
        <v>322</v>
      </c>
      <c r="J85" s="40"/>
      <c r="K85" s="40"/>
      <c r="L85" s="68">
        <v>3</v>
      </c>
    </row>
    <row r="86" spans="1:12" ht="15.75" customHeight="1">
      <c r="A86" s="2">
        <f t="shared" si="1"/>
        <v>83</v>
      </c>
      <c r="B86" s="2" t="s">
        <v>35</v>
      </c>
      <c r="C86" s="238" t="s">
        <v>387</v>
      </c>
      <c r="D86" s="2" t="s">
        <v>319</v>
      </c>
      <c r="E86" s="40" t="s">
        <v>320</v>
      </c>
      <c r="F86" s="4">
        <v>1213.348</v>
      </c>
      <c r="G86" s="40" t="s">
        <v>321</v>
      </c>
      <c r="H86" s="40" t="s">
        <v>44</v>
      </c>
      <c r="I86" s="40" t="s">
        <v>325</v>
      </c>
      <c r="J86" s="40"/>
      <c r="K86" s="40"/>
      <c r="L86" s="68">
        <v>3</v>
      </c>
    </row>
    <row r="87" spans="1:12" ht="15.75" customHeight="1">
      <c r="A87" s="2">
        <f t="shared" si="1"/>
        <v>84</v>
      </c>
      <c r="B87" s="2" t="s">
        <v>35</v>
      </c>
      <c r="C87" s="238" t="s">
        <v>388</v>
      </c>
      <c r="D87" s="2" t="s">
        <v>319</v>
      </c>
      <c r="E87" s="40" t="s">
        <v>320</v>
      </c>
      <c r="F87" s="4">
        <v>1213.423</v>
      </c>
      <c r="G87" s="40" t="s">
        <v>321</v>
      </c>
      <c r="H87" s="40" t="s">
        <v>45</v>
      </c>
      <c r="I87" s="40" t="s">
        <v>322</v>
      </c>
      <c r="J87" s="40"/>
      <c r="K87" s="40"/>
      <c r="L87" s="68">
        <v>3</v>
      </c>
    </row>
    <row r="88" spans="1:12" ht="15.75" customHeight="1">
      <c r="A88" s="2">
        <f t="shared" si="1"/>
        <v>85</v>
      </c>
      <c r="B88" s="2" t="s">
        <v>35</v>
      </c>
      <c r="C88" s="238" t="s">
        <v>377</v>
      </c>
      <c r="D88" s="2" t="s">
        <v>319</v>
      </c>
      <c r="E88" s="40" t="s">
        <v>320</v>
      </c>
      <c r="F88" s="4">
        <v>1214.4960000000001</v>
      </c>
      <c r="G88" s="40" t="s">
        <v>321</v>
      </c>
      <c r="H88" s="40" t="s">
        <v>44</v>
      </c>
      <c r="I88" s="40" t="s">
        <v>325</v>
      </c>
      <c r="J88" s="40"/>
      <c r="K88" s="40"/>
      <c r="L88" s="68">
        <v>3</v>
      </c>
    </row>
    <row r="89" spans="1:12" ht="15.75" customHeight="1">
      <c r="A89" s="2">
        <f t="shared" si="1"/>
        <v>86</v>
      </c>
      <c r="B89" s="2" t="s">
        <v>35</v>
      </c>
      <c r="C89" s="238" t="s">
        <v>389</v>
      </c>
      <c r="D89" s="2" t="s">
        <v>319</v>
      </c>
      <c r="E89" s="40" t="s">
        <v>320</v>
      </c>
      <c r="F89" s="4">
        <v>1214.838</v>
      </c>
      <c r="G89" s="40" t="s">
        <v>321</v>
      </c>
      <c r="H89" s="40" t="s">
        <v>44</v>
      </c>
      <c r="I89" s="40" t="s">
        <v>325</v>
      </c>
      <c r="J89" s="40"/>
      <c r="K89" s="40"/>
      <c r="L89" s="68">
        <v>3</v>
      </c>
    </row>
    <row r="90" spans="1:12" ht="15.75" hidden="1" customHeight="1">
      <c r="A90" s="16">
        <f t="shared" si="1"/>
        <v>87</v>
      </c>
      <c r="B90" s="16" t="s">
        <v>35</v>
      </c>
      <c r="C90" s="239" t="s">
        <v>390</v>
      </c>
      <c r="D90" s="16" t="s">
        <v>31</v>
      </c>
      <c r="E90" s="69" t="s">
        <v>320</v>
      </c>
      <c r="F90" s="70">
        <v>1211.7670000000001</v>
      </c>
      <c r="G90" s="69" t="s">
        <v>321</v>
      </c>
      <c r="H90" s="69" t="s">
        <v>45</v>
      </c>
      <c r="I90" s="69" t="s">
        <v>14</v>
      </c>
      <c r="J90" s="69"/>
      <c r="K90" s="69"/>
      <c r="L90" s="71">
        <v>10</v>
      </c>
    </row>
    <row r="91" spans="1:12" ht="15.75" hidden="1" customHeight="1">
      <c r="A91" s="16">
        <f t="shared" si="1"/>
        <v>88</v>
      </c>
      <c r="B91" s="16" t="s">
        <v>35</v>
      </c>
      <c r="C91" s="239" t="s">
        <v>343</v>
      </c>
      <c r="D91" s="16" t="s">
        <v>31</v>
      </c>
      <c r="E91" s="69" t="s">
        <v>320</v>
      </c>
      <c r="F91" s="70">
        <v>1212.2</v>
      </c>
      <c r="G91" s="69" t="s">
        <v>321</v>
      </c>
      <c r="H91" s="69" t="s">
        <v>45</v>
      </c>
      <c r="I91" s="69" t="s">
        <v>14</v>
      </c>
      <c r="J91" s="69"/>
      <c r="K91" s="69"/>
      <c r="L91" s="71">
        <v>3</v>
      </c>
    </row>
    <row r="92" spans="1:12" ht="15.75" hidden="1" customHeight="1">
      <c r="A92" s="16">
        <f t="shared" si="1"/>
        <v>89</v>
      </c>
      <c r="B92" s="16" t="s">
        <v>35</v>
      </c>
      <c r="C92" s="239" t="s">
        <v>345</v>
      </c>
      <c r="D92" s="16" t="s">
        <v>31</v>
      </c>
      <c r="E92" s="69" t="s">
        <v>320</v>
      </c>
      <c r="F92" s="70">
        <v>1212.769</v>
      </c>
      <c r="G92" s="69" t="s">
        <v>321</v>
      </c>
      <c r="H92" s="69" t="s">
        <v>44</v>
      </c>
      <c r="I92" s="69" t="s">
        <v>14</v>
      </c>
      <c r="J92" s="69"/>
      <c r="K92" s="69"/>
      <c r="L92" s="71">
        <v>10</v>
      </c>
    </row>
    <row r="93" spans="1:12" ht="15.75" hidden="1" customHeight="1">
      <c r="A93" s="16">
        <f t="shared" si="1"/>
        <v>90</v>
      </c>
      <c r="B93" s="16" t="s">
        <v>35</v>
      </c>
      <c r="C93" s="239" t="s">
        <v>324</v>
      </c>
      <c r="D93" s="16" t="s">
        <v>31</v>
      </c>
      <c r="E93" s="69" t="s">
        <v>320</v>
      </c>
      <c r="F93" s="70">
        <v>1213.0820000000001</v>
      </c>
      <c r="G93" s="69" t="s">
        <v>321</v>
      </c>
      <c r="H93" s="69" t="s">
        <v>44</v>
      </c>
      <c r="I93" s="69" t="s">
        <v>14</v>
      </c>
      <c r="J93" s="69"/>
      <c r="K93" s="69"/>
      <c r="L93" s="71">
        <v>10</v>
      </c>
    </row>
    <row r="94" spans="1:12" ht="15.75" hidden="1" customHeight="1">
      <c r="A94" s="16">
        <f t="shared" si="1"/>
        <v>91</v>
      </c>
      <c r="B94" s="16" t="s">
        <v>35</v>
      </c>
      <c r="C94" s="239" t="s">
        <v>335</v>
      </c>
      <c r="D94" s="16" t="s">
        <v>31</v>
      </c>
      <c r="E94" s="69" t="s">
        <v>320</v>
      </c>
      <c r="F94" s="70">
        <v>1213.095</v>
      </c>
      <c r="G94" s="69" t="s">
        <v>321</v>
      </c>
      <c r="H94" s="69" t="s">
        <v>44</v>
      </c>
      <c r="I94" s="69" t="s">
        <v>14</v>
      </c>
      <c r="J94" s="69"/>
      <c r="K94" s="69"/>
      <c r="L94" s="71">
        <v>3</v>
      </c>
    </row>
    <row r="95" spans="1:12" ht="15.75" hidden="1" customHeight="1">
      <c r="A95" s="16">
        <f t="shared" si="1"/>
        <v>92</v>
      </c>
      <c r="B95" s="16" t="s">
        <v>35</v>
      </c>
      <c r="C95" s="239" t="s">
        <v>362</v>
      </c>
      <c r="D95" s="16" t="s">
        <v>31</v>
      </c>
      <c r="E95" s="69" t="s">
        <v>320</v>
      </c>
      <c r="F95" s="70">
        <v>1213.152</v>
      </c>
      <c r="G95" s="69" t="s">
        <v>321</v>
      </c>
      <c r="H95" s="69" t="s">
        <v>45</v>
      </c>
      <c r="I95" s="69" t="s">
        <v>14</v>
      </c>
      <c r="J95" s="69"/>
      <c r="K95" s="69"/>
      <c r="L95" s="71">
        <v>3</v>
      </c>
    </row>
    <row r="96" spans="1:12" ht="15.75" hidden="1" customHeight="1">
      <c r="A96" s="16">
        <f t="shared" si="1"/>
        <v>93</v>
      </c>
      <c r="B96" s="16" t="s">
        <v>35</v>
      </c>
      <c r="C96" s="239" t="s">
        <v>327</v>
      </c>
      <c r="D96" s="16" t="s">
        <v>31</v>
      </c>
      <c r="E96" s="69" t="s">
        <v>320</v>
      </c>
      <c r="F96" s="70">
        <v>1213.2139999999999</v>
      </c>
      <c r="G96" s="69" t="s">
        <v>321</v>
      </c>
      <c r="H96" s="69" t="s">
        <v>44</v>
      </c>
      <c r="I96" s="69" t="s">
        <v>14</v>
      </c>
      <c r="J96" s="69"/>
      <c r="K96" s="69"/>
      <c r="L96" s="71">
        <v>3</v>
      </c>
    </row>
    <row r="97" spans="1:12" ht="15.75" hidden="1" customHeight="1">
      <c r="A97" s="16">
        <f t="shared" si="1"/>
        <v>94</v>
      </c>
      <c r="B97" s="16" t="s">
        <v>35</v>
      </c>
      <c r="C97" s="239" t="s">
        <v>391</v>
      </c>
      <c r="D97" s="16" t="s">
        <v>31</v>
      </c>
      <c r="E97" s="69" t="s">
        <v>320</v>
      </c>
      <c r="F97" s="70">
        <v>1213.2270000000001</v>
      </c>
      <c r="G97" s="69" t="s">
        <v>321</v>
      </c>
      <c r="H97" s="69" t="s">
        <v>44</v>
      </c>
      <c r="I97" s="69" t="s">
        <v>14</v>
      </c>
      <c r="J97" s="69"/>
      <c r="K97" s="69"/>
      <c r="L97" s="71">
        <v>3</v>
      </c>
    </row>
    <row r="98" spans="1:12" ht="15.75" hidden="1" customHeight="1">
      <c r="A98" s="16">
        <f t="shared" si="1"/>
        <v>95</v>
      </c>
      <c r="B98" s="16" t="s">
        <v>35</v>
      </c>
      <c r="C98" s="239" t="s">
        <v>339</v>
      </c>
      <c r="D98" s="16" t="s">
        <v>31</v>
      </c>
      <c r="E98" s="69" t="s">
        <v>320</v>
      </c>
      <c r="F98" s="70">
        <v>1213.288</v>
      </c>
      <c r="G98" s="69" t="s">
        <v>321</v>
      </c>
      <c r="H98" s="69" t="s">
        <v>45</v>
      </c>
      <c r="I98" s="69" t="s">
        <v>14</v>
      </c>
      <c r="J98" s="69"/>
      <c r="K98" s="69"/>
      <c r="L98" s="71">
        <v>3</v>
      </c>
    </row>
    <row r="99" spans="1:12" ht="15.75" hidden="1" customHeight="1">
      <c r="A99" s="16">
        <f t="shared" si="1"/>
        <v>96</v>
      </c>
      <c r="B99" s="16" t="s">
        <v>35</v>
      </c>
      <c r="C99" s="239" t="s">
        <v>357</v>
      </c>
      <c r="D99" s="16" t="s">
        <v>31</v>
      </c>
      <c r="E99" s="69" t="s">
        <v>320</v>
      </c>
      <c r="F99" s="70">
        <v>1213.4100000000001</v>
      </c>
      <c r="G99" s="69" t="s">
        <v>321</v>
      </c>
      <c r="H99" s="69" t="s">
        <v>45</v>
      </c>
      <c r="I99" s="69" t="s">
        <v>14</v>
      </c>
      <c r="J99" s="69"/>
      <c r="K99" s="69"/>
      <c r="L99" s="71">
        <v>3</v>
      </c>
    </row>
    <row r="100" spans="1:12" ht="15.75" hidden="1" customHeight="1">
      <c r="A100" s="16">
        <f t="shared" si="1"/>
        <v>97</v>
      </c>
      <c r="B100" s="16" t="s">
        <v>35</v>
      </c>
      <c r="C100" s="239" t="s">
        <v>392</v>
      </c>
      <c r="D100" s="16" t="s">
        <v>31</v>
      </c>
      <c r="E100" s="69" t="s">
        <v>320</v>
      </c>
      <c r="F100" s="70">
        <v>1213.423</v>
      </c>
      <c r="G100" s="69" t="s">
        <v>321</v>
      </c>
      <c r="H100" s="69" t="s">
        <v>45</v>
      </c>
      <c r="I100" s="69" t="s">
        <v>14</v>
      </c>
      <c r="J100" s="69"/>
      <c r="K100" s="69"/>
      <c r="L100" s="71">
        <v>10</v>
      </c>
    </row>
    <row r="101" spans="1:12" ht="15.75" hidden="1" customHeight="1">
      <c r="A101" s="16">
        <f t="shared" si="1"/>
        <v>98</v>
      </c>
      <c r="B101" s="16" t="s">
        <v>35</v>
      </c>
      <c r="C101" s="239" t="s">
        <v>393</v>
      </c>
      <c r="D101" s="16" t="s">
        <v>31</v>
      </c>
      <c r="E101" s="69" t="s">
        <v>320</v>
      </c>
      <c r="F101" s="70">
        <v>1213.5409999999999</v>
      </c>
      <c r="G101" s="69" t="s">
        <v>321</v>
      </c>
      <c r="H101" s="69" t="s">
        <v>45</v>
      </c>
      <c r="I101" s="69" t="s">
        <v>14</v>
      </c>
      <c r="J101" s="69"/>
      <c r="K101" s="69"/>
      <c r="L101" s="71">
        <v>3</v>
      </c>
    </row>
    <row r="102" spans="1:12" ht="15.75" hidden="1" customHeight="1">
      <c r="A102" s="16">
        <f t="shared" si="1"/>
        <v>99</v>
      </c>
      <c r="B102" s="16" t="s">
        <v>35</v>
      </c>
      <c r="C102" s="239" t="s">
        <v>394</v>
      </c>
      <c r="D102" s="16" t="s">
        <v>31</v>
      </c>
      <c r="E102" s="69" t="s">
        <v>320</v>
      </c>
      <c r="F102" s="70">
        <v>1213.7339999999999</v>
      </c>
      <c r="G102" s="69" t="s">
        <v>321</v>
      </c>
      <c r="H102" s="69" t="s">
        <v>45</v>
      </c>
      <c r="I102" s="69" t="s">
        <v>14</v>
      </c>
      <c r="J102" s="69"/>
      <c r="K102" s="69"/>
      <c r="L102" s="71">
        <v>10</v>
      </c>
    </row>
    <row r="103" spans="1:12" ht="15.75" hidden="1" customHeight="1">
      <c r="A103" s="16">
        <f t="shared" si="1"/>
        <v>100</v>
      </c>
      <c r="B103" s="16" t="s">
        <v>35</v>
      </c>
      <c r="C103" s="239" t="s">
        <v>376</v>
      </c>
      <c r="D103" s="16" t="s">
        <v>31</v>
      </c>
      <c r="E103" s="69" t="s">
        <v>320</v>
      </c>
      <c r="F103" s="70">
        <v>1214.374</v>
      </c>
      <c r="G103" s="69" t="s">
        <v>321</v>
      </c>
      <c r="H103" s="69" t="s">
        <v>44</v>
      </c>
      <c r="I103" s="69" t="s">
        <v>14</v>
      </c>
      <c r="J103" s="69"/>
      <c r="K103" s="69"/>
      <c r="L103" s="71">
        <v>3</v>
      </c>
    </row>
    <row r="104" spans="1:12" ht="15.75" hidden="1" customHeight="1">
      <c r="A104" s="16">
        <f t="shared" si="1"/>
        <v>101</v>
      </c>
      <c r="B104" s="16" t="s">
        <v>35</v>
      </c>
      <c r="C104" s="239" t="s">
        <v>330</v>
      </c>
      <c r="D104" s="16" t="s">
        <v>31</v>
      </c>
      <c r="E104" s="69" t="s">
        <v>320</v>
      </c>
      <c r="F104" s="70">
        <v>1214.777</v>
      </c>
      <c r="G104" s="69" t="s">
        <v>321</v>
      </c>
      <c r="H104" s="69" t="s">
        <v>44</v>
      </c>
      <c r="I104" s="69" t="s">
        <v>14</v>
      </c>
      <c r="J104" s="69"/>
      <c r="K104" s="69"/>
      <c r="L104" s="71">
        <v>10</v>
      </c>
    </row>
    <row r="105" spans="1:12" ht="15.75" hidden="1" customHeight="1">
      <c r="A105" s="73">
        <f t="shared" si="1"/>
        <v>102</v>
      </c>
      <c r="B105" s="73" t="s">
        <v>35</v>
      </c>
      <c r="C105" s="240" t="s">
        <v>395</v>
      </c>
      <c r="D105" s="74" t="s">
        <v>350</v>
      </c>
      <c r="E105" s="75" t="s">
        <v>320</v>
      </c>
      <c r="F105" s="76">
        <v>1211.93</v>
      </c>
      <c r="G105" s="75" t="s">
        <v>321</v>
      </c>
      <c r="H105" s="75" t="s">
        <v>44</v>
      </c>
      <c r="I105" s="75" t="s">
        <v>14</v>
      </c>
      <c r="J105" s="75"/>
      <c r="K105" s="75"/>
      <c r="L105" s="75" t="s">
        <v>337</v>
      </c>
    </row>
    <row r="106" spans="1:12" ht="15.75" hidden="1" customHeight="1">
      <c r="A106" s="73">
        <f t="shared" si="1"/>
        <v>103</v>
      </c>
      <c r="B106" s="73" t="s">
        <v>35</v>
      </c>
      <c r="C106" s="240" t="s">
        <v>396</v>
      </c>
      <c r="D106" s="74" t="s">
        <v>350</v>
      </c>
      <c r="E106" s="75" t="s">
        <v>320</v>
      </c>
      <c r="F106" s="76">
        <v>1211.94</v>
      </c>
      <c r="G106" s="75" t="s">
        <v>321</v>
      </c>
      <c r="H106" s="75" t="s">
        <v>44</v>
      </c>
      <c r="I106" s="75" t="s">
        <v>14</v>
      </c>
      <c r="J106" s="75"/>
      <c r="K106" s="75"/>
      <c r="L106" s="75" t="s">
        <v>337</v>
      </c>
    </row>
    <row r="107" spans="1:12" ht="15.75" hidden="1" customHeight="1">
      <c r="A107" s="73">
        <f t="shared" si="1"/>
        <v>104</v>
      </c>
      <c r="B107" s="73" t="s">
        <v>35</v>
      </c>
      <c r="C107" s="240" t="s">
        <v>351</v>
      </c>
      <c r="D107" s="74" t="s">
        <v>350</v>
      </c>
      <c r="E107" s="75" t="s">
        <v>320</v>
      </c>
      <c r="F107" s="76">
        <v>1212.059</v>
      </c>
      <c r="G107" s="75" t="s">
        <v>321</v>
      </c>
      <c r="H107" s="75" t="s">
        <v>45</v>
      </c>
      <c r="I107" s="75" t="s">
        <v>14</v>
      </c>
      <c r="J107" s="75"/>
      <c r="K107" s="75"/>
      <c r="L107" s="75" t="s">
        <v>337</v>
      </c>
    </row>
    <row r="108" spans="1:12" ht="15.75" hidden="1" customHeight="1">
      <c r="A108" s="73">
        <f t="shared" si="1"/>
        <v>105</v>
      </c>
      <c r="B108" s="73" t="s">
        <v>35</v>
      </c>
      <c r="C108" s="240" t="s">
        <v>346</v>
      </c>
      <c r="D108" s="74" t="s">
        <v>350</v>
      </c>
      <c r="E108" s="75" t="s">
        <v>320</v>
      </c>
      <c r="F108" s="76">
        <v>1212.8889999999999</v>
      </c>
      <c r="G108" s="75" t="s">
        <v>321</v>
      </c>
      <c r="H108" s="75" t="s">
        <v>45</v>
      </c>
      <c r="I108" s="75" t="s">
        <v>14</v>
      </c>
      <c r="J108" s="75"/>
      <c r="K108" s="75"/>
      <c r="L108" s="75" t="s">
        <v>337</v>
      </c>
    </row>
    <row r="109" spans="1:12" ht="15.75" hidden="1" customHeight="1">
      <c r="A109" s="73">
        <f t="shared" si="1"/>
        <v>106</v>
      </c>
      <c r="B109" s="73" t="s">
        <v>35</v>
      </c>
      <c r="C109" s="240" t="s">
        <v>378</v>
      </c>
      <c r="D109" s="74" t="s">
        <v>350</v>
      </c>
      <c r="E109" s="75" t="s">
        <v>320</v>
      </c>
      <c r="F109" s="76">
        <v>1212.904</v>
      </c>
      <c r="G109" s="75" t="s">
        <v>321</v>
      </c>
      <c r="H109" s="75" t="s">
        <v>44</v>
      </c>
      <c r="I109" s="75" t="s">
        <v>14</v>
      </c>
      <c r="J109" s="75"/>
      <c r="K109" s="75"/>
      <c r="L109" s="75" t="s">
        <v>337</v>
      </c>
    </row>
    <row r="110" spans="1:12" ht="15.75" hidden="1" customHeight="1">
      <c r="A110" s="73">
        <f t="shared" si="1"/>
        <v>107</v>
      </c>
      <c r="B110" s="73" t="s">
        <v>35</v>
      </c>
      <c r="C110" s="240" t="s">
        <v>397</v>
      </c>
      <c r="D110" s="74" t="s">
        <v>350</v>
      </c>
      <c r="E110" s="75" t="s">
        <v>320</v>
      </c>
      <c r="F110" s="76">
        <v>1213.424</v>
      </c>
      <c r="G110" s="75" t="s">
        <v>321</v>
      </c>
      <c r="H110" s="75" t="s">
        <v>44</v>
      </c>
      <c r="I110" s="75" t="s">
        <v>14</v>
      </c>
      <c r="J110" s="75"/>
      <c r="K110" s="75"/>
      <c r="L110" s="75" t="s">
        <v>337</v>
      </c>
    </row>
    <row r="111" spans="1:12" ht="15.75" hidden="1" customHeight="1">
      <c r="A111" s="73">
        <f t="shared" si="1"/>
        <v>108</v>
      </c>
      <c r="B111" s="73" t="s">
        <v>35</v>
      </c>
      <c r="C111" s="240" t="s">
        <v>398</v>
      </c>
      <c r="D111" s="74" t="s">
        <v>350</v>
      </c>
      <c r="E111" s="75" t="s">
        <v>320</v>
      </c>
      <c r="F111" s="76">
        <v>1213.5989999999999</v>
      </c>
      <c r="G111" s="75" t="s">
        <v>321</v>
      </c>
      <c r="H111" s="75" t="s">
        <v>45</v>
      </c>
      <c r="I111" s="75" t="s">
        <v>14</v>
      </c>
      <c r="J111" s="75"/>
      <c r="K111" s="75"/>
      <c r="L111" s="75" t="s">
        <v>337</v>
      </c>
    </row>
    <row r="112" spans="1:12" ht="15.75" hidden="1" customHeight="1">
      <c r="A112" s="73">
        <f t="shared" si="1"/>
        <v>109</v>
      </c>
      <c r="B112" s="73" t="s">
        <v>35</v>
      </c>
      <c r="C112" s="240" t="s">
        <v>399</v>
      </c>
      <c r="D112" s="74" t="s">
        <v>350</v>
      </c>
      <c r="E112" s="75" t="s">
        <v>320</v>
      </c>
      <c r="F112" s="76">
        <v>1213.6110000000001</v>
      </c>
      <c r="G112" s="75" t="s">
        <v>321</v>
      </c>
      <c r="H112" s="75" t="s">
        <v>44</v>
      </c>
      <c r="I112" s="75" t="s">
        <v>14</v>
      </c>
      <c r="J112" s="75"/>
      <c r="K112" s="75"/>
      <c r="L112" s="75" t="s">
        <v>337</v>
      </c>
    </row>
    <row r="113" spans="1:12" ht="15.75" hidden="1" customHeight="1">
      <c r="A113" s="73">
        <f t="shared" si="1"/>
        <v>110</v>
      </c>
      <c r="B113" s="73" t="s">
        <v>35</v>
      </c>
      <c r="C113" s="240" t="s">
        <v>333</v>
      </c>
      <c r="D113" s="74" t="s">
        <v>350</v>
      </c>
      <c r="E113" s="75" t="s">
        <v>320</v>
      </c>
      <c r="F113" s="76">
        <v>1214.5709999999999</v>
      </c>
      <c r="G113" s="75" t="s">
        <v>321</v>
      </c>
      <c r="H113" s="75" t="s">
        <v>45</v>
      </c>
      <c r="I113" s="75" t="s">
        <v>14</v>
      </c>
      <c r="J113" s="75"/>
      <c r="K113" s="75"/>
      <c r="L113" s="75" t="s">
        <v>337</v>
      </c>
    </row>
    <row r="114" spans="1:12" ht="15.75" hidden="1" customHeight="1">
      <c r="A114" s="73">
        <f t="shared" si="1"/>
        <v>111</v>
      </c>
      <c r="B114" s="73" t="s">
        <v>35</v>
      </c>
      <c r="C114" s="240" t="s">
        <v>382</v>
      </c>
      <c r="D114" s="74" t="s">
        <v>350</v>
      </c>
      <c r="E114" s="75" t="s">
        <v>320</v>
      </c>
      <c r="F114" s="76">
        <v>1214.5730000000001</v>
      </c>
      <c r="G114" s="75" t="s">
        <v>321</v>
      </c>
      <c r="H114" s="75" t="s">
        <v>45</v>
      </c>
      <c r="I114" s="75" t="s">
        <v>14</v>
      </c>
      <c r="J114" s="75"/>
      <c r="K114" s="75"/>
      <c r="L114" s="75" t="s">
        <v>337</v>
      </c>
    </row>
    <row r="115" spans="1:12" ht="15.75" customHeight="1">
      <c r="A115" s="2">
        <f t="shared" si="1"/>
        <v>112</v>
      </c>
      <c r="B115" s="2" t="s">
        <v>36</v>
      </c>
      <c r="C115" s="2" t="s">
        <v>360</v>
      </c>
      <c r="D115" s="2" t="s">
        <v>319</v>
      </c>
      <c r="E115" s="40" t="s">
        <v>320</v>
      </c>
      <c r="F115" s="4">
        <v>1227.7719999999999</v>
      </c>
      <c r="G115" s="40" t="s">
        <v>321</v>
      </c>
      <c r="H115" s="40" t="s">
        <v>45</v>
      </c>
      <c r="I115" s="40" t="s">
        <v>322</v>
      </c>
      <c r="J115" s="40"/>
      <c r="K115" s="40"/>
      <c r="L115" s="68">
        <v>3</v>
      </c>
    </row>
    <row r="116" spans="1:12" ht="15.75" customHeight="1">
      <c r="A116" s="2">
        <f t="shared" si="1"/>
        <v>113</v>
      </c>
      <c r="B116" s="2" t="s">
        <v>36</v>
      </c>
      <c r="C116" s="2" t="s">
        <v>347</v>
      </c>
      <c r="D116" s="2" t="s">
        <v>319</v>
      </c>
      <c r="E116" s="40" t="s">
        <v>320</v>
      </c>
      <c r="F116" s="4">
        <v>1228.9069999999999</v>
      </c>
      <c r="G116" s="40" t="s">
        <v>321</v>
      </c>
      <c r="H116" s="40" t="s">
        <v>44</v>
      </c>
      <c r="I116" s="40" t="s">
        <v>325</v>
      </c>
      <c r="J116" s="40"/>
      <c r="K116" s="40"/>
      <c r="L116" s="68">
        <v>3</v>
      </c>
    </row>
    <row r="117" spans="1:12" ht="15.75" customHeight="1">
      <c r="A117" s="2">
        <f t="shared" si="1"/>
        <v>114</v>
      </c>
      <c r="B117" s="2" t="s">
        <v>36</v>
      </c>
      <c r="C117" s="2" t="s">
        <v>379</v>
      </c>
      <c r="D117" s="2" t="s">
        <v>319</v>
      </c>
      <c r="E117" s="40" t="s">
        <v>320</v>
      </c>
      <c r="F117" s="4">
        <v>1228.92</v>
      </c>
      <c r="G117" s="40" t="s">
        <v>321</v>
      </c>
      <c r="H117" s="40" t="s">
        <v>45</v>
      </c>
      <c r="I117" s="40" t="s">
        <v>322</v>
      </c>
      <c r="J117" s="40"/>
      <c r="K117" s="40"/>
      <c r="L117" s="68">
        <v>3</v>
      </c>
    </row>
    <row r="118" spans="1:12" ht="15.75" customHeight="1">
      <c r="A118" s="2">
        <f t="shared" si="1"/>
        <v>115</v>
      </c>
      <c r="B118" s="2" t="s">
        <v>36</v>
      </c>
      <c r="C118" s="2" t="s">
        <v>330</v>
      </c>
      <c r="D118" s="2" t="s">
        <v>319</v>
      </c>
      <c r="E118" s="40" t="s">
        <v>320</v>
      </c>
      <c r="F118" s="4">
        <v>1230.528</v>
      </c>
      <c r="G118" s="40" t="s">
        <v>321</v>
      </c>
      <c r="H118" s="40" t="s">
        <v>44</v>
      </c>
      <c r="I118" s="40" t="s">
        <v>325</v>
      </c>
      <c r="J118" s="40"/>
      <c r="K118" s="40"/>
      <c r="L118" s="68">
        <v>3</v>
      </c>
    </row>
    <row r="119" spans="1:12" ht="15.75" hidden="1" customHeight="1">
      <c r="A119" s="16">
        <f t="shared" si="1"/>
        <v>116</v>
      </c>
      <c r="B119" s="16" t="s">
        <v>36</v>
      </c>
      <c r="C119" s="16" t="s">
        <v>396</v>
      </c>
      <c r="D119" s="16" t="s">
        <v>31</v>
      </c>
      <c r="E119" s="69" t="s">
        <v>320</v>
      </c>
      <c r="F119" s="70">
        <v>1227.8320000000001</v>
      </c>
      <c r="G119" s="69" t="s">
        <v>321</v>
      </c>
      <c r="H119" s="69" t="s">
        <v>44</v>
      </c>
      <c r="I119" s="69" t="s">
        <v>14</v>
      </c>
      <c r="J119" s="69"/>
      <c r="K119" s="69"/>
      <c r="L119" s="71">
        <v>10</v>
      </c>
    </row>
    <row r="120" spans="1:12" ht="15.75" hidden="1" customHeight="1">
      <c r="A120" s="16">
        <f t="shared" si="1"/>
        <v>117</v>
      </c>
      <c r="B120" s="16" t="s">
        <v>36</v>
      </c>
      <c r="C120" s="16" t="s">
        <v>340</v>
      </c>
      <c r="D120" s="16" t="s">
        <v>31</v>
      </c>
      <c r="E120" s="69" t="s">
        <v>320</v>
      </c>
      <c r="F120" s="70">
        <v>1227.893</v>
      </c>
      <c r="G120" s="69" t="s">
        <v>321</v>
      </c>
      <c r="H120" s="69" t="s">
        <v>45</v>
      </c>
      <c r="I120" s="69" t="s">
        <v>14</v>
      </c>
      <c r="J120" s="69"/>
      <c r="K120" s="69"/>
      <c r="L120" s="71">
        <v>3</v>
      </c>
    </row>
    <row r="121" spans="1:12" ht="15.75" hidden="1" customHeight="1">
      <c r="A121" s="16">
        <f t="shared" si="1"/>
        <v>118</v>
      </c>
      <c r="B121" s="16" t="s">
        <v>36</v>
      </c>
      <c r="C121" s="16" t="s">
        <v>367</v>
      </c>
      <c r="D121" s="16" t="s">
        <v>31</v>
      </c>
      <c r="E121" s="69" t="s">
        <v>320</v>
      </c>
      <c r="F121" s="70">
        <v>1228.7729999999999</v>
      </c>
      <c r="G121" s="69" t="s">
        <v>321</v>
      </c>
      <c r="H121" s="69" t="s">
        <v>44</v>
      </c>
      <c r="I121" s="69" t="s">
        <v>14</v>
      </c>
      <c r="J121" s="69"/>
      <c r="K121" s="69"/>
      <c r="L121" s="71">
        <v>10</v>
      </c>
    </row>
    <row r="122" spans="1:12" ht="15.75" hidden="1" customHeight="1">
      <c r="A122" s="16">
        <f t="shared" si="1"/>
        <v>119</v>
      </c>
      <c r="B122" s="16" t="s">
        <v>36</v>
      </c>
      <c r="C122" s="16" t="s">
        <v>326</v>
      </c>
      <c r="D122" s="16" t="s">
        <v>31</v>
      </c>
      <c r="E122" s="69" t="s">
        <v>320</v>
      </c>
      <c r="F122" s="70">
        <v>1228.7860000000001</v>
      </c>
      <c r="G122" s="69" t="s">
        <v>321</v>
      </c>
      <c r="H122" s="69" t="s">
        <v>44</v>
      </c>
      <c r="I122" s="69" t="s">
        <v>14</v>
      </c>
      <c r="J122" s="69"/>
      <c r="K122" s="69"/>
      <c r="L122" s="71">
        <v>3</v>
      </c>
    </row>
    <row r="123" spans="1:12" ht="15.75" hidden="1" customHeight="1">
      <c r="A123" s="16">
        <f t="shared" si="1"/>
        <v>120</v>
      </c>
      <c r="B123" s="16" t="s">
        <v>36</v>
      </c>
      <c r="C123" s="16" t="s">
        <v>368</v>
      </c>
      <c r="D123" s="16" t="s">
        <v>31</v>
      </c>
      <c r="E123" s="69" t="s">
        <v>320</v>
      </c>
      <c r="F123" s="70">
        <v>1229.0409999999999</v>
      </c>
      <c r="G123" s="69" t="s">
        <v>321</v>
      </c>
      <c r="H123" s="69" t="s">
        <v>45</v>
      </c>
      <c r="I123" s="69" t="s">
        <v>14</v>
      </c>
      <c r="J123" s="69"/>
      <c r="K123" s="69"/>
      <c r="L123" s="71">
        <v>3</v>
      </c>
    </row>
    <row r="124" spans="1:12" ht="15.75" hidden="1" customHeight="1">
      <c r="A124" s="16">
        <f t="shared" si="1"/>
        <v>121</v>
      </c>
      <c r="B124" s="16" t="s">
        <v>36</v>
      </c>
      <c r="C124" s="16" t="s">
        <v>400</v>
      </c>
      <c r="D124" s="16" t="s">
        <v>31</v>
      </c>
      <c r="E124" s="77" t="s">
        <v>401</v>
      </c>
      <c r="F124" s="70">
        <v>1229.0540000000001</v>
      </c>
      <c r="G124" s="69" t="s">
        <v>321</v>
      </c>
      <c r="H124" s="69" t="s">
        <v>45</v>
      </c>
      <c r="I124" s="69" t="s">
        <v>14</v>
      </c>
      <c r="J124" s="69"/>
      <c r="K124" s="69"/>
      <c r="L124" s="78">
        <v>4</v>
      </c>
    </row>
    <row r="125" spans="1:12" ht="15.75" hidden="1" customHeight="1">
      <c r="A125" s="16">
        <f t="shared" si="1"/>
        <v>122</v>
      </c>
      <c r="B125" s="16" t="s">
        <v>36</v>
      </c>
      <c r="C125" s="16" t="s">
        <v>328</v>
      </c>
      <c r="D125" s="16" t="s">
        <v>31</v>
      </c>
      <c r="E125" s="77" t="s">
        <v>401</v>
      </c>
      <c r="F125" s="70">
        <v>1229.123</v>
      </c>
      <c r="G125" s="69" t="s">
        <v>321</v>
      </c>
      <c r="H125" s="69" t="s">
        <v>45</v>
      </c>
      <c r="I125" s="69" t="s">
        <v>14</v>
      </c>
      <c r="J125" s="69"/>
      <c r="K125" s="69"/>
      <c r="L125" s="71">
        <v>10</v>
      </c>
    </row>
    <row r="126" spans="1:12" ht="15.75" hidden="1" customHeight="1">
      <c r="A126" s="16">
        <f t="shared" si="1"/>
        <v>123</v>
      </c>
      <c r="B126" s="16" t="s">
        <v>36</v>
      </c>
      <c r="C126" s="16" t="s">
        <v>377</v>
      </c>
      <c r="D126" s="16" t="s">
        <v>31</v>
      </c>
      <c r="E126" s="77" t="s">
        <v>401</v>
      </c>
      <c r="F126" s="70">
        <v>1230.2619999999999</v>
      </c>
      <c r="G126" s="69" t="s">
        <v>321</v>
      </c>
      <c r="H126" s="69" t="s">
        <v>44</v>
      </c>
      <c r="I126" s="69" t="s">
        <v>14</v>
      </c>
      <c r="J126" s="69"/>
      <c r="K126" s="69"/>
      <c r="L126" s="71">
        <v>10</v>
      </c>
    </row>
    <row r="127" spans="1:12" ht="15.75" hidden="1" customHeight="1">
      <c r="A127" s="16">
        <f t="shared" si="1"/>
        <v>124</v>
      </c>
      <c r="B127" s="16" t="s">
        <v>36</v>
      </c>
      <c r="C127" s="16" t="s">
        <v>382</v>
      </c>
      <c r="D127" s="16" t="s">
        <v>31</v>
      </c>
      <c r="E127" s="77" t="s">
        <v>401</v>
      </c>
      <c r="F127" s="70">
        <v>1230.329</v>
      </c>
      <c r="G127" s="69" t="s">
        <v>321</v>
      </c>
      <c r="H127" s="69" t="s">
        <v>44</v>
      </c>
      <c r="I127" s="69" t="s">
        <v>14</v>
      </c>
      <c r="J127" s="69"/>
      <c r="K127" s="69"/>
      <c r="L127" s="78">
        <v>4</v>
      </c>
    </row>
    <row r="128" spans="1:12" ht="15.75" hidden="1" customHeight="1">
      <c r="A128" s="16">
        <f t="shared" si="1"/>
        <v>125</v>
      </c>
      <c r="B128" s="16" t="s">
        <v>36</v>
      </c>
      <c r="C128" s="16" t="s">
        <v>333</v>
      </c>
      <c r="D128" s="16" t="s">
        <v>31</v>
      </c>
      <c r="E128" s="69" t="s">
        <v>320</v>
      </c>
      <c r="F128" s="70">
        <v>1230.4069999999999</v>
      </c>
      <c r="G128" s="69" t="s">
        <v>321</v>
      </c>
      <c r="H128" s="69" t="s">
        <v>44</v>
      </c>
      <c r="I128" s="69" t="s">
        <v>14</v>
      </c>
      <c r="J128" s="69"/>
      <c r="K128" s="69"/>
      <c r="L128" s="71">
        <v>3</v>
      </c>
    </row>
    <row r="129" spans="1:12" ht="15.75" hidden="1" customHeight="1">
      <c r="A129" s="73">
        <f t="shared" si="1"/>
        <v>126</v>
      </c>
      <c r="B129" s="73" t="s">
        <v>36</v>
      </c>
      <c r="C129" s="73" t="s">
        <v>395</v>
      </c>
      <c r="D129" s="74" t="s">
        <v>350</v>
      </c>
      <c r="E129" s="75" t="s">
        <v>320</v>
      </c>
      <c r="F129" s="76">
        <v>1227.6990000000001</v>
      </c>
      <c r="G129" s="75" t="s">
        <v>321</v>
      </c>
      <c r="H129" s="75" t="s">
        <v>45</v>
      </c>
      <c r="I129" s="75" t="s">
        <v>14</v>
      </c>
      <c r="J129" s="75"/>
      <c r="K129" s="75"/>
      <c r="L129" s="75" t="s">
        <v>337</v>
      </c>
    </row>
    <row r="130" spans="1:12" ht="15.75" hidden="1" customHeight="1">
      <c r="A130" s="73">
        <f t="shared" si="1"/>
        <v>127</v>
      </c>
      <c r="B130" s="73" t="s">
        <v>36</v>
      </c>
      <c r="C130" s="73" t="s">
        <v>390</v>
      </c>
      <c r="D130" s="74" t="s">
        <v>350</v>
      </c>
      <c r="E130" s="75" t="s">
        <v>320</v>
      </c>
      <c r="F130" s="76">
        <v>1227.6990000000001</v>
      </c>
      <c r="G130" s="75" t="s">
        <v>321</v>
      </c>
      <c r="H130" s="75" t="s">
        <v>45</v>
      </c>
      <c r="I130" s="75" t="s">
        <v>14</v>
      </c>
      <c r="J130" s="75"/>
      <c r="K130" s="75"/>
      <c r="L130" s="75" t="s">
        <v>337</v>
      </c>
    </row>
    <row r="131" spans="1:12" ht="15.75" hidden="1" customHeight="1">
      <c r="A131" s="73">
        <f t="shared" si="1"/>
        <v>128</v>
      </c>
      <c r="B131" s="73" t="s">
        <v>36</v>
      </c>
      <c r="C131" s="73" t="s">
        <v>361</v>
      </c>
      <c r="D131" s="74" t="s">
        <v>350</v>
      </c>
      <c r="E131" s="75" t="s">
        <v>320</v>
      </c>
      <c r="F131" s="76">
        <v>1228.6320000000001</v>
      </c>
      <c r="G131" s="75" t="s">
        <v>321</v>
      </c>
      <c r="H131" s="75" t="s">
        <v>45</v>
      </c>
      <c r="I131" s="75" t="s">
        <v>14</v>
      </c>
      <c r="J131" s="75"/>
      <c r="K131" s="75"/>
      <c r="L131" s="75" t="s">
        <v>337</v>
      </c>
    </row>
    <row r="132" spans="1:12" ht="15.75" hidden="1" customHeight="1">
      <c r="A132" s="73">
        <f t="shared" si="1"/>
        <v>129</v>
      </c>
      <c r="B132" s="73" t="s">
        <v>36</v>
      </c>
      <c r="C132" s="73" t="s">
        <v>355</v>
      </c>
      <c r="D132" s="74" t="s">
        <v>350</v>
      </c>
      <c r="E132" s="75" t="s">
        <v>320</v>
      </c>
      <c r="F132" s="76">
        <v>1228.9169999999999</v>
      </c>
      <c r="G132" s="75" t="s">
        <v>321</v>
      </c>
      <c r="H132" s="75" t="s">
        <v>45</v>
      </c>
      <c r="I132" s="75" t="s">
        <v>14</v>
      </c>
      <c r="J132" s="75"/>
      <c r="K132" s="75"/>
      <c r="L132" s="75" t="s">
        <v>337</v>
      </c>
    </row>
    <row r="133" spans="1:12" ht="15.75" hidden="1" customHeight="1">
      <c r="A133" s="73">
        <f t="shared" ref="A133:A164" si="2">ROW()-3</f>
        <v>130</v>
      </c>
      <c r="B133" s="73" t="s">
        <v>36</v>
      </c>
      <c r="C133" s="73" t="s">
        <v>336</v>
      </c>
      <c r="D133" s="74" t="s">
        <v>350</v>
      </c>
      <c r="E133" s="77" t="s">
        <v>401</v>
      </c>
      <c r="F133" s="76">
        <v>1229.1959999999999</v>
      </c>
      <c r="G133" s="75" t="s">
        <v>321</v>
      </c>
      <c r="H133" s="75" t="s">
        <v>44</v>
      </c>
      <c r="I133" s="75" t="s">
        <v>14</v>
      </c>
      <c r="J133" s="75"/>
      <c r="K133" s="75"/>
      <c r="L133" s="75" t="s">
        <v>337</v>
      </c>
    </row>
    <row r="134" spans="1:12" ht="15.75" hidden="1" customHeight="1">
      <c r="A134" s="73">
        <f t="shared" si="2"/>
        <v>131</v>
      </c>
      <c r="B134" s="73" t="s">
        <v>36</v>
      </c>
      <c r="C134" s="73" t="s">
        <v>338</v>
      </c>
      <c r="D134" s="74" t="s">
        <v>350</v>
      </c>
      <c r="E134" s="77" t="s">
        <v>401</v>
      </c>
      <c r="F134" s="76">
        <v>1229.211</v>
      </c>
      <c r="G134" s="75" t="s">
        <v>321</v>
      </c>
      <c r="H134" s="75" t="s">
        <v>44</v>
      </c>
      <c r="I134" s="75" t="s">
        <v>14</v>
      </c>
      <c r="J134" s="75"/>
      <c r="K134" s="75"/>
      <c r="L134" s="75" t="s">
        <v>337</v>
      </c>
    </row>
    <row r="135" spans="1:12" ht="15.75" hidden="1" customHeight="1">
      <c r="A135" s="73">
        <f t="shared" si="2"/>
        <v>132</v>
      </c>
      <c r="B135" s="73" t="s">
        <v>36</v>
      </c>
      <c r="C135" s="73" t="s">
        <v>376</v>
      </c>
      <c r="D135" s="74" t="s">
        <v>350</v>
      </c>
      <c r="E135" s="77" t="s">
        <v>401</v>
      </c>
      <c r="F135" s="76">
        <v>1230.1610000000001</v>
      </c>
      <c r="G135" s="75" t="s">
        <v>321</v>
      </c>
      <c r="H135" s="75" t="s">
        <v>45</v>
      </c>
      <c r="I135" s="75" t="s">
        <v>14</v>
      </c>
      <c r="J135" s="75"/>
      <c r="K135" s="75"/>
      <c r="L135" s="75" t="s">
        <v>337</v>
      </c>
    </row>
    <row r="136" spans="1:12" ht="15.75" hidden="1" customHeight="1">
      <c r="A136" s="73">
        <f t="shared" si="2"/>
        <v>133</v>
      </c>
      <c r="B136" s="73" t="s">
        <v>36</v>
      </c>
      <c r="C136" s="73" t="s">
        <v>402</v>
      </c>
      <c r="D136" s="74" t="s">
        <v>350</v>
      </c>
      <c r="E136" s="77" t="s">
        <v>401</v>
      </c>
      <c r="F136" s="76">
        <v>1230.184</v>
      </c>
      <c r="G136" s="75" t="s">
        <v>321</v>
      </c>
      <c r="H136" s="75" t="s">
        <v>45</v>
      </c>
      <c r="I136" s="75" t="s">
        <v>14</v>
      </c>
      <c r="J136" s="75"/>
      <c r="K136" s="75"/>
      <c r="L136" s="75" t="s">
        <v>337</v>
      </c>
    </row>
    <row r="137" spans="1:12" ht="15.75" customHeight="1">
      <c r="A137" s="2">
        <f t="shared" si="2"/>
        <v>134</v>
      </c>
      <c r="B137" s="2" t="s">
        <v>37</v>
      </c>
      <c r="C137" s="2" t="s">
        <v>360</v>
      </c>
      <c r="D137" s="2" t="s">
        <v>319</v>
      </c>
      <c r="E137" s="40" t="s">
        <v>320</v>
      </c>
      <c r="F137" s="4">
        <v>1236.153</v>
      </c>
      <c r="G137" s="40" t="s">
        <v>321</v>
      </c>
      <c r="H137" s="40" t="s">
        <v>45</v>
      </c>
      <c r="I137" s="40" t="s">
        <v>322</v>
      </c>
      <c r="J137" s="40"/>
      <c r="K137" s="40"/>
      <c r="L137" s="68">
        <v>3</v>
      </c>
    </row>
    <row r="138" spans="1:12" ht="15.75" customHeight="1">
      <c r="A138" s="2">
        <f t="shared" si="2"/>
        <v>135</v>
      </c>
      <c r="B138" s="2" t="s">
        <v>37</v>
      </c>
      <c r="C138" s="2" t="s">
        <v>403</v>
      </c>
      <c r="D138" s="2" t="s">
        <v>319</v>
      </c>
      <c r="E138" s="40" t="s">
        <v>320</v>
      </c>
      <c r="F138" s="4">
        <v>1236.692</v>
      </c>
      <c r="G138" s="40" t="s">
        <v>321</v>
      </c>
      <c r="H138" s="40" t="s">
        <v>44</v>
      </c>
      <c r="I138" s="40" t="s">
        <v>322</v>
      </c>
      <c r="J138" s="40"/>
      <c r="K138" s="40"/>
      <c r="L138" s="68">
        <v>3</v>
      </c>
    </row>
    <row r="139" spans="1:12" ht="15.75" customHeight="1">
      <c r="A139" s="2">
        <f t="shared" si="2"/>
        <v>136</v>
      </c>
      <c r="B139" s="2" t="s">
        <v>37</v>
      </c>
      <c r="C139" s="2" t="s">
        <v>326</v>
      </c>
      <c r="D139" s="2" t="s">
        <v>319</v>
      </c>
      <c r="E139" s="40" t="s">
        <v>320</v>
      </c>
      <c r="F139" s="4">
        <v>1237.704</v>
      </c>
      <c r="G139" s="40" t="s">
        <v>321</v>
      </c>
      <c r="H139" s="40" t="s">
        <v>44</v>
      </c>
      <c r="I139" s="40" t="s">
        <v>325</v>
      </c>
      <c r="J139" s="40"/>
      <c r="K139" s="40"/>
      <c r="L139" s="68">
        <v>3</v>
      </c>
    </row>
    <row r="140" spans="1:12" ht="15.75" customHeight="1">
      <c r="A140" s="2">
        <f t="shared" si="2"/>
        <v>137</v>
      </c>
      <c r="B140" s="2" t="s">
        <v>37</v>
      </c>
      <c r="C140" s="2" t="s">
        <v>327</v>
      </c>
      <c r="D140" s="2" t="s">
        <v>319</v>
      </c>
      <c r="E140" s="40" t="s">
        <v>320</v>
      </c>
      <c r="F140" s="4">
        <v>1237.7170000000001</v>
      </c>
      <c r="G140" s="40" t="s">
        <v>321</v>
      </c>
      <c r="H140" s="40" t="s">
        <v>44</v>
      </c>
      <c r="I140" s="40" t="s">
        <v>322</v>
      </c>
      <c r="J140" s="40"/>
      <c r="K140" s="40"/>
      <c r="L140" s="68">
        <v>3</v>
      </c>
    </row>
    <row r="141" spans="1:12" ht="15.75" customHeight="1">
      <c r="A141" s="2">
        <f t="shared" si="2"/>
        <v>138</v>
      </c>
      <c r="B141" s="2" t="s">
        <v>37</v>
      </c>
      <c r="C141" s="2" t="s">
        <v>332</v>
      </c>
      <c r="D141" s="2" t="s">
        <v>319</v>
      </c>
      <c r="E141" s="40" t="s">
        <v>320</v>
      </c>
      <c r="F141" s="4">
        <v>1238.729</v>
      </c>
      <c r="G141" s="40" t="s">
        <v>321</v>
      </c>
      <c r="H141" s="40" t="s">
        <v>45</v>
      </c>
      <c r="I141" s="40" t="s">
        <v>325</v>
      </c>
      <c r="J141" s="40"/>
      <c r="K141" s="40"/>
      <c r="L141" s="68">
        <v>3</v>
      </c>
    </row>
    <row r="142" spans="1:12" ht="15.75" customHeight="1">
      <c r="A142" s="2">
        <f t="shared" si="2"/>
        <v>139</v>
      </c>
      <c r="B142" s="2" t="s">
        <v>37</v>
      </c>
      <c r="C142" s="2" t="s">
        <v>330</v>
      </c>
      <c r="D142" s="2" t="s">
        <v>319</v>
      </c>
      <c r="E142" s="40" t="s">
        <v>320</v>
      </c>
      <c r="F142" s="4">
        <v>1238.7909999999999</v>
      </c>
      <c r="G142" s="40" t="s">
        <v>321</v>
      </c>
      <c r="H142" s="40" t="s">
        <v>44</v>
      </c>
      <c r="I142" s="40" t="s">
        <v>325</v>
      </c>
      <c r="J142" s="40"/>
      <c r="K142" s="40"/>
      <c r="L142" s="68">
        <v>3</v>
      </c>
    </row>
    <row r="143" spans="1:12" ht="15.75" hidden="1" customHeight="1">
      <c r="A143" s="16">
        <f t="shared" si="2"/>
        <v>140</v>
      </c>
      <c r="B143" s="16" t="s">
        <v>37</v>
      </c>
      <c r="C143" s="16" t="s">
        <v>340</v>
      </c>
      <c r="D143" s="16" t="s">
        <v>31</v>
      </c>
      <c r="E143" s="69" t="s">
        <v>320</v>
      </c>
      <c r="F143" s="70">
        <v>1236.2739999999999</v>
      </c>
      <c r="G143" s="69" t="s">
        <v>321</v>
      </c>
      <c r="H143" s="69" t="s">
        <v>45</v>
      </c>
      <c r="I143" s="69" t="s">
        <v>325</v>
      </c>
      <c r="J143" s="69"/>
      <c r="K143" s="69"/>
      <c r="L143" s="71">
        <v>3</v>
      </c>
    </row>
    <row r="144" spans="1:12" ht="15.75" hidden="1" customHeight="1">
      <c r="A144" s="16">
        <f t="shared" si="2"/>
        <v>141</v>
      </c>
      <c r="B144" s="16" t="s">
        <v>37</v>
      </c>
      <c r="C144" s="16" t="s">
        <v>342</v>
      </c>
      <c r="D144" s="16" t="s">
        <v>31</v>
      </c>
      <c r="E144" s="69" t="s">
        <v>320</v>
      </c>
      <c r="F144" s="70">
        <v>1236.287</v>
      </c>
      <c r="G144" s="69" t="s">
        <v>321</v>
      </c>
      <c r="H144" s="69" t="s">
        <v>45</v>
      </c>
      <c r="I144" s="69" t="s">
        <v>322</v>
      </c>
      <c r="J144" s="69"/>
      <c r="K144" s="69"/>
      <c r="L144" s="71">
        <v>3</v>
      </c>
    </row>
    <row r="145" spans="1:12" ht="15.75" hidden="1" customHeight="1">
      <c r="A145" s="16">
        <f t="shared" si="2"/>
        <v>142</v>
      </c>
      <c r="B145" s="16" t="s">
        <v>37</v>
      </c>
      <c r="C145" s="16" t="s">
        <v>349</v>
      </c>
      <c r="D145" s="16" t="s">
        <v>31</v>
      </c>
      <c r="E145" s="69" t="s">
        <v>320</v>
      </c>
      <c r="F145" s="70">
        <v>1236.4079999999999</v>
      </c>
      <c r="G145" s="69" t="s">
        <v>321</v>
      </c>
      <c r="H145" s="69" t="s">
        <v>45</v>
      </c>
      <c r="I145" s="69" t="s">
        <v>325</v>
      </c>
      <c r="J145" s="69"/>
      <c r="K145" s="69"/>
      <c r="L145" s="71">
        <v>3</v>
      </c>
    </row>
    <row r="146" spans="1:12" ht="15.75" hidden="1" customHeight="1">
      <c r="A146" s="16">
        <f t="shared" si="2"/>
        <v>143</v>
      </c>
      <c r="B146" s="16" t="s">
        <v>37</v>
      </c>
      <c r="C146" s="16" t="s">
        <v>404</v>
      </c>
      <c r="D146" s="16" t="s">
        <v>31</v>
      </c>
      <c r="E146" s="69" t="s">
        <v>320</v>
      </c>
      <c r="F146" s="70">
        <v>1236.421</v>
      </c>
      <c r="G146" s="69" t="s">
        <v>321</v>
      </c>
      <c r="H146" s="69" t="s">
        <v>45</v>
      </c>
      <c r="I146" s="69" t="s">
        <v>322</v>
      </c>
      <c r="J146" s="69"/>
      <c r="K146" s="69"/>
      <c r="L146" s="71">
        <v>3</v>
      </c>
    </row>
    <row r="147" spans="1:12" ht="15.75" hidden="1" customHeight="1">
      <c r="A147" s="16">
        <f t="shared" si="2"/>
        <v>144</v>
      </c>
      <c r="B147" s="16" t="s">
        <v>37</v>
      </c>
      <c r="C147" s="16" t="s">
        <v>323</v>
      </c>
      <c r="D147" s="16" t="s">
        <v>31</v>
      </c>
      <c r="E147" s="69" t="s">
        <v>320</v>
      </c>
      <c r="F147" s="70">
        <v>1236.502</v>
      </c>
      <c r="G147" s="69" t="s">
        <v>321</v>
      </c>
      <c r="H147" s="69" t="s">
        <v>44</v>
      </c>
      <c r="I147" s="69" t="s">
        <v>322</v>
      </c>
      <c r="J147" s="69"/>
      <c r="K147" s="69"/>
      <c r="L147" s="71">
        <v>3</v>
      </c>
    </row>
    <row r="148" spans="1:12" ht="15.75" hidden="1" customHeight="1">
      <c r="A148" s="16">
        <f t="shared" si="2"/>
        <v>145</v>
      </c>
      <c r="B148" s="16" t="s">
        <v>37</v>
      </c>
      <c r="C148" s="16" t="s">
        <v>405</v>
      </c>
      <c r="D148" s="16" t="s">
        <v>31</v>
      </c>
      <c r="E148" s="69" t="s">
        <v>320</v>
      </c>
      <c r="F148" s="70">
        <v>1236.8130000000001</v>
      </c>
      <c r="G148" s="69" t="s">
        <v>321</v>
      </c>
      <c r="H148" s="69" t="s">
        <v>44</v>
      </c>
      <c r="I148" s="69" t="s">
        <v>325</v>
      </c>
      <c r="J148" s="69"/>
      <c r="K148" s="69"/>
      <c r="L148" s="71">
        <v>3</v>
      </c>
    </row>
    <row r="149" spans="1:12" ht="15.75" hidden="1" customHeight="1">
      <c r="A149" s="16">
        <f t="shared" si="2"/>
        <v>146</v>
      </c>
      <c r="B149" s="16" t="s">
        <v>37</v>
      </c>
      <c r="C149" s="16" t="s">
        <v>324</v>
      </c>
      <c r="D149" s="16" t="s">
        <v>31</v>
      </c>
      <c r="E149" s="69" t="s">
        <v>320</v>
      </c>
      <c r="F149" s="70">
        <v>1237.4359999999999</v>
      </c>
      <c r="G149" s="69" t="s">
        <v>321</v>
      </c>
      <c r="H149" s="69" t="s">
        <v>44</v>
      </c>
      <c r="I149" s="69" t="s">
        <v>325</v>
      </c>
      <c r="J149" s="69"/>
      <c r="K149" s="69"/>
      <c r="L149" s="71">
        <v>10</v>
      </c>
    </row>
    <row r="150" spans="1:12" ht="15.75" hidden="1" customHeight="1">
      <c r="A150" s="16">
        <f t="shared" si="2"/>
        <v>147</v>
      </c>
      <c r="B150" s="16" t="s">
        <v>37</v>
      </c>
      <c r="C150" s="16" t="s">
        <v>361</v>
      </c>
      <c r="D150" s="16" t="s">
        <v>31</v>
      </c>
      <c r="E150" s="69" t="s">
        <v>320</v>
      </c>
      <c r="F150" s="70">
        <v>1237.4490000000001</v>
      </c>
      <c r="G150" s="69" t="s">
        <v>321</v>
      </c>
      <c r="H150" s="69" t="s">
        <v>44</v>
      </c>
      <c r="I150" s="69" t="s">
        <v>322</v>
      </c>
      <c r="J150" s="69"/>
      <c r="K150" s="69"/>
      <c r="L150" s="71">
        <v>3</v>
      </c>
    </row>
    <row r="151" spans="1:12" ht="15.75" hidden="1" customHeight="1">
      <c r="A151" s="16">
        <f t="shared" si="2"/>
        <v>148</v>
      </c>
      <c r="B151" s="16" t="s">
        <v>37</v>
      </c>
      <c r="C151" s="16" t="s">
        <v>367</v>
      </c>
      <c r="D151" s="16" t="s">
        <v>31</v>
      </c>
      <c r="E151" s="69" t="s">
        <v>320</v>
      </c>
      <c r="F151" s="70">
        <v>1237.57</v>
      </c>
      <c r="G151" s="69" t="s">
        <v>321</v>
      </c>
      <c r="H151" s="69" t="s">
        <v>44</v>
      </c>
      <c r="I151" s="69" t="s">
        <v>325</v>
      </c>
      <c r="J151" s="69"/>
      <c r="K151" s="69"/>
      <c r="L151" s="71">
        <v>3</v>
      </c>
    </row>
    <row r="152" spans="1:12" ht="15.75" hidden="1" customHeight="1">
      <c r="A152" s="16">
        <f t="shared" si="2"/>
        <v>149</v>
      </c>
      <c r="B152" s="16" t="s">
        <v>37</v>
      </c>
      <c r="C152" s="16" t="s">
        <v>347</v>
      </c>
      <c r="D152" s="16" t="s">
        <v>31</v>
      </c>
      <c r="E152" s="69" t="s">
        <v>320</v>
      </c>
      <c r="F152" s="70">
        <v>1237.5830000000001</v>
      </c>
      <c r="G152" s="69" t="s">
        <v>321</v>
      </c>
      <c r="H152" s="69" t="s">
        <v>44</v>
      </c>
      <c r="I152" s="69" t="s">
        <v>322</v>
      </c>
      <c r="J152" s="69"/>
      <c r="K152" s="69"/>
      <c r="L152" s="71">
        <v>3</v>
      </c>
    </row>
    <row r="153" spans="1:12" ht="15.75" hidden="1" customHeight="1">
      <c r="A153" s="16">
        <f t="shared" si="2"/>
        <v>150</v>
      </c>
      <c r="B153" s="16" t="s">
        <v>37</v>
      </c>
      <c r="C153" s="16" t="s">
        <v>368</v>
      </c>
      <c r="D153" s="16" t="s">
        <v>31</v>
      </c>
      <c r="E153" s="69" t="s">
        <v>320</v>
      </c>
      <c r="F153" s="70">
        <v>1237.644</v>
      </c>
      <c r="G153" s="69" t="s">
        <v>321</v>
      </c>
      <c r="H153" s="69" t="s">
        <v>45</v>
      </c>
      <c r="I153" s="69" t="s">
        <v>322</v>
      </c>
      <c r="J153" s="69"/>
      <c r="K153" s="69"/>
      <c r="L153" s="71">
        <v>3</v>
      </c>
    </row>
    <row r="154" spans="1:12" ht="15.75" hidden="1" customHeight="1">
      <c r="A154" s="16">
        <f t="shared" si="2"/>
        <v>151</v>
      </c>
      <c r="B154" s="16" t="s">
        <v>37</v>
      </c>
      <c r="C154" s="16" t="s">
        <v>379</v>
      </c>
      <c r="D154" s="16" t="s">
        <v>31</v>
      </c>
      <c r="E154" s="69" t="s">
        <v>320</v>
      </c>
      <c r="F154" s="70">
        <v>1237.7650000000001</v>
      </c>
      <c r="G154" s="69" t="s">
        <v>321</v>
      </c>
      <c r="H154" s="69" t="s">
        <v>45</v>
      </c>
      <c r="I154" s="69" t="s">
        <v>325</v>
      </c>
      <c r="J154" s="69"/>
      <c r="K154" s="69"/>
      <c r="L154" s="71">
        <v>3</v>
      </c>
    </row>
    <row r="155" spans="1:12" ht="15.75" hidden="1" customHeight="1">
      <c r="A155" s="16">
        <f t="shared" si="2"/>
        <v>152</v>
      </c>
      <c r="B155" s="16" t="s">
        <v>37</v>
      </c>
      <c r="C155" s="16" t="s">
        <v>335</v>
      </c>
      <c r="D155" s="16" t="s">
        <v>31</v>
      </c>
      <c r="E155" s="69" t="s">
        <v>320</v>
      </c>
      <c r="F155" s="70">
        <v>1237.838</v>
      </c>
      <c r="G155" s="69" t="s">
        <v>321</v>
      </c>
      <c r="H155" s="69" t="s">
        <v>44</v>
      </c>
      <c r="I155" s="69" t="s">
        <v>325</v>
      </c>
      <c r="J155" s="69"/>
      <c r="K155" s="69"/>
      <c r="L155" s="71">
        <v>3</v>
      </c>
    </row>
    <row r="156" spans="1:12" ht="15.75" hidden="1" customHeight="1">
      <c r="A156" s="16">
        <f t="shared" si="2"/>
        <v>153</v>
      </c>
      <c r="B156" s="16" t="s">
        <v>37</v>
      </c>
      <c r="C156" s="16" t="s">
        <v>376</v>
      </c>
      <c r="D156" s="16" t="s">
        <v>31</v>
      </c>
      <c r="E156" s="69" t="s">
        <v>320</v>
      </c>
      <c r="F156" s="70">
        <v>1238.5350000000001</v>
      </c>
      <c r="G156" s="69" t="s">
        <v>321</v>
      </c>
      <c r="H156" s="69" t="s">
        <v>44</v>
      </c>
      <c r="I156" s="69" t="s">
        <v>322</v>
      </c>
      <c r="J156" s="69"/>
      <c r="K156" s="69"/>
      <c r="L156" s="71">
        <v>3</v>
      </c>
    </row>
    <row r="157" spans="1:12" ht="15.75" hidden="1" customHeight="1">
      <c r="A157" s="16">
        <f t="shared" si="2"/>
        <v>154</v>
      </c>
      <c r="B157" s="16" t="s">
        <v>37</v>
      </c>
      <c r="C157" s="16" t="s">
        <v>358</v>
      </c>
      <c r="D157" s="16" t="s">
        <v>31</v>
      </c>
      <c r="E157" s="69" t="s">
        <v>320</v>
      </c>
      <c r="F157" s="70">
        <v>1238.6079999999999</v>
      </c>
      <c r="G157" s="69" t="s">
        <v>321</v>
      </c>
      <c r="H157" s="69" t="s">
        <v>45</v>
      </c>
      <c r="I157" s="69" t="s">
        <v>322</v>
      </c>
      <c r="J157" s="69"/>
      <c r="K157" s="69"/>
      <c r="L157" s="71">
        <v>3</v>
      </c>
    </row>
    <row r="158" spans="1:12" ht="15.75" hidden="1" customHeight="1">
      <c r="A158" s="16">
        <f t="shared" si="2"/>
        <v>155</v>
      </c>
      <c r="B158" s="16" t="s">
        <v>37</v>
      </c>
      <c r="C158" s="16" t="s">
        <v>377</v>
      </c>
      <c r="D158" s="16" t="s">
        <v>31</v>
      </c>
      <c r="E158" s="69" t="s">
        <v>320</v>
      </c>
      <c r="F158" s="70">
        <v>1238.6569999999999</v>
      </c>
      <c r="G158" s="69" t="s">
        <v>321</v>
      </c>
      <c r="H158" s="69" t="s">
        <v>44</v>
      </c>
      <c r="I158" s="69" t="s">
        <v>325</v>
      </c>
      <c r="J158" s="69"/>
      <c r="K158" s="69"/>
      <c r="L158" s="71">
        <v>3</v>
      </c>
    </row>
    <row r="159" spans="1:12" ht="15.75" hidden="1" customHeight="1">
      <c r="A159" s="16">
        <f t="shared" si="2"/>
        <v>156</v>
      </c>
      <c r="B159" s="16" t="s">
        <v>37</v>
      </c>
      <c r="C159" s="16" t="s">
        <v>333</v>
      </c>
      <c r="D159" s="16" t="s">
        <v>31</v>
      </c>
      <c r="E159" s="69" t="s">
        <v>320</v>
      </c>
      <c r="F159" s="70">
        <v>1238.67</v>
      </c>
      <c r="G159" s="69" t="s">
        <v>321</v>
      </c>
      <c r="H159" s="69" t="s">
        <v>44</v>
      </c>
      <c r="I159" s="69" t="s">
        <v>322</v>
      </c>
      <c r="J159" s="69"/>
      <c r="K159" s="69"/>
      <c r="L159" s="71">
        <v>3</v>
      </c>
    </row>
    <row r="160" spans="1:12" ht="15.75" hidden="1" customHeight="1">
      <c r="A160" s="73">
        <f t="shared" si="2"/>
        <v>157</v>
      </c>
      <c r="B160" s="73" t="s">
        <v>37</v>
      </c>
      <c r="C160" s="73" t="s">
        <v>341</v>
      </c>
      <c r="D160" s="74" t="s">
        <v>350</v>
      </c>
      <c r="E160" s="75" t="s">
        <v>320</v>
      </c>
      <c r="F160" s="76">
        <v>1236.2729999999999</v>
      </c>
      <c r="G160" s="75" t="s">
        <v>321</v>
      </c>
      <c r="H160" s="75" t="s">
        <v>45</v>
      </c>
      <c r="I160" s="75" t="s">
        <v>322</v>
      </c>
      <c r="J160" s="75"/>
      <c r="K160" s="75"/>
      <c r="L160" s="75" t="s">
        <v>337</v>
      </c>
    </row>
    <row r="161" spans="1:12" ht="15.75" hidden="1" customHeight="1">
      <c r="A161" s="73">
        <f t="shared" si="2"/>
        <v>158</v>
      </c>
      <c r="B161" s="73" t="s">
        <v>37</v>
      </c>
      <c r="C161" s="73" t="s">
        <v>406</v>
      </c>
      <c r="D161" s="74" t="s">
        <v>350</v>
      </c>
      <c r="E161" s="75" t="s">
        <v>320</v>
      </c>
      <c r="F161" s="76">
        <v>1236.6110000000001</v>
      </c>
      <c r="G161" s="75" t="s">
        <v>321</v>
      </c>
      <c r="H161" s="75" t="s">
        <v>44</v>
      </c>
      <c r="I161" s="75" t="s">
        <v>325</v>
      </c>
      <c r="J161" s="75"/>
      <c r="K161" s="75"/>
      <c r="L161" s="75" t="s">
        <v>337</v>
      </c>
    </row>
    <row r="162" spans="1:12" ht="15.75" hidden="1" customHeight="1">
      <c r="A162" s="73">
        <f t="shared" si="2"/>
        <v>159</v>
      </c>
      <c r="B162" s="73" t="s">
        <v>37</v>
      </c>
      <c r="C162" s="73" t="s">
        <v>343</v>
      </c>
      <c r="D162" s="74" t="s">
        <v>350</v>
      </c>
      <c r="E162" s="75" t="s">
        <v>320</v>
      </c>
      <c r="F162" s="76">
        <v>1236.6110000000001</v>
      </c>
      <c r="G162" s="75" t="s">
        <v>321</v>
      </c>
      <c r="H162" s="75" t="s">
        <v>44</v>
      </c>
      <c r="I162" s="75" t="s">
        <v>325</v>
      </c>
      <c r="J162" s="75"/>
      <c r="K162" s="75"/>
      <c r="L162" s="75" t="s">
        <v>337</v>
      </c>
    </row>
    <row r="163" spans="1:12" ht="15.75" hidden="1" customHeight="1">
      <c r="A163" s="73">
        <f t="shared" si="2"/>
        <v>160</v>
      </c>
      <c r="B163" s="73" t="s">
        <v>37</v>
      </c>
      <c r="C163" s="73" t="s">
        <v>345</v>
      </c>
      <c r="D163" s="74" t="s">
        <v>350</v>
      </c>
      <c r="E163" s="75" t="s">
        <v>320</v>
      </c>
      <c r="F163" s="76">
        <v>1237.317</v>
      </c>
      <c r="G163" s="75" t="s">
        <v>321</v>
      </c>
      <c r="H163" s="75" t="s">
        <v>45</v>
      </c>
      <c r="I163" s="75" t="s">
        <v>322</v>
      </c>
      <c r="J163" s="75"/>
      <c r="K163" s="75"/>
      <c r="L163" s="75" t="s">
        <v>337</v>
      </c>
    </row>
    <row r="164" spans="1:12" ht="15.75" hidden="1" customHeight="1">
      <c r="A164" s="73">
        <f t="shared" si="2"/>
        <v>161</v>
      </c>
      <c r="B164" s="73" t="s">
        <v>37</v>
      </c>
      <c r="C164" s="73" t="s">
        <v>355</v>
      </c>
      <c r="D164" s="74" t="s">
        <v>350</v>
      </c>
      <c r="E164" s="75" t="s">
        <v>320</v>
      </c>
      <c r="F164" s="76">
        <v>1237.6300000000001</v>
      </c>
      <c r="G164" s="75" t="s">
        <v>321</v>
      </c>
      <c r="H164" s="75" t="s">
        <v>44</v>
      </c>
      <c r="I164" s="75" t="s">
        <v>322</v>
      </c>
      <c r="J164" s="75"/>
      <c r="K164" s="75"/>
      <c r="L164" s="75" t="s">
        <v>337</v>
      </c>
    </row>
    <row r="165" spans="1:12" ht="15.75" customHeight="1">
      <c r="H165" s="66"/>
    </row>
    <row r="166" spans="1:12" ht="15.75" customHeight="1">
      <c r="H166" s="66"/>
    </row>
    <row r="167" spans="1:12" ht="15.75" customHeight="1">
      <c r="H167" s="66"/>
    </row>
    <row r="168" spans="1:12" ht="15.75" customHeight="1">
      <c r="H168" s="66"/>
    </row>
    <row r="169" spans="1:12" ht="15.75" customHeight="1">
      <c r="H169" s="66"/>
    </row>
    <row r="170" spans="1:12" ht="15.75" customHeight="1">
      <c r="H170" s="66"/>
    </row>
    <row r="171" spans="1:12" ht="15.75" customHeight="1">
      <c r="H171" s="66"/>
    </row>
    <row r="172" spans="1:12" ht="15.75" customHeight="1">
      <c r="H172" s="66"/>
    </row>
    <row r="173" spans="1:12" ht="15.75" customHeight="1">
      <c r="H173" s="66"/>
    </row>
    <row r="174" spans="1:12" ht="15.75" customHeight="1">
      <c r="H174" s="66"/>
    </row>
    <row r="175" spans="1:12" ht="15.75" customHeight="1">
      <c r="H175" s="66"/>
    </row>
    <row r="176" spans="1:12" ht="15.75" customHeight="1">
      <c r="H176" s="66"/>
    </row>
    <row r="177" spans="8:8" ht="15.75" customHeight="1">
      <c r="H177" s="66"/>
    </row>
    <row r="178" spans="8:8" ht="15.75" customHeight="1">
      <c r="H178" s="66"/>
    </row>
    <row r="179" spans="8:8" ht="15.75" customHeight="1">
      <c r="H179" s="66"/>
    </row>
    <row r="180" spans="8:8" ht="15.75" customHeight="1">
      <c r="H180" s="66"/>
    </row>
    <row r="181" spans="8:8" ht="15.75" customHeight="1">
      <c r="H181" s="66"/>
    </row>
    <row r="182" spans="8:8" ht="15.75" customHeight="1">
      <c r="H182" s="66"/>
    </row>
    <row r="183" spans="8:8" ht="15.75" customHeight="1">
      <c r="H183" s="66"/>
    </row>
    <row r="184" spans="8:8" ht="15.75" customHeight="1">
      <c r="H184" s="66"/>
    </row>
    <row r="185" spans="8:8" ht="15.75" customHeight="1">
      <c r="H185" s="66"/>
    </row>
    <row r="186" spans="8:8" ht="15.75" customHeight="1">
      <c r="H186" s="66"/>
    </row>
    <row r="187" spans="8:8" ht="15.75" customHeight="1">
      <c r="H187" s="66"/>
    </row>
    <row r="188" spans="8:8" ht="15.75" customHeight="1">
      <c r="H188" s="66"/>
    </row>
    <row r="189" spans="8:8" ht="15.75" customHeight="1">
      <c r="H189" s="66"/>
    </row>
    <row r="190" spans="8:8" ht="15.75" customHeight="1">
      <c r="H190" s="66"/>
    </row>
    <row r="191" spans="8:8" ht="15.75" customHeight="1">
      <c r="H191" s="66"/>
    </row>
    <row r="192" spans="8:8" ht="15.75" customHeight="1">
      <c r="H192" s="66"/>
    </row>
    <row r="193" spans="8:8" ht="15.75" customHeight="1">
      <c r="H193" s="66"/>
    </row>
    <row r="194" spans="8:8" ht="15.75" customHeight="1">
      <c r="H194" s="66"/>
    </row>
    <row r="195" spans="8:8" ht="15.75" customHeight="1">
      <c r="H195" s="66"/>
    </row>
    <row r="196" spans="8:8" ht="15.75" customHeight="1">
      <c r="H196" s="66"/>
    </row>
    <row r="197" spans="8:8" ht="15.75" customHeight="1">
      <c r="H197" s="66"/>
    </row>
    <row r="198" spans="8:8" ht="15.75" customHeight="1">
      <c r="H198" s="66"/>
    </row>
    <row r="199" spans="8:8" ht="15.75" customHeight="1">
      <c r="H199" s="66"/>
    </row>
    <row r="200" spans="8:8" ht="15.75" customHeight="1">
      <c r="H200" s="66"/>
    </row>
    <row r="201" spans="8:8" ht="15.75" customHeight="1">
      <c r="H201" s="66"/>
    </row>
    <row r="202" spans="8:8" ht="15.75" customHeight="1">
      <c r="H202" s="66"/>
    </row>
    <row r="203" spans="8:8" ht="15.75" customHeight="1">
      <c r="H203" s="66"/>
    </row>
    <row r="204" spans="8:8" ht="15.75" customHeight="1">
      <c r="H204" s="66"/>
    </row>
    <row r="205" spans="8:8" ht="15.75" customHeight="1">
      <c r="H205" s="66"/>
    </row>
    <row r="206" spans="8:8" ht="15.75" customHeight="1">
      <c r="H206" s="66"/>
    </row>
    <row r="207" spans="8:8" ht="15.75" customHeight="1">
      <c r="H207" s="66"/>
    </row>
    <row r="208" spans="8:8" ht="15.75" customHeight="1">
      <c r="H208" s="66"/>
    </row>
    <row r="209" spans="8:8" ht="15.75" customHeight="1">
      <c r="H209" s="66"/>
    </row>
    <row r="210" spans="8:8" ht="15.75" customHeight="1">
      <c r="H210" s="66"/>
    </row>
    <row r="211" spans="8:8" ht="15.75" customHeight="1">
      <c r="H211" s="66"/>
    </row>
    <row r="212" spans="8:8" ht="15.75" customHeight="1">
      <c r="H212" s="66"/>
    </row>
    <row r="213" spans="8:8" ht="15.75" customHeight="1">
      <c r="H213" s="66"/>
    </row>
    <row r="214" spans="8:8" ht="15.75" customHeight="1">
      <c r="H214" s="66"/>
    </row>
    <row r="215" spans="8:8" ht="15.75" customHeight="1">
      <c r="H215" s="66"/>
    </row>
    <row r="216" spans="8:8" ht="15.75" customHeight="1">
      <c r="H216" s="66"/>
    </row>
    <row r="217" spans="8:8" ht="15.75" customHeight="1">
      <c r="H217" s="66"/>
    </row>
    <row r="218" spans="8:8" ht="15.75" customHeight="1">
      <c r="H218" s="66"/>
    </row>
    <row r="219" spans="8:8" ht="15.75" customHeight="1">
      <c r="H219" s="66"/>
    </row>
    <row r="220" spans="8:8" ht="15.75" customHeight="1">
      <c r="H220" s="66"/>
    </row>
    <row r="221" spans="8:8" ht="15.75" customHeight="1">
      <c r="H221" s="66"/>
    </row>
    <row r="222" spans="8:8" ht="15.75" customHeight="1">
      <c r="H222" s="66"/>
    </row>
    <row r="223" spans="8:8" ht="15.75" customHeight="1">
      <c r="H223" s="66"/>
    </row>
    <row r="224" spans="8:8" ht="15.75" customHeight="1">
      <c r="H224" s="66"/>
    </row>
    <row r="225" spans="8:8" ht="15.75" customHeight="1">
      <c r="H225" s="66"/>
    </row>
    <row r="226" spans="8:8" ht="15.75" customHeight="1">
      <c r="H226" s="66"/>
    </row>
    <row r="227" spans="8:8" ht="15.75" customHeight="1">
      <c r="H227" s="66"/>
    </row>
    <row r="228" spans="8:8" ht="15.75" customHeight="1">
      <c r="H228" s="66"/>
    </row>
    <row r="229" spans="8:8" ht="15.75" customHeight="1">
      <c r="H229" s="66"/>
    </row>
    <row r="230" spans="8:8" ht="15.75" customHeight="1">
      <c r="H230" s="66"/>
    </row>
    <row r="231" spans="8:8" ht="15.75" customHeight="1">
      <c r="H231" s="66"/>
    </row>
    <row r="232" spans="8:8" ht="15.75" customHeight="1">
      <c r="H232" s="66"/>
    </row>
    <row r="233" spans="8:8" ht="15.75" customHeight="1">
      <c r="H233" s="66"/>
    </row>
    <row r="234" spans="8:8" ht="15.75" customHeight="1">
      <c r="H234" s="66"/>
    </row>
    <row r="235" spans="8:8" ht="15.75" customHeight="1">
      <c r="H235" s="66"/>
    </row>
    <row r="236" spans="8:8" ht="15.75" customHeight="1">
      <c r="H236" s="66"/>
    </row>
    <row r="237" spans="8:8" ht="15.75" customHeight="1">
      <c r="H237" s="66"/>
    </row>
    <row r="238" spans="8:8" ht="15.75" customHeight="1">
      <c r="H238" s="66"/>
    </row>
    <row r="239" spans="8:8" ht="15.75" customHeight="1">
      <c r="H239" s="66"/>
    </row>
    <row r="240" spans="8:8" ht="15.75" customHeight="1">
      <c r="H240" s="66"/>
    </row>
    <row r="241" spans="8:8" ht="15.75" customHeight="1">
      <c r="H241" s="66"/>
    </row>
    <row r="242" spans="8:8" ht="15.75" customHeight="1">
      <c r="H242" s="66"/>
    </row>
    <row r="243" spans="8:8" ht="15.75" customHeight="1">
      <c r="H243" s="66"/>
    </row>
    <row r="244" spans="8:8" ht="15.75" customHeight="1">
      <c r="H244" s="66"/>
    </row>
    <row r="245" spans="8:8" ht="15.75" customHeight="1">
      <c r="H245" s="66"/>
    </row>
    <row r="246" spans="8:8" ht="15.75" customHeight="1">
      <c r="H246" s="66"/>
    </row>
    <row r="247" spans="8:8" ht="15.75" customHeight="1">
      <c r="H247" s="66"/>
    </row>
    <row r="248" spans="8:8" ht="15.75" customHeight="1">
      <c r="H248" s="66"/>
    </row>
    <row r="249" spans="8:8" ht="15.75" customHeight="1">
      <c r="H249" s="66"/>
    </row>
    <row r="250" spans="8:8" ht="15.75" customHeight="1">
      <c r="H250" s="66"/>
    </row>
    <row r="251" spans="8:8" ht="15.75" customHeight="1">
      <c r="H251" s="66"/>
    </row>
    <row r="252" spans="8:8" ht="15.75" customHeight="1">
      <c r="H252" s="66"/>
    </row>
    <row r="253" spans="8:8" ht="15.75" customHeight="1">
      <c r="H253" s="66"/>
    </row>
    <row r="254" spans="8:8" ht="15.75" customHeight="1">
      <c r="H254" s="66"/>
    </row>
    <row r="255" spans="8:8" ht="15.75" customHeight="1">
      <c r="H255" s="66"/>
    </row>
    <row r="256" spans="8:8" ht="15.75" customHeight="1">
      <c r="H256" s="66"/>
    </row>
    <row r="257" spans="8:8" ht="15.75" customHeight="1">
      <c r="H257" s="66"/>
    </row>
    <row r="258" spans="8:8" ht="15.75" customHeight="1">
      <c r="H258" s="66"/>
    </row>
    <row r="259" spans="8:8" ht="15.75" customHeight="1">
      <c r="H259" s="66"/>
    </row>
    <row r="260" spans="8:8" ht="15.75" customHeight="1">
      <c r="H260" s="66"/>
    </row>
    <row r="261" spans="8:8" ht="15.75" customHeight="1">
      <c r="H261" s="66"/>
    </row>
    <row r="262" spans="8:8" ht="15.75" customHeight="1">
      <c r="H262" s="66"/>
    </row>
    <row r="263" spans="8:8" ht="15.75" customHeight="1">
      <c r="H263" s="66"/>
    </row>
    <row r="264" spans="8:8" ht="15.75" customHeight="1">
      <c r="H264" s="66"/>
    </row>
    <row r="265" spans="8:8" ht="15.75" customHeight="1">
      <c r="H265" s="66"/>
    </row>
    <row r="266" spans="8:8" ht="15.75" customHeight="1">
      <c r="H266" s="66"/>
    </row>
    <row r="267" spans="8:8" ht="15.75" customHeight="1">
      <c r="H267" s="66"/>
    </row>
    <row r="268" spans="8:8" ht="15.75" customHeight="1">
      <c r="H268" s="66"/>
    </row>
    <row r="269" spans="8:8" ht="15.75" customHeight="1">
      <c r="H269" s="66"/>
    </row>
    <row r="270" spans="8:8" ht="15.75" customHeight="1">
      <c r="H270" s="66"/>
    </row>
    <row r="271" spans="8:8" ht="15.75" customHeight="1">
      <c r="H271" s="66"/>
    </row>
    <row r="272" spans="8:8" ht="15.75" customHeight="1">
      <c r="H272" s="66"/>
    </row>
    <row r="273" spans="8:8" ht="15.75" customHeight="1">
      <c r="H273" s="66"/>
    </row>
    <row r="274" spans="8:8" ht="15.75" customHeight="1">
      <c r="H274" s="66"/>
    </row>
    <row r="275" spans="8:8" ht="15.75" customHeight="1">
      <c r="H275" s="66"/>
    </row>
    <row r="276" spans="8:8" ht="15.75" customHeight="1">
      <c r="H276" s="66"/>
    </row>
    <row r="277" spans="8:8" ht="15.75" customHeight="1">
      <c r="H277" s="66"/>
    </row>
    <row r="278" spans="8:8" ht="15.75" customHeight="1">
      <c r="H278" s="66"/>
    </row>
    <row r="279" spans="8:8" ht="15.75" customHeight="1">
      <c r="H279" s="66"/>
    </row>
    <row r="280" spans="8:8" ht="15.75" customHeight="1">
      <c r="H280" s="66"/>
    </row>
    <row r="281" spans="8:8" ht="15.75" customHeight="1">
      <c r="H281" s="66"/>
    </row>
    <row r="282" spans="8:8" ht="15.75" customHeight="1">
      <c r="H282" s="66"/>
    </row>
    <row r="283" spans="8:8" ht="15.75" customHeight="1">
      <c r="H283" s="66"/>
    </row>
    <row r="284" spans="8:8" ht="15.75" customHeight="1">
      <c r="H284" s="66"/>
    </row>
    <row r="285" spans="8:8" ht="15.75" customHeight="1">
      <c r="H285" s="66"/>
    </row>
    <row r="286" spans="8:8" ht="15.75" customHeight="1">
      <c r="H286" s="66"/>
    </row>
    <row r="287" spans="8:8" ht="15.75" customHeight="1">
      <c r="H287" s="66"/>
    </row>
    <row r="288" spans="8:8" ht="15.75" customHeight="1">
      <c r="H288" s="66"/>
    </row>
    <row r="289" spans="8:8" ht="15.75" customHeight="1">
      <c r="H289" s="66"/>
    </row>
    <row r="290" spans="8:8" ht="15.75" customHeight="1">
      <c r="H290" s="66"/>
    </row>
    <row r="291" spans="8:8" ht="15.75" customHeight="1">
      <c r="H291" s="66"/>
    </row>
    <row r="292" spans="8:8" ht="15.75" customHeight="1">
      <c r="H292" s="66"/>
    </row>
    <row r="293" spans="8:8" ht="15.75" customHeight="1">
      <c r="H293" s="66"/>
    </row>
    <row r="294" spans="8:8" ht="15.75" customHeight="1">
      <c r="H294" s="66"/>
    </row>
    <row r="295" spans="8:8" ht="15.75" customHeight="1">
      <c r="H295" s="66"/>
    </row>
    <row r="296" spans="8:8" ht="15.75" customHeight="1">
      <c r="H296" s="66"/>
    </row>
    <row r="297" spans="8:8" ht="15.75" customHeight="1">
      <c r="H297" s="66"/>
    </row>
    <row r="298" spans="8:8" ht="15.75" customHeight="1">
      <c r="H298" s="66"/>
    </row>
    <row r="299" spans="8:8" ht="15.75" customHeight="1">
      <c r="H299" s="66"/>
    </row>
    <row r="300" spans="8:8" ht="15.75" customHeight="1">
      <c r="H300" s="66"/>
    </row>
    <row r="301" spans="8:8" ht="15.75" customHeight="1">
      <c r="H301" s="66"/>
    </row>
    <row r="302" spans="8:8" ht="15.75" customHeight="1">
      <c r="H302" s="66"/>
    </row>
    <row r="303" spans="8:8" ht="15.75" customHeight="1">
      <c r="H303" s="66"/>
    </row>
    <row r="304" spans="8:8" ht="15.75" customHeight="1">
      <c r="H304" s="66"/>
    </row>
    <row r="305" spans="8:8" ht="15.75" customHeight="1">
      <c r="H305" s="66"/>
    </row>
    <row r="306" spans="8:8" ht="15.75" customHeight="1">
      <c r="H306" s="66"/>
    </row>
    <row r="307" spans="8:8" ht="15.75" customHeight="1">
      <c r="H307" s="66"/>
    </row>
    <row r="308" spans="8:8" ht="15.75" customHeight="1">
      <c r="H308" s="66"/>
    </row>
    <row r="309" spans="8:8" ht="15.75" customHeight="1">
      <c r="H309" s="66"/>
    </row>
    <row r="310" spans="8:8" ht="15.75" customHeight="1">
      <c r="H310" s="66"/>
    </row>
    <row r="311" spans="8:8" ht="15.75" customHeight="1">
      <c r="H311" s="66"/>
    </row>
    <row r="312" spans="8:8" ht="15.75" customHeight="1">
      <c r="H312" s="66"/>
    </row>
    <row r="313" spans="8:8" ht="15.75" customHeight="1">
      <c r="H313" s="66"/>
    </row>
    <row r="314" spans="8:8" ht="15.75" customHeight="1">
      <c r="H314" s="66"/>
    </row>
    <row r="315" spans="8:8" ht="15.75" customHeight="1">
      <c r="H315" s="66"/>
    </row>
    <row r="316" spans="8:8" ht="15.75" customHeight="1">
      <c r="H316" s="66"/>
    </row>
    <row r="317" spans="8:8" ht="15.75" customHeight="1">
      <c r="H317" s="66"/>
    </row>
    <row r="318" spans="8:8" ht="15.75" customHeight="1">
      <c r="H318" s="66"/>
    </row>
    <row r="319" spans="8:8" ht="15.75" customHeight="1">
      <c r="H319" s="66"/>
    </row>
    <row r="320" spans="8:8" ht="15.75" customHeight="1">
      <c r="H320" s="66"/>
    </row>
    <row r="321" spans="8:8" ht="15.75" customHeight="1">
      <c r="H321" s="66"/>
    </row>
    <row r="322" spans="8:8" ht="15.75" customHeight="1">
      <c r="H322" s="66"/>
    </row>
    <row r="323" spans="8:8" ht="15.75" customHeight="1">
      <c r="H323" s="66"/>
    </row>
    <row r="324" spans="8:8" ht="15.75" customHeight="1">
      <c r="H324" s="66"/>
    </row>
    <row r="325" spans="8:8" ht="15.75" customHeight="1">
      <c r="H325" s="66"/>
    </row>
    <row r="326" spans="8:8" ht="15.75" customHeight="1">
      <c r="H326" s="66"/>
    </row>
    <row r="327" spans="8:8" ht="15.75" customHeight="1">
      <c r="H327" s="66"/>
    </row>
    <row r="328" spans="8:8" ht="15.75" customHeight="1">
      <c r="H328" s="66"/>
    </row>
    <row r="329" spans="8:8" ht="15.75" customHeight="1">
      <c r="H329" s="66"/>
    </row>
    <row r="330" spans="8:8" ht="15.75" customHeight="1">
      <c r="H330" s="66"/>
    </row>
    <row r="331" spans="8:8" ht="15.75" customHeight="1">
      <c r="H331" s="66"/>
    </row>
    <row r="332" spans="8:8" ht="15.75" customHeight="1">
      <c r="H332" s="66"/>
    </row>
    <row r="333" spans="8:8" ht="15.75" customHeight="1">
      <c r="H333" s="66"/>
    </row>
    <row r="334" spans="8:8" ht="15.75" customHeight="1">
      <c r="H334" s="66"/>
    </row>
    <row r="335" spans="8:8" ht="15.75" customHeight="1">
      <c r="H335" s="66"/>
    </row>
    <row r="336" spans="8:8" ht="15.75" customHeight="1">
      <c r="H336" s="66"/>
    </row>
    <row r="337" spans="8:8" ht="15.75" customHeight="1">
      <c r="H337" s="66"/>
    </row>
    <row r="338" spans="8:8" ht="15.75" customHeight="1">
      <c r="H338" s="66"/>
    </row>
    <row r="339" spans="8:8" ht="15.75" customHeight="1">
      <c r="H339" s="66"/>
    </row>
    <row r="340" spans="8:8" ht="15.75" customHeight="1">
      <c r="H340" s="66"/>
    </row>
    <row r="341" spans="8:8" ht="15.75" customHeight="1">
      <c r="H341" s="66"/>
    </row>
    <row r="342" spans="8:8" ht="15.75" customHeight="1">
      <c r="H342" s="66"/>
    </row>
    <row r="343" spans="8:8" ht="15.75" customHeight="1">
      <c r="H343" s="66"/>
    </row>
    <row r="344" spans="8:8" ht="15.75" customHeight="1">
      <c r="H344" s="66"/>
    </row>
    <row r="345" spans="8:8" ht="15.75" customHeight="1">
      <c r="H345" s="66"/>
    </row>
    <row r="346" spans="8:8" ht="15.75" customHeight="1">
      <c r="H346" s="66"/>
    </row>
    <row r="347" spans="8:8" ht="15.75" customHeight="1">
      <c r="H347" s="66"/>
    </row>
    <row r="348" spans="8:8" ht="15.75" customHeight="1">
      <c r="H348" s="66"/>
    </row>
    <row r="349" spans="8:8" ht="15.75" customHeight="1">
      <c r="H349" s="66"/>
    </row>
    <row r="350" spans="8:8" ht="15.75" customHeight="1">
      <c r="H350" s="66"/>
    </row>
    <row r="351" spans="8:8" ht="15.75" customHeight="1">
      <c r="H351" s="66"/>
    </row>
    <row r="352" spans="8:8" ht="15.75" customHeight="1">
      <c r="H352" s="66"/>
    </row>
    <row r="353" spans="8:8" ht="15.75" customHeight="1">
      <c r="H353" s="66"/>
    </row>
    <row r="354" spans="8:8" ht="15.75" customHeight="1">
      <c r="H354" s="66"/>
    </row>
    <row r="355" spans="8:8" ht="15.75" customHeight="1">
      <c r="H355" s="66"/>
    </row>
    <row r="356" spans="8:8" ht="15.75" customHeight="1">
      <c r="H356" s="66"/>
    </row>
    <row r="357" spans="8:8" ht="15.75" customHeight="1">
      <c r="H357" s="66"/>
    </row>
    <row r="358" spans="8:8" ht="15.75" customHeight="1">
      <c r="H358" s="66"/>
    </row>
    <row r="359" spans="8:8" ht="15.75" customHeight="1">
      <c r="H359" s="66"/>
    </row>
    <row r="360" spans="8:8" ht="15.75" customHeight="1">
      <c r="H360" s="66"/>
    </row>
    <row r="361" spans="8:8" ht="15.75" customHeight="1">
      <c r="H361" s="66"/>
    </row>
    <row r="362" spans="8:8" ht="15.75" customHeight="1">
      <c r="H362" s="66"/>
    </row>
    <row r="363" spans="8:8" ht="15.75" customHeight="1">
      <c r="H363" s="66"/>
    </row>
    <row r="364" spans="8:8" ht="15.75" customHeight="1">
      <c r="H364" s="66"/>
    </row>
    <row r="365" spans="8:8" ht="15.75" customHeight="1">
      <c r="H365" s="66"/>
    </row>
    <row r="366" spans="8:8" ht="15.75" customHeight="1">
      <c r="H366" s="66"/>
    </row>
    <row r="367" spans="8:8" ht="15.75" customHeight="1">
      <c r="H367" s="66"/>
    </row>
    <row r="368" spans="8:8" ht="15.75" customHeight="1">
      <c r="H368" s="66"/>
    </row>
    <row r="369" spans="8:8" ht="15.75" customHeight="1">
      <c r="H369" s="66"/>
    </row>
    <row r="370" spans="8:8" ht="15.75" customHeight="1">
      <c r="H370" s="66"/>
    </row>
    <row r="371" spans="8:8" ht="15.75" customHeight="1">
      <c r="H371" s="66"/>
    </row>
    <row r="372" spans="8:8" ht="15.75" customHeight="1">
      <c r="H372" s="66"/>
    </row>
    <row r="373" spans="8:8" ht="15.75" customHeight="1">
      <c r="H373" s="66"/>
    </row>
    <row r="374" spans="8:8" ht="15.75" customHeight="1">
      <c r="H374" s="66"/>
    </row>
    <row r="375" spans="8:8" ht="15.75" customHeight="1">
      <c r="H375" s="66"/>
    </row>
    <row r="376" spans="8:8" ht="15.75" customHeight="1">
      <c r="H376" s="66"/>
    </row>
    <row r="377" spans="8:8" ht="15.75" customHeight="1">
      <c r="H377" s="66"/>
    </row>
    <row r="378" spans="8:8" ht="15.75" customHeight="1">
      <c r="H378" s="66"/>
    </row>
    <row r="379" spans="8:8" ht="15.75" customHeight="1">
      <c r="H379" s="66"/>
    </row>
    <row r="380" spans="8:8" ht="15.75" customHeight="1">
      <c r="H380" s="66"/>
    </row>
    <row r="381" spans="8:8" ht="15.75" customHeight="1">
      <c r="H381" s="66"/>
    </row>
    <row r="382" spans="8:8" ht="15.75" customHeight="1">
      <c r="H382" s="66"/>
    </row>
    <row r="383" spans="8:8" ht="15.75" customHeight="1">
      <c r="H383" s="66"/>
    </row>
    <row r="384" spans="8:8" ht="15.75" customHeight="1">
      <c r="H384" s="66"/>
    </row>
    <row r="385" spans="8:8" ht="15.75" customHeight="1">
      <c r="H385" s="66"/>
    </row>
    <row r="386" spans="8:8" ht="15.75" customHeight="1">
      <c r="H386" s="66"/>
    </row>
    <row r="387" spans="8:8" ht="15.75" customHeight="1">
      <c r="H387" s="66"/>
    </row>
    <row r="388" spans="8:8" ht="15.75" customHeight="1">
      <c r="H388" s="66"/>
    </row>
    <row r="389" spans="8:8" ht="15.75" customHeight="1">
      <c r="H389" s="66"/>
    </row>
    <row r="390" spans="8:8" ht="15.75" customHeight="1">
      <c r="H390" s="66"/>
    </row>
    <row r="391" spans="8:8" ht="15.75" customHeight="1">
      <c r="H391" s="66"/>
    </row>
    <row r="392" spans="8:8" ht="15.75" customHeight="1">
      <c r="H392" s="66"/>
    </row>
    <row r="393" spans="8:8" ht="15.75" customHeight="1">
      <c r="H393" s="66"/>
    </row>
    <row r="394" spans="8:8" ht="15.75" customHeight="1">
      <c r="H394" s="66"/>
    </row>
    <row r="395" spans="8:8" ht="15.75" customHeight="1">
      <c r="H395" s="66"/>
    </row>
    <row r="396" spans="8:8" ht="15.75" customHeight="1">
      <c r="H396" s="66"/>
    </row>
    <row r="397" spans="8:8" ht="15.75" customHeight="1">
      <c r="H397" s="66"/>
    </row>
    <row r="398" spans="8:8" ht="15.75" customHeight="1">
      <c r="H398" s="66"/>
    </row>
    <row r="399" spans="8:8" ht="15.75" customHeight="1">
      <c r="H399" s="66"/>
    </row>
    <row r="400" spans="8:8" ht="15.75" customHeight="1">
      <c r="H400" s="66"/>
    </row>
    <row r="401" spans="8:8" ht="15.75" customHeight="1">
      <c r="H401" s="66"/>
    </row>
    <row r="402" spans="8:8" ht="15.75" customHeight="1">
      <c r="H402" s="66"/>
    </row>
    <row r="403" spans="8:8" ht="15.75" customHeight="1">
      <c r="H403" s="66"/>
    </row>
    <row r="404" spans="8:8" ht="15.75" customHeight="1">
      <c r="H404" s="66"/>
    </row>
    <row r="405" spans="8:8" ht="15.75" customHeight="1">
      <c r="H405" s="66"/>
    </row>
    <row r="406" spans="8:8" ht="15.75" customHeight="1">
      <c r="H406" s="66"/>
    </row>
    <row r="407" spans="8:8" ht="15.75" customHeight="1">
      <c r="H407" s="66"/>
    </row>
    <row r="408" spans="8:8" ht="15.75" customHeight="1">
      <c r="H408" s="66"/>
    </row>
    <row r="409" spans="8:8" ht="15.75" customHeight="1">
      <c r="H409" s="66"/>
    </row>
    <row r="410" spans="8:8" ht="15.75" customHeight="1">
      <c r="H410" s="66"/>
    </row>
    <row r="411" spans="8:8" ht="15.75" customHeight="1">
      <c r="H411" s="66"/>
    </row>
    <row r="412" spans="8:8" ht="15.75" customHeight="1">
      <c r="H412" s="66"/>
    </row>
    <row r="413" spans="8:8" ht="15.75" customHeight="1">
      <c r="H413" s="66"/>
    </row>
    <row r="414" spans="8:8" ht="15.75" customHeight="1">
      <c r="H414" s="66"/>
    </row>
    <row r="415" spans="8:8" ht="15.75" customHeight="1">
      <c r="H415" s="66"/>
    </row>
    <row r="416" spans="8:8" ht="15.75" customHeight="1">
      <c r="H416" s="66"/>
    </row>
    <row r="417" spans="8:8" ht="15.75" customHeight="1">
      <c r="H417" s="66"/>
    </row>
    <row r="418" spans="8:8" ht="15.75" customHeight="1">
      <c r="H418" s="66"/>
    </row>
    <row r="419" spans="8:8" ht="15.75" customHeight="1">
      <c r="H419" s="66"/>
    </row>
    <row r="420" spans="8:8" ht="15.75" customHeight="1">
      <c r="H420" s="66"/>
    </row>
    <row r="421" spans="8:8" ht="15.75" customHeight="1">
      <c r="H421" s="66"/>
    </row>
    <row r="422" spans="8:8" ht="15.75" customHeight="1">
      <c r="H422" s="66"/>
    </row>
    <row r="423" spans="8:8" ht="15.75" customHeight="1">
      <c r="H423" s="66"/>
    </row>
    <row r="424" spans="8:8" ht="15.75" customHeight="1">
      <c r="H424" s="66"/>
    </row>
    <row r="425" spans="8:8" ht="15.75" customHeight="1">
      <c r="H425" s="66"/>
    </row>
    <row r="426" spans="8:8" ht="15.75" customHeight="1">
      <c r="H426" s="66"/>
    </row>
    <row r="427" spans="8:8" ht="15.75" customHeight="1">
      <c r="H427" s="66"/>
    </row>
    <row r="428" spans="8:8" ht="15.75" customHeight="1">
      <c r="H428" s="66"/>
    </row>
    <row r="429" spans="8:8" ht="15.75" customHeight="1">
      <c r="H429" s="66"/>
    </row>
    <row r="430" spans="8:8" ht="15.75" customHeight="1">
      <c r="H430" s="66"/>
    </row>
    <row r="431" spans="8:8" ht="15.75" customHeight="1">
      <c r="H431" s="66"/>
    </row>
    <row r="432" spans="8:8" ht="15.75" customHeight="1">
      <c r="H432" s="66"/>
    </row>
    <row r="433" spans="8:8" ht="15.75" customHeight="1">
      <c r="H433" s="66"/>
    </row>
    <row r="434" spans="8:8" ht="15.75" customHeight="1">
      <c r="H434" s="66"/>
    </row>
    <row r="435" spans="8:8" ht="15.75" customHeight="1">
      <c r="H435" s="66"/>
    </row>
    <row r="436" spans="8:8" ht="15.75" customHeight="1">
      <c r="H436" s="66"/>
    </row>
    <row r="437" spans="8:8" ht="15.75" customHeight="1">
      <c r="H437" s="66"/>
    </row>
    <row r="438" spans="8:8" ht="15.75" customHeight="1">
      <c r="H438" s="66"/>
    </row>
    <row r="439" spans="8:8" ht="15.75" customHeight="1">
      <c r="H439" s="66"/>
    </row>
    <row r="440" spans="8:8" ht="15.75" customHeight="1">
      <c r="H440" s="66"/>
    </row>
    <row r="441" spans="8:8" ht="15.75" customHeight="1">
      <c r="H441" s="66"/>
    </row>
    <row r="442" spans="8:8" ht="15.75" customHeight="1">
      <c r="H442" s="66"/>
    </row>
    <row r="443" spans="8:8" ht="15.75" customHeight="1">
      <c r="H443" s="66"/>
    </row>
    <row r="444" spans="8:8" ht="15.75" customHeight="1">
      <c r="H444" s="66"/>
    </row>
    <row r="445" spans="8:8" ht="15.75" customHeight="1">
      <c r="H445" s="66"/>
    </row>
    <row r="446" spans="8:8" ht="15.75" customHeight="1">
      <c r="H446" s="66"/>
    </row>
    <row r="447" spans="8:8" ht="15.75" customHeight="1">
      <c r="H447" s="66"/>
    </row>
    <row r="448" spans="8:8" ht="15.75" customHeight="1">
      <c r="H448" s="66"/>
    </row>
    <row r="449" spans="8:8" ht="15.75" customHeight="1">
      <c r="H449" s="66"/>
    </row>
    <row r="450" spans="8:8" ht="15.75" customHeight="1">
      <c r="H450" s="66"/>
    </row>
    <row r="451" spans="8:8" ht="15.75" customHeight="1">
      <c r="H451" s="66"/>
    </row>
    <row r="452" spans="8:8" ht="15.75" customHeight="1">
      <c r="H452" s="66"/>
    </row>
    <row r="453" spans="8:8" ht="15.75" customHeight="1">
      <c r="H453" s="66"/>
    </row>
    <row r="454" spans="8:8" ht="15.75" customHeight="1">
      <c r="H454" s="66"/>
    </row>
    <row r="455" spans="8:8" ht="15.75" customHeight="1">
      <c r="H455" s="66"/>
    </row>
    <row r="456" spans="8:8" ht="15.75" customHeight="1">
      <c r="H456" s="66"/>
    </row>
    <row r="457" spans="8:8" ht="15.75" customHeight="1">
      <c r="H457" s="66"/>
    </row>
    <row r="458" spans="8:8" ht="15.75" customHeight="1">
      <c r="H458" s="66"/>
    </row>
    <row r="459" spans="8:8" ht="15.75" customHeight="1">
      <c r="H459" s="66"/>
    </row>
    <row r="460" spans="8:8" ht="15.75" customHeight="1">
      <c r="H460" s="66"/>
    </row>
    <row r="461" spans="8:8" ht="15.75" customHeight="1">
      <c r="H461" s="66"/>
    </row>
    <row r="462" spans="8:8" ht="15.75" customHeight="1">
      <c r="H462" s="66"/>
    </row>
    <row r="463" spans="8:8" ht="15.75" customHeight="1">
      <c r="H463" s="66"/>
    </row>
    <row r="464" spans="8:8" ht="15.75" customHeight="1">
      <c r="H464" s="66"/>
    </row>
    <row r="465" spans="8:8" ht="15.75" customHeight="1">
      <c r="H465" s="66"/>
    </row>
    <row r="466" spans="8:8" ht="15.75" customHeight="1">
      <c r="H466" s="66"/>
    </row>
    <row r="467" spans="8:8" ht="15.75" customHeight="1">
      <c r="H467" s="66"/>
    </row>
    <row r="468" spans="8:8" ht="15.75" customHeight="1">
      <c r="H468" s="66"/>
    </row>
    <row r="469" spans="8:8" ht="15.75" customHeight="1">
      <c r="H469" s="66"/>
    </row>
    <row r="470" spans="8:8" ht="15.75" customHeight="1">
      <c r="H470" s="66"/>
    </row>
    <row r="471" spans="8:8" ht="15.75" customHeight="1">
      <c r="H471" s="66"/>
    </row>
    <row r="472" spans="8:8" ht="15.75" customHeight="1">
      <c r="H472" s="66"/>
    </row>
    <row r="473" spans="8:8" ht="15.75" customHeight="1">
      <c r="H473" s="66"/>
    </row>
    <row r="474" spans="8:8" ht="15.75" customHeight="1">
      <c r="H474" s="66"/>
    </row>
    <row r="475" spans="8:8" ht="15.75" customHeight="1">
      <c r="H475" s="66"/>
    </row>
    <row r="476" spans="8:8" ht="15.75" customHeight="1">
      <c r="H476" s="66"/>
    </row>
    <row r="477" spans="8:8" ht="15.75" customHeight="1">
      <c r="H477" s="66"/>
    </row>
    <row r="478" spans="8:8" ht="15.75" customHeight="1">
      <c r="H478" s="66"/>
    </row>
    <row r="479" spans="8:8" ht="15.75" customHeight="1">
      <c r="H479" s="66"/>
    </row>
    <row r="480" spans="8:8" ht="15.75" customHeight="1">
      <c r="H480" s="66"/>
    </row>
    <row r="481" spans="8:8" ht="15.75" customHeight="1">
      <c r="H481" s="66"/>
    </row>
    <row r="482" spans="8:8" ht="15.75" customHeight="1">
      <c r="H482" s="66"/>
    </row>
    <row r="483" spans="8:8" ht="15.75" customHeight="1">
      <c r="H483" s="66"/>
    </row>
    <row r="484" spans="8:8" ht="15.75" customHeight="1">
      <c r="H484" s="66"/>
    </row>
    <row r="485" spans="8:8" ht="15.75" customHeight="1">
      <c r="H485" s="66"/>
    </row>
    <row r="486" spans="8:8" ht="15.75" customHeight="1">
      <c r="H486" s="66"/>
    </row>
    <row r="487" spans="8:8" ht="15.75" customHeight="1">
      <c r="H487" s="66"/>
    </row>
    <row r="488" spans="8:8" ht="15.75" customHeight="1">
      <c r="H488" s="66"/>
    </row>
    <row r="489" spans="8:8" ht="15.75" customHeight="1">
      <c r="H489" s="66"/>
    </row>
    <row r="490" spans="8:8" ht="15.75" customHeight="1">
      <c r="H490" s="66"/>
    </row>
    <row r="491" spans="8:8" ht="15.75" customHeight="1">
      <c r="H491" s="66"/>
    </row>
    <row r="492" spans="8:8" ht="15.75" customHeight="1">
      <c r="H492" s="66"/>
    </row>
    <row r="493" spans="8:8" ht="15.75" customHeight="1">
      <c r="H493" s="66"/>
    </row>
    <row r="494" spans="8:8" ht="15.75" customHeight="1">
      <c r="H494" s="66"/>
    </row>
    <row r="495" spans="8:8" ht="15.75" customHeight="1">
      <c r="H495" s="66"/>
    </row>
    <row r="496" spans="8:8" ht="15.75" customHeight="1">
      <c r="H496" s="66"/>
    </row>
    <row r="497" spans="8:8" ht="15.75" customHeight="1">
      <c r="H497" s="66"/>
    </row>
    <row r="498" spans="8:8" ht="15.75" customHeight="1">
      <c r="H498" s="66"/>
    </row>
    <row r="499" spans="8:8" ht="15.75" customHeight="1">
      <c r="H499" s="66"/>
    </row>
    <row r="500" spans="8:8" ht="15.75" customHeight="1">
      <c r="H500" s="66"/>
    </row>
    <row r="501" spans="8:8" ht="15.75" customHeight="1">
      <c r="H501" s="66"/>
    </row>
    <row r="502" spans="8:8" ht="15.75" customHeight="1">
      <c r="H502" s="66"/>
    </row>
    <row r="503" spans="8:8" ht="15.75" customHeight="1">
      <c r="H503" s="66"/>
    </row>
    <row r="504" spans="8:8" ht="15.75" customHeight="1">
      <c r="H504" s="66"/>
    </row>
    <row r="505" spans="8:8" ht="15.75" customHeight="1">
      <c r="H505" s="66"/>
    </row>
    <row r="506" spans="8:8" ht="15.75" customHeight="1">
      <c r="H506" s="66"/>
    </row>
    <row r="507" spans="8:8" ht="15.75" customHeight="1">
      <c r="H507" s="66"/>
    </row>
    <row r="508" spans="8:8" ht="15.75" customHeight="1">
      <c r="H508" s="66"/>
    </row>
    <row r="509" spans="8:8" ht="15.75" customHeight="1">
      <c r="H509" s="66"/>
    </row>
    <row r="510" spans="8:8" ht="15.75" customHeight="1">
      <c r="H510" s="66"/>
    </row>
    <row r="511" spans="8:8" ht="15.75" customHeight="1">
      <c r="H511" s="66"/>
    </row>
    <row r="512" spans="8:8" ht="15.75" customHeight="1">
      <c r="H512" s="66"/>
    </row>
    <row r="513" spans="8:8" ht="15.75" customHeight="1">
      <c r="H513" s="66"/>
    </row>
    <row r="514" spans="8:8" ht="15.75" customHeight="1">
      <c r="H514" s="66"/>
    </row>
    <row r="515" spans="8:8" ht="15.75" customHeight="1">
      <c r="H515" s="66"/>
    </row>
    <row r="516" spans="8:8" ht="15.75" customHeight="1">
      <c r="H516" s="66"/>
    </row>
    <row r="517" spans="8:8" ht="15.75" customHeight="1">
      <c r="H517" s="66"/>
    </row>
    <row r="518" spans="8:8" ht="15.75" customHeight="1">
      <c r="H518" s="66"/>
    </row>
    <row r="519" spans="8:8" ht="15.75" customHeight="1">
      <c r="H519" s="66"/>
    </row>
    <row r="520" spans="8:8" ht="15.75" customHeight="1">
      <c r="H520" s="66"/>
    </row>
    <row r="521" spans="8:8" ht="15.75" customHeight="1">
      <c r="H521" s="66"/>
    </row>
    <row r="522" spans="8:8" ht="15.75" customHeight="1">
      <c r="H522" s="66"/>
    </row>
    <row r="523" spans="8:8" ht="15.75" customHeight="1">
      <c r="H523" s="66"/>
    </row>
    <row r="524" spans="8:8" ht="15.75" customHeight="1">
      <c r="H524" s="66"/>
    </row>
    <row r="525" spans="8:8" ht="15.75" customHeight="1">
      <c r="H525" s="66"/>
    </row>
    <row r="526" spans="8:8" ht="15.75" customHeight="1">
      <c r="H526" s="66"/>
    </row>
    <row r="527" spans="8:8" ht="15.75" customHeight="1">
      <c r="H527" s="66"/>
    </row>
    <row r="528" spans="8:8" ht="15.75" customHeight="1">
      <c r="H528" s="66"/>
    </row>
    <row r="529" spans="8:8" ht="15.75" customHeight="1">
      <c r="H529" s="66"/>
    </row>
    <row r="530" spans="8:8" ht="15.75" customHeight="1">
      <c r="H530" s="66"/>
    </row>
    <row r="531" spans="8:8" ht="15.75" customHeight="1">
      <c r="H531" s="66"/>
    </row>
    <row r="532" spans="8:8" ht="15.75" customHeight="1">
      <c r="H532" s="66"/>
    </row>
    <row r="533" spans="8:8" ht="15.75" customHeight="1">
      <c r="H533" s="66"/>
    </row>
    <row r="534" spans="8:8" ht="15.75" customHeight="1">
      <c r="H534" s="66"/>
    </row>
    <row r="535" spans="8:8" ht="15.75" customHeight="1">
      <c r="H535" s="66"/>
    </row>
    <row r="536" spans="8:8" ht="15.75" customHeight="1">
      <c r="H536" s="66"/>
    </row>
    <row r="537" spans="8:8" ht="15.75" customHeight="1">
      <c r="H537" s="66"/>
    </row>
    <row r="538" spans="8:8" ht="15.75" customHeight="1">
      <c r="H538" s="66"/>
    </row>
    <row r="539" spans="8:8" ht="15.75" customHeight="1">
      <c r="H539" s="66"/>
    </row>
    <row r="540" spans="8:8" ht="15.75" customHeight="1">
      <c r="H540" s="66"/>
    </row>
    <row r="541" spans="8:8" ht="15.75" customHeight="1">
      <c r="H541" s="66"/>
    </row>
    <row r="542" spans="8:8" ht="15.75" customHeight="1">
      <c r="H542" s="66"/>
    </row>
    <row r="543" spans="8:8" ht="15.75" customHeight="1">
      <c r="H543" s="66"/>
    </row>
    <row r="544" spans="8:8" ht="15.75" customHeight="1">
      <c r="H544" s="66"/>
    </row>
    <row r="545" spans="8:8" ht="15.75" customHeight="1">
      <c r="H545" s="66"/>
    </row>
    <row r="546" spans="8:8" ht="15.75" customHeight="1">
      <c r="H546" s="66"/>
    </row>
    <row r="547" spans="8:8" ht="15.75" customHeight="1">
      <c r="H547" s="66"/>
    </row>
    <row r="548" spans="8:8" ht="15.75" customHeight="1">
      <c r="H548" s="66"/>
    </row>
    <row r="549" spans="8:8" ht="15.75" customHeight="1">
      <c r="H549" s="66"/>
    </row>
    <row r="550" spans="8:8" ht="15.75" customHeight="1">
      <c r="H550" s="66"/>
    </row>
    <row r="551" spans="8:8" ht="15.75" customHeight="1">
      <c r="H551" s="66"/>
    </row>
    <row r="552" spans="8:8" ht="15.75" customHeight="1">
      <c r="H552" s="66"/>
    </row>
    <row r="553" spans="8:8" ht="15.75" customHeight="1">
      <c r="H553" s="66"/>
    </row>
    <row r="554" spans="8:8" ht="15.75" customHeight="1">
      <c r="H554" s="66"/>
    </row>
    <row r="555" spans="8:8" ht="15.75" customHeight="1">
      <c r="H555" s="66"/>
    </row>
    <row r="556" spans="8:8" ht="15.75" customHeight="1">
      <c r="H556" s="66"/>
    </row>
    <row r="557" spans="8:8" ht="15.75" customHeight="1">
      <c r="H557" s="66"/>
    </row>
    <row r="558" spans="8:8" ht="15.75" customHeight="1">
      <c r="H558" s="66"/>
    </row>
    <row r="559" spans="8:8" ht="15.75" customHeight="1">
      <c r="H559" s="66"/>
    </row>
    <row r="560" spans="8:8" ht="15.75" customHeight="1">
      <c r="H560" s="66"/>
    </row>
    <row r="561" spans="8:8" ht="15.75" customHeight="1">
      <c r="H561" s="66"/>
    </row>
    <row r="562" spans="8:8" ht="15.75" customHeight="1">
      <c r="H562" s="66"/>
    </row>
    <row r="563" spans="8:8" ht="15.75" customHeight="1">
      <c r="H563" s="66"/>
    </row>
    <row r="564" spans="8:8" ht="15.75" customHeight="1">
      <c r="H564" s="66"/>
    </row>
    <row r="565" spans="8:8" ht="15.75" customHeight="1">
      <c r="H565" s="66"/>
    </row>
    <row r="566" spans="8:8" ht="15.75" customHeight="1">
      <c r="H566" s="66"/>
    </row>
    <row r="567" spans="8:8" ht="15.75" customHeight="1">
      <c r="H567" s="66"/>
    </row>
    <row r="568" spans="8:8" ht="15.75" customHeight="1">
      <c r="H568" s="66"/>
    </row>
    <row r="569" spans="8:8" ht="15.75" customHeight="1">
      <c r="H569" s="66"/>
    </row>
    <row r="570" spans="8:8" ht="15.75" customHeight="1">
      <c r="H570" s="66"/>
    </row>
    <row r="571" spans="8:8" ht="15.75" customHeight="1">
      <c r="H571" s="66"/>
    </row>
    <row r="572" spans="8:8" ht="15.75" customHeight="1">
      <c r="H572" s="66"/>
    </row>
    <row r="573" spans="8:8" ht="15.75" customHeight="1">
      <c r="H573" s="66"/>
    </row>
    <row r="574" spans="8:8" ht="15.75" customHeight="1">
      <c r="H574" s="66"/>
    </row>
    <row r="575" spans="8:8" ht="15.75" customHeight="1">
      <c r="H575" s="66"/>
    </row>
    <row r="576" spans="8:8" ht="15.75" customHeight="1">
      <c r="H576" s="66"/>
    </row>
    <row r="577" spans="8:8" ht="15.75" customHeight="1">
      <c r="H577" s="66"/>
    </row>
    <row r="578" spans="8:8" ht="15.75" customHeight="1">
      <c r="H578" s="66"/>
    </row>
    <row r="579" spans="8:8" ht="15.75" customHeight="1">
      <c r="H579" s="66"/>
    </row>
    <row r="580" spans="8:8" ht="15.75" customHeight="1">
      <c r="H580" s="66"/>
    </row>
    <row r="581" spans="8:8" ht="15.75" customHeight="1">
      <c r="H581" s="66"/>
    </row>
    <row r="582" spans="8:8" ht="15.75" customHeight="1">
      <c r="H582" s="66"/>
    </row>
    <row r="583" spans="8:8" ht="15.75" customHeight="1">
      <c r="H583" s="66"/>
    </row>
    <row r="584" spans="8:8" ht="15.75" customHeight="1">
      <c r="H584" s="66"/>
    </row>
    <row r="585" spans="8:8" ht="15.75" customHeight="1">
      <c r="H585" s="66"/>
    </row>
    <row r="586" spans="8:8" ht="15.75" customHeight="1">
      <c r="H586" s="66"/>
    </row>
    <row r="587" spans="8:8" ht="15.75" customHeight="1">
      <c r="H587" s="66"/>
    </row>
    <row r="588" spans="8:8" ht="15.75" customHeight="1">
      <c r="H588" s="66"/>
    </row>
    <row r="589" spans="8:8" ht="15.75" customHeight="1">
      <c r="H589" s="66"/>
    </row>
    <row r="590" spans="8:8" ht="15.75" customHeight="1">
      <c r="H590" s="66"/>
    </row>
    <row r="591" spans="8:8" ht="15.75" customHeight="1">
      <c r="H591" s="66"/>
    </row>
    <row r="592" spans="8:8" ht="15.75" customHeight="1">
      <c r="H592" s="66"/>
    </row>
    <row r="593" spans="8:8" ht="15.75" customHeight="1">
      <c r="H593" s="66"/>
    </row>
    <row r="594" spans="8:8" ht="15.75" customHeight="1">
      <c r="H594" s="66"/>
    </row>
    <row r="595" spans="8:8" ht="15.75" customHeight="1">
      <c r="H595" s="66"/>
    </row>
    <row r="596" spans="8:8" ht="15.75" customHeight="1">
      <c r="H596" s="66"/>
    </row>
    <row r="597" spans="8:8" ht="15.75" customHeight="1">
      <c r="H597" s="66"/>
    </row>
    <row r="598" spans="8:8" ht="15.75" customHeight="1">
      <c r="H598" s="66"/>
    </row>
    <row r="599" spans="8:8" ht="15.75" customHeight="1">
      <c r="H599" s="66"/>
    </row>
    <row r="600" spans="8:8" ht="15.75" customHeight="1">
      <c r="H600" s="66"/>
    </row>
    <row r="601" spans="8:8" ht="15.75" customHeight="1">
      <c r="H601" s="66"/>
    </row>
    <row r="602" spans="8:8" ht="15.75" customHeight="1">
      <c r="H602" s="66"/>
    </row>
    <row r="603" spans="8:8" ht="15.75" customHeight="1">
      <c r="H603" s="66"/>
    </row>
    <row r="604" spans="8:8" ht="15.75" customHeight="1">
      <c r="H604" s="66"/>
    </row>
    <row r="605" spans="8:8" ht="15.75" customHeight="1">
      <c r="H605" s="66"/>
    </row>
    <row r="606" spans="8:8" ht="15.75" customHeight="1">
      <c r="H606" s="66"/>
    </row>
    <row r="607" spans="8:8" ht="15.75" customHeight="1">
      <c r="H607" s="66"/>
    </row>
    <row r="608" spans="8:8" ht="15.75" customHeight="1">
      <c r="H608" s="66"/>
    </row>
    <row r="609" spans="8:8" ht="15.75" customHeight="1">
      <c r="H609" s="66"/>
    </row>
    <row r="610" spans="8:8" ht="15.75" customHeight="1">
      <c r="H610" s="66"/>
    </row>
    <row r="611" spans="8:8" ht="15.75" customHeight="1">
      <c r="H611" s="66"/>
    </row>
    <row r="612" spans="8:8" ht="15.75" customHeight="1">
      <c r="H612" s="66"/>
    </row>
    <row r="613" spans="8:8" ht="15.75" customHeight="1">
      <c r="H613" s="66"/>
    </row>
    <row r="614" spans="8:8" ht="15.75" customHeight="1">
      <c r="H614" s="66"/>
    </row>
    <row r="615" spans="8:8" ht="15.75" customHeight="1">
      <c r="H615" s="66"/>
    </row>
    <row r="616" spans="8:8" ht="15.75" customHeight="1">
      <c r="H616" s="66"/>
    </row>
    <row r="617" spans="8:8" ht="15.75" customHeight="1">
      <c r="H617" s="66"/>
    </row>
    <row r="618" spans="8:8" ht="15.75" customHeight="1">
      <c r="H618" s="66"/>
    </row>
    <row r="619" spans="8:8" ht="15.75" customHeight="1">
      <c r="H619" s="66"/>
    </row>
    <row r="620" spans="8:8" ht="15.75" customHeight="1">
      <c r="H620" s="66"/>
    </row>
    <row r="621" spans="8:8" ht="15.75" customHeight="1">
      <c r="H621" s="66"/>
    </row>
    <row r="622" spans="8:8" ht="15.75" customHeight="1">
      <c r="H622" s="66"/>
    </row>
    <row r="623" spans="8:8" ht="15.75" customHeight="1">
      <c r="H623" s="66"/>
    </row>
    <row r="624" spans="8:8" ht="15.75" customHeight="1">
      <c r="H624" s="66"/>
    </row>
    <row r="625" spans="8:8" ht="15.75" customHeight="1">
      <c r="H625" s="66"/>
    </row>
    <row r="626" spans="8:8" ht="15.75" customHeight="1">
      <c r="H626" s="66"/>
    </row>
    <row r="627" spans="8:8" ht="15.75" customHeight="1">
      <c r="H627" s="66"/>
    </row>
    <row r="628" spans="8:8" ht="15.75" customHeight="1">
      <c r="H628" s="66"/>
    </row>
    <row r="629" spans="8:8" ht="15.75" customHeight="1">
      <c r="H629" s="66"/>
    </row>
    <row r="630" spans="8:8" ht="15.75" customHeight="1">
      <c r="H630" s="66"/>
    </row>
    <row r="631" spans="8:8" ht="15.75" customHeight="1">
      <c r="H631" s="66"/>
    </row>
    <row r="632" spans="8:8" ht="15.75" customHeight="1">
      <c r="H632" s="66"/>
    </row>
    <row r="633" spans="8:8" ht="15.75" customHeight="1">
      <c r="H633" s="66"/>
    </row>
    <row r="634" spans="8:8" ht="15.75" customHeight="1">
      <c r="H634" s="66"/>
    </row>
    <row r="635" spans="8:8" ht="15.75" customHeight="1">
      <c r="H635" s="66"/>
    </row>
    <row r="636" spans="8:8" ht="15.75" customHeight="1">
      <c r="H636" s="66"/>
    </row>
    <row r="637" spans="8:8" ht="15.75" customHeight="1">
      <c r="H637" s="66"/>
    </row>
    <row r="638" spans="8:8" ht="15.75" customHeight="1">
      <c r="H638" s="66"/>
    </row>
    <row r="639" spans="8:8" ht="15.75" customHeight="1">
      <c r="H639" s="66"/>
    </row>
    <row r="640" spans="8:8" ht="15.75" customHeight="1">
      <c r="H640" s="66"/>
    </row>
    <row r="641" spans="8:8" ht="15.75" customHeight="1">
      <c r="H641" s="66"/>
    </row>
    <row r="642" spans="8:8" ht="15.75" customHeight="1">
      <c r="H642" s="66"/>
    </row>
    <row r="643" spans="8:8" ht="15.75" customHeight="1">
      <c r="H643" s="66"/>
    </row>
    <row r="644" spans="8:8" ht="15.75" customHeight="1">
      <c r="H644" s="66"/>
    </row>
    <row r="645" spans="8:8" ht="15.75" customHeight="1">
      <c r="H645" s="66"/>
    </row>
    <row r="646" spans="8:8" ht="15.75" customHeight="1">
      <c r="H646" s="66"/>
    </row>
    <row r="647" spans="8:8" ht="15.75" customHeight="1">
      <c r="H647" s="66"/>
    </row>
    <row r="648" spans="8:8" ht="15.75" customHeight="1">
      <c r="H648" s="66"/>
    </row>
    <row r="649" spans="8:8" ht="15.75" customHeight="1">
      <c r="H649" s="66"/>
    </row>
    <row r="650" spans="8:8" ht="15.75" customHeight="1">
      <c r="H650" s="66"/>
    </row>
    <row r="651" spans="8:8" ht="15.75" customHeight="1">
      <c r="H651" s="66"/>
    </row>
    <row r="652" spans="8:8" ht="15.75" customHeight="1">
      <c r="H652" s="66"/>
    </row>
    <row r="653" spans="8:8" ht="15.75" customHeight="1">
      <c r="H653" s="66"/>
    </row>
    <row r="654" spans="8:8" ht="15.75" customHeight="1">
      <c r="H654" s="66"/>
    </row>
    <row r="655" spans="8:8" ht="15.75" customHeight="1">
      <c r="H655" s="66"/>
    </row>
    <row r="656" spans="8:8" ht="15.75" customHeight="1">
      <c r="H656" s="66"/>
    </row>
    <row r="657" spans="8:8" ht="15.75" customHeight="1">
      <c r="H657" s="66"/>
    </row>
    <row r="658" spans="8:8" ht="15.75" customHeight="1">
      <c r="H658" s="66"/>
    </row>
    <row r="659" spans="8:8" ht="15.75" customHeight="1">
      <c r="H659" s="66"/>
    </row>
    <row r="660" spans="8:8" ht="15.75" customHeight="1">
      <c r="H660" s="66"/>
    </row>
    <row r="661" spans="8:8" ht="15.75" customHeight="1">
      <c r="H661" s="66"/>
    </row>
    <row r="662" spans="8:8" ht="15.75" customHeight="1">
      <c r="H662" s="66"/>
    </row>
    <row r="663" spans="8:8" ht="15.75" customHeight="1">
      <c r="H663" s="66"/>
    </row>
    <row r="664" spans="8:8" ht="15.75" customHeight="1">
      <c r="H664" s="66"/>
    </row>
    <row r="665" spans="8:8" ht="15.75" customHeight="1">
      <c r="H665" s="66"/>
    </row>
    <row r="666" spans="8:8" ht="15.75" customHeight="1">
      <c r="H666" s="66"/>
    </row>
    <row r="667" spans="8:8" ht="15.75" customHeight="1">
      <c r="H667" s="66"/>
    </row>
    <row r="668" spans="8:8" ht="15.75" customHeight="1">
      <c r="H668" s="66"/>
    </row>
    <row r="669" spans="8:8" ht="15.75" customHeight="1">
      <c r="H669" s="66"/>
    </row>
    <row r="670" spans="8:8" ht="15.75" customHeight="1">
      <c r="H670" s="66"/>
    </row>
    <row r="671" spans="8:8" ht="15.75" customHeight="1">
      <c r="H671" s="66"/>
    </row>
    <row r="672" spans="8:8" ht="15.75" customHeight="1">
      <c r="H672" s="66"/>
    </row>
    <row r="673" spans="8:8" ht="15.75" customHeight="1">
      <c r="H673" s="66"/>
    </row>
    <row r="674" spans="8:8" ht="15.75" customHeight="1">
      <c r="H674" s="66"/>
    </row>
    <row r="675" spans="8:8" ht="15.75" customHeight="1">
      <c r="H675" s="66"/>
    </row>
    <row r="676" spans="8:8" ht="15.75" customHeight="1">
      <c r="H676" s="66"/>
    </row>
    <row r="677" spans="8:8" ht="15.75" customHeight="1">
      <c r="H677" s="66"/>
    </row>
    <row r="678" spans="8:8" ht="15.75" customHeight="1">
      <c r="H678" s="66"/>
    </row>
    <row r="679" spans="8:8" ht="15.75" customHeight="1">
      <c r="H679" s="66"/>
    </row>
    <row r="680" spans="8:8" ht="15.75" customHeight="1">
      <c r="H680" s="66"/>
    </row>
    <row r="681" spans="8:8" ht="15.75" customHeight="1">
      <c r="H681" s="66"/>
    </row>
    <row r="682" spans="8:8" ht="15.75" customHeight="1">
      <c r="H682" s="66"/>
    </row>
    <row r="683" spans="8:8" ht="15.75" customHeight="1">
      <c r="H683" s="66"/>
    </row>
    <row r="684" spans="8:8" ht="15.75" customHeight="1">
      <c r="H684" s="66"/>
    </row>
    <row r="685" spans="8:8" ht="15.75" customHeight="1">
      <c r="H685" s="66"/>
    </row>
    <row r="686" spans="8:8" ht="15.75" customHeight="1">
      <c r="H686" s="66"/>
    </row>
    <row r="687" spans="8:8" ht="15.75" customHeight="1">
      <c r="H687" s="66"/>
    </row>
    <row r="688" spans="8:8" ht="15.75" customHeight="1">
      <c r="H688" s="66"/>
    </row>
    <row r="689" spans="8:8" ht="15.75" customHeight="1">
      <c r="H689" s="66"/>
    </row>
    <row r="690" spans="8:8" ht="15.75" customHeight="1">
      <c r="H690" s="66"/>
    </row>
    <row r="691" spans="8:8" ht="15.75" customHeight="1">
      <c r="H691" s="66"/>
    </row>
    <row r="692" spans="8:8" ht="15.75" customHeight="1">
      <c r="H692" s="66"/>
    </row>
    <row r="693" spans="8:8" ht="15.75" customHeight="1">
      <c r="H693" s="66"/>
    </row>
    <row r="694" spans="8:8" ht="15.75" customHeight="1">
      <c r="H694" s="66"/>
    </row>
    <row r="695" spans="8:8" ht="15.75" customHeight="1">
      <c r="H695" s="66"/>
    </row>
    <row r="696" spans="8:8" ht="15.75" customHeight="1">
      <c r="H696" s="66"/>
    </row>
    <row r="697" spans="8:8" ht="15.75" customHeight="1">
      <c r="H697" s="66"/>
    </row>
    <row r="698" spans="8:8" ht="15.75" customHeight="1">
      <c r="H698" s="66"/>
    </row>
    <row r="699" spans="8:8" ht="15.75" customHeight="1">
      <c r="H699" s="66"/>
    </row>
    <row r="700" spans="8:8" ht="15.75" customHeight="1">
      <c r="H700" s="66"/>
    </row>
    <row r="701" spans="8:8" ht="15.75" customHeight="1">
      <c r="H701" s="66"/>
    </row>
    <row r="702" spans="8:8" ht="15.75" customHeight="1">
      <c r="H702" s="66"/>
    </row>
    <row r="703" spans="8:8" ht="15.75" customHeight="1">
      <c r="H703" s="66"/>
    </row>
    <row r="704" spans="8:8" ht="15.75" customHeight="1">
      <c r="H704" s="66"/>
    </row>
    <row r="705" spans="8:8" ht="15.75" customHeight="1">
      <c r="H705" s="66"/>
    </row>
    <row r="706" spans="8:8" ht="15.75" customHeight="1">
      <c r="H706" s="66"/>
    </row>
    <row r="707" spans="8:8" ht="15.75" customHeight="1">
      <c r="H707" s="66"/>
    </row>
    <row r="708" spans="8:8" ht="15.75" customHeight="1">
      <c r="H708" s="66"/>
    </row>
    <row r="709" spans="8:8" ht="15.75" customHeight="1">
      <c r="H709" s="66"/>
    </row>
    <row r="710" spans="8:8" ht="15.75" customHeight="1">
      <c r="H710" s="66"/>
    </row>
    <row r="711" spans="8:8" ht="15.75" customHeight="1">
      <c r="H711" s="66"/>
    </row>
    <row r="712" spans="8:8" ht="15.75" customHeight="1">
      <c r="H712" s="66"/>
    </row>
    <row r="713" spans="8:8" ht="15.75" customHeight="1">
      <c r="H713" s="66"/>
    </row>
    <row r="714" spans="8:8" ht="15.75" customHeight="1">
      <c r="H714" s="66"/>
    </row>
    <row r="715" spans="8:8" ht="15.75" customHeight="1">
      <c r="H715" s="66"/>
    </row>
    <row r="716" spans="8:8" ht="15.75" customHeight="1">
      <c r="H716" s="66"/>
    </row>
    <row r="717" spans="8:8" ht="15.75" customHeight="1">
      <c r="H717" s="66"/>
    </row>
    <row r="718" spans="8:8" ht="15.75" customHeight="1">
      <c r="H718" s="66"/>
    </row>
    <row r="719" spans="8:8" ht="15.75" customHeight="1">
      <c r="H719" s="66"/>
    </row>
    <row r="720" spans="8:8" ht="15.75" customHeight="1">
      <c r="H720" s="66"/>
    </row>
    <row r="721" spans="8:8" ht="15.75" customHeight="1">
      <c r="H721" s="66"/>
    </row>
    <row r="722" spans="8:8" ht="15.75" customHeight="1">
      <c r="H722" s="66"/>
    </row>
    <row r="723" spans="8:8" ht="15.75" customHeight="1">
      <c r="H723" s="66"/>
    </row>
    <row r="724" spans="8:8" ht="15.75" customHeight="1">
      <c r="H724" s="66"/>
    </row>
    <row r="725" spans="8:8" ht="15.75" customHeight="1">
      <c r="H725" s="66"/>
    </row>
    <row r="726" spans="8:8" ht="15.75" customHeight="1">
      <c r="H726" s="66"/>
    </row>
    <row r="727" spans="8:8" ht="15.75" customHeight="1">
      <c r="H727" s="66"/>
    </row>
    <row r="728" spans="8:8" ht="15.75" customHeight="1">
      <c r="H728" s="66"/>
    </row>
    <row r="729" spans="8:8" ht="15.75" customHeight="1">
      <c r="H729" s="66"/>
    </row>
    <row r="730" spans="8:8" ht="15.75" customHeight="1">
      <c r="H730" s="66"/>
    </row>
    <row r="731" spans="8:8" ht="15.75" customHeight="1">
      <c r="H731" s="66"/>
    </row>
    <row r="732" spans="8:8" ht="15.75" customHeight="1">
      <c r="H732" s="66"/>
    </row>
    <row r="733" spans="8:8" ht="15.75" customHeight="1">
      <c r="H733" s="66"/>
    </row>
    <row r="734" spans="8:8" ht="15.75" customHeight="1">
      <c r="H734" s="66"/>
    </row>
    <row r="735" spans="8:8" ht="15.75" customHeight="1">
      <c r="H735" s="66"/>
    </row>
    <row r="736" spans="8:8" ht="15.75" customHeight="1">
      <c r="H736" s="66"/>
    </row>
    <row r="737" spans="8:8" ht="15.75" customHeight="1">
      <c r="H737" s="66"/>
    </row>
    <row r="738" spans="8:8" ht="15.75" customHeight="1">
      <c r="H738" s="66"/>
    </row>
    <row r="739" spans="8:8" ht="15.75" customHeight="1">
      <c r="H739" s="66"/>
    </row>
    <row r="740" spans="8:8" ht="15.75" customHeight="1">
      <c r="H740" s="66"/>
    </row>
    <row r="741" spans="8:8" ht="15.75" customHeight="1">
      <c r="H741" s="66"/>
    </row>
    <row r="742" spans="8:8" ht="15.75" customHeight="1">
      <c r="H742" s="66"/>
    </row>
    <row r="743" spans="8:8" ht="15.75" customHeight="1">
      <c r="H743" s="66"/>
    </row>
    <row r="744" spans="8:8" ht="15.75" customHeight="1">
      <c r="H744" s="66"/>
    </row>
    <row r="745" spans="8:8" ht="15.75" customHeight="1">
      <c r="H745" s="66"/>
    </row>
    <row r="746" spans="8:8" ht="15.75" customHeight="1">
      <c r="H746" s="66"/>
    </row>
    <row r="747" spans="8:8" ht="15.75" customHeight="1">
      <c r="H747" s="66"/>
    </row>
    <row r="748" spans="8:8" ht="15.75" customHeight="1">
      <c r="H748" s="66"/>
    </row>
    <row r="749" spans="8:8" ht="15.75" customHeight="1">
      <c r="H749" s="66"/>
    </row>
    <row r="750" spans="8:8" ht="15.75" customHeight="1">
      <c r="H750" s="66"/>
    </row>
    <row r="751" spans="8:8" ht="15.75" customHeight="1">
      <c r="H751" s="66"/>
    </row>
    <row r="752" spans="8:8" ht="15.75" customHeight="1">
      <c r="H752" s="66"/>
    </row>
    <row r="753" spans="8:8" ht="15.75" customHeight="1">
      <c r="H753" s="66"/>
    </row>
    <row r="754" spans="8:8" ht="15.75" customHeight="1">
      <c r="H754" s="66"/>
    </row>
    <row r="755" spans="8:8" ht="15.75" customHeight="1">
      <c r="H755" s="66"/>
    </row>
    <row r="756" spans="8:8" ht="15.75" customHeight="1">
      <c r="H756" s="66"/>
    </row>
    <row r="757" spans="8:8" ht="15.75" customHeight="1">
      <c r="H757" s="66"/>
    </row>
    <row r="758" spans="8:8" ht="15.75" customHeight="1">
      <c r="H758" s="66"/>
    </row>
    <row r="759" spans="8:8" ht="15.75" customHeight="1">
      <c r="H759" s="66"/>
    </row>
    <row r="760" spans="8:8" ht="15.75" customHeight="1">
      <c r="H760" s="66"/>
    </row>
    <row r="761" spans="8:8" ht="15.75" customHeight="1">
      <c r="H761" s="66"/>
    </row>
    <row r="762" spans="8:8" ht="15.75" customHeight="1">
      <c r="H762" s="66"/>
    </row>
    <row r="763" spans="8:8" ht="15.75" customHeight="1">
      <c r="H763" s="66"/>
    </row>
    <row r="764" spans="8:8" ht="15.75" customHeight="1">
      <c r="H764" s="66"/>
    </row>
    <row r="765" spans="8:8" ht="15.75" customHeight="1">
      <c r="H765" s="66"/>
    </row>
    <row r="766" spans="8:8" ht="15.75" customHeight="1">
      <c r="H766" s="66"/>
    </row>
    <row r="767" spans="8:8" ht="15.75" customHeight="1">
      <c r="H767" s="66"/>
    </row>
    <row r="768" spans="8:8" ht="15.75" customHeight="1">
      <c r="H768" s="66"/>
    </row>
    <row r="769" spans="8:8" ht="15.75" customHeight="1">
      <c r="H769" s="66"/>
    </row>
    <row r="770" spans="8:8" ht="15.75" customHeight="1">
      <c r="H770" s="66"/>
    </row>
    <row r="771" spans="8:8" ht="15.75" customHeight="1">
      <c r="H771" s="66"/>
    </row>
    <row r="772" spans="8:8" ht="15.75" customHeight="1">
      <c r="H772" s="66"/>
    </row>
    <row r="773" spans="8:8" ht="15.75" customHeight="1">
      <c r="H773" s="66"/>
    </row>
    <row r="774" spans="8:8" ht="15.75" customHeight="1">
      <c r="H774" s="66"/>
    </row>
    <row r="775" spans="8:8" ht="15.75" customHeight="1">
      <c r="H775" s="66"/>
    </row>
    <row r="776" spans="8:8" ht="15.75" customHeight="1">
      <c r="H776" s="66"/>
    </row>
    <row r="777" spans="8:8" ht="15.75" customHeight="1">
      <c r="H777" s="66"/>
    </row>
    <row r="778" spans="8:8" ht="15.75" customHeight="1">
      <c r="H778" s="66"/>
    </row>
    <row r="779" spans="8:8" ht="15.75" customHeight="1">
      <c r="H779" s="66"/>
    </row>
    <row r="780" spans="8:8" ht="15.75" customHeight="1">
      <c r="H780" s="66"/>
    </row>
    <row r="781" spans="8:8" ht="15.75" customHeight="1">
      <c r="H781" s="66"/>
    </row>
    <row r="782" spans="8:8" ht="15.75" customHeight="1">
      <c r="H782" s="66"/>
    </row>
    <row r="783" spans="8:8" ht="15.75" customHeight="1">
      <c r="H783" s="66"/>
    </row>
    <row r="784" spans="8:8" ht="15.75" customHeight="1">
      <c r="H784" s="66"/>
    </row>
    <row r="785" spans="8:8" ht="15.75" customHeight="1">
      <c r="H785" s="66"/>
    </row>
    <row r="786" spans="8:8" ht="15.75" customHeight="1">
      <c r="H786" s="66"/>
    </row>
    <row r="787" spans="8:8" ht="15.75" customHeight="1">
      <c r="H787" s="66"/>
    </row>
    <row r="788" spans="8:8" ht="15.75" customHeight="1">
      <c r="H788" s="66"/>
    </row>
    <row r="789" spans="8:8" ht="15.75" customHeight="1">
      <c r="H789" s="66"/>
    </row>
    <row r="790" spans="8:8" ht="15.75" customHeight="1">
      <c r="H790" s="66"/>
    </row>
    <row r="791" spans="8:8" ht="15.75" customHeight="1">
      <c r="H791" s="66"/>
    </row>
    <row r="792" spans="8:8" ht="15.75" customHeight="1">
      <c r="H792" s="66"/>
    </row>
    <row r="793" spans="8:8" ht="15.75" customHeight="1">
      <c r="H793" s="66"/>
    </row>
    <row r="794" spans="8:8" ht="15.75" customHeight="1">
      <c r="H794" s="66"/>
    </row>
    <row r="795" spans="8:8" ht="15.75" customHeight="1">
      <c r="H795" s="66"/>
    </row>
    <row r="796" spans="8:8" ht="15.75" customHeight="1">
      <c r="H796" s="66"/>
    </row>
    <row r="797" spans="8:8" ht="15.75" customHeight="1">
      <c r="H797" s="66"/>
    </row>
    <row r="798" spans="8:8" ht="15.75" customHeight="1">
      <c r="H798" s="66"/>
    </row>
    <row r="799" spans="8:8" ht="15.75" customHeight="1">
      <c r="H799" s="66"/>
    </row>
    <row r="800" spans="8:8" ht="15.75" customHeight="1">
      <c r="H800" s="66"/>
    </row>
    <row r="801" spans="8:8" ht="15.75" customHeight="1">
      <c r="H801" s="66"/>
    </row>
    <row r="802" spans="8:8" ht="15.75" customHeight="1">
      <c r="H802" s="66"/>
    </row>
    <row r="803" spans="8:8" ht="15.75" customHeight="1">
      <c r="H803" s="66"/>
    </row>
    <row r="804" spans="8:8" ht="15.75" customHeight="1">
      <c r="H804" s="66"/>
    </row>
    <row r="805" spans="8:8" ht="15.75" customHeight="1">
      <c r="H805" s="66"/>
    </row>
    <row r="806" spans="8:8" ht="15.75" customHeight="1">
      <c r="H806" s="66"/>
    </row>
    <row r="807" spans="8:8" ht="15.75" customHeight="1">
      <c r="H807" s="66"/>
    </row>
    <row r="808" spans="8:8" ht="15.75" customHeight="1">
      <c r="H808" s="66"/>
    </row>
    <row r="809" spans="8:8" ht="15.75" customHeight="1">
      <c r="H809" s="66"/>
    </row>
    <row r="810" spans="8:8" ht="15.75" customHeight="1">
      <c r="H810" s="66"/>
    </row>
    <row r="811" spans="8:8" ht="15.75" customHeight="1">
      <c r="H811" s="66"/>
    </row>
    <row r="812" spans="8:8" ht="15.75" customHeight="1">
      <c r="H812" s="66"/>
    </row>
    <row r="813" spans="8:8" ht="15.75" customHeight="1">
      <c r="H813" s="66"/>
    </row>
    <row r="814" spans="8:8" ht="15.75" customHeight="1">
      <c r="H814" s="66"/>
    </row>
    <row r="815" spans="8:8" ht="15.75" customHeight="1">
      <c r="H815" s="66"/>
    </row>
    <row r="816" spans="8:8" ht="15.75" customHeight="1">
      <c r="H816" s="66"/>
    </row>
    <row r="817" spans="8:8" ht="15.75" customHeight="1">
      <c r="H817" s="66"/>
    </row>
    <row r="818" spans="8:8" ht="15.75" customHeight="1">
      <c r="H818" s="66"/>
    </row>
    <row r="819" spans="8:8" ht="15.75" customHeight="1">
      <c r="H819" s="66"/>
    </row>
    <row r="820" spans="8:8" ht="15.75" customHeight="1">
      <c r="H820" s="66"/>
    </row>
    <row r="821" spans="8:8" ht="15.75" customHeight="1">
      <c r="H821" s="66"/>
    </row>
    <row r="822" spans="8:8" ht="15.75" customHeight="1">
      <c r="H822" s="66"/>
    </row>
    <row r="823" spans="8:8" ht="15.75" customHeight="1">
      <c r="H823" s="66"/>
    </row>
    <row r="824" spans="8:8" ht="15.75" customHeight="1">
      <c r="H824" s="66"/>
    </row>
    <row r="825" spans="8:8" ht="15.75" customHeight="1">
      <c r="H825" s="66"/>
    </row>
    <row r="826" spans="8:8" ht="15.75" customHeight="1">
      <c r="H826" s="66"/>
    </row>
    <row r="827" spans="8:8" ht="15.75" customHeight="1">
      <c r="H827" s="66"/>
    </row>
    <row r="828" spans="8:8" ht="15.75" customHeight="1">
      <c r="H828" s="66"/>
    </row>
    <row r="829" spans="8:8" ht="15.75" customHeight="1">
      <c r="H829" s="66"/>
    </row>
    <row r="830" spans="8:8" ht="15.75" customHeight="1">
      <c r="H830" s="66"/>
    </row>
    <row r="831" spans="8:8" ht="15.75" customHeight="1">
      <c r="H831" s="66"/>
    </row>
    <row r="832" spans="8:8" ht="15.75" customHeight="1">
      <c r="H832" s="66"/>
    </row>
    <row r="833" spans="8:8" ht="15.75" customHeight="1">
      <c r="H833" s="66"/>
    </row>
    <row r="834" spans="8:8" ht="15.75" customHeight="1">
      <c r="H834" s="66"/>
    </row>
    <row r="835" spans="8:8" ht="15.75" customHeight="1">
      <c r="H835" s="66"/>
    </row>
    <row r="836" spans="8:8" ht="15.75" customHeight="1">
      <c r="H836" s="66"/>
    </row>
    <row r="837" spans="8:8" ht="15.75" customHeight="1">
      <c r="H837" s="66"/>
    </row>
    <row r="838" spans="8:8" ht="15.75" customHeight="1">
      <c r="H838" s="66"/>
    </row>
    <row r="839" spans="8:8" ht="15.75" customHeight="1">
      <c r="H839" s="66"/>
    </row>
    <row r="840" spans="8:8" ht="15.75" customHeight="1">
      <c r="H840" s="66"/>
    </row>
    <row r="841" spans="8:8" ht="15.75" customHeight="1">
      <c r="H841" s="66"/>
    </row>
    <row r="842" spans="8:8" ht="15.75" customHeight="1">
      <c r="H842" s="66"/>
    </row>
    <row r="843" spans="8:8" ht="15.75" customHeight="1">
      <c r="H843" s="66"/>
    </row>
    <row r="844" spans="8:8" ht="15.75" customHeight="1">
      <c r="H844" s="66"/>
    </row>
    <row r="845" spans="8:8" ht="15.75" customHeight="1">
      <c r="H845" s="66"/>
    </row>
    <row r="846" spans="8:8" ht="15.75" customHeight="1">
      <c r="H846" s="66"/>
    </row>
    <row r="847" spans="8:8" ht="15.75" customHeight="1">
      <c r="H847" s="66"/>
    </row>
    <row r="848" spans="8:8" ht="15.75" customHeight="1">
      <c r="H848" s="66"/>
    </row>
    <row r="849" spans="8:8" ht="15.75" customHeight="1">
      <c r="H849" s="66"/>
    </row>
    <row r="850" spans="8:8" ht="15.75" customHeight="1">
      <c r="H850" s="66"/>
    </row>
    <row r="851" spans="8:8" ht="15.75" customHeight="1">
      <c r="H851" s="66"/>
    </row>
    <row r="852" spans="8:8" ht="15.75" customHeight="1">
      <c r="H852" s="66"/>
    </row>
    <row r="853" spans="8:8" ht="15.75" customHeight="1">
      <c r="H853" s="66"/>
    </row>
    <row r="854" spans="8:8" ht="15.75" customHeight="1">
      <c r="H854" s="66"/>
    </row>
    <row r="855" spans="8:8" ht="15.75" customHeight="1">
      <c r="H855" s="66"/>
    </row>
    <row r="856" spans="8:8" ht="15.75" customHeight="1">
      <c r="H856" s="66"/>
    </row>
    <row r="857" spans="8:8" ht="15.75" customHeight="1">
      <c r="H857" s="66"/>
    </row>
    <row r="858" spans="8:8" ht="15.75" customHeight="1">
      <c r="H858" s="66"/>
    </row>
    <row r="859" spans="8:8" ht="15.75" customHeight="1">
      <c r="H859" s="66"/>
    </row>
    <row r="860" spans="8:8" ht="15.75" customHeight="1">
      <c r="H860" s="66"/>
    </row>
    <row r="861" spans="8:8" ht="15.75" customHeight="1">
      <c r="H861" s="66"/>
    </row>
    <row r="862" spans="8:8" ht="15.75" customHeight="1">
      <c r="H862" s="66"/>
    </row>
    <row r="863" spans="8:8" ht="15.75" customHeight="1">
      <c r="H863" s="66"/>
    </row>
    <row r="864" spans="8:8" ht="15.75" customHeight="1">
      <c r="H864" s="66"/>
    </row>
    <row r="865" spans="8:8" ht="15.75" customHeight="1">
      <c r="H865" s="66"/>
    </row>
    <row r="866" spans="8:8" ht="15.75" customHeight="1">
      <c r="H866" s="66"/>
    </row>
    <row r="867" spans="8:8" ht="15.75" customHeight="1">
      <c r="H867" s="66"/>
    </row>
    <row r="868" spans="8:8" ht="15.75" customHeight="1">
      <c r="H868" s="66"/>
    </row>
    <row r="869" spans="8:8" ht="15.75" customHeight="1">
      <c r="H869" s="66"/>
    </row>
    <row r="870" spans="8:8" ht="15.75" customHeight="1">
      <c r="H870" s="66"/>
    </row>
    <row r="871" spans="8:8" ht="15.75" customHeight="1">
      <c r="H871" s="66"/>
    </row>
    <row r="872" spans="8:8" ht="15.75" customHeight="1">
      <c r="H872" s="66"/>
    </row>
    <row r="873" spans="8:8" ht="15.75" customHeight="1">
      <c r="H873" s="66"/>
    </row>
    <row r="874" spans="8:8" ht="15.75" customHeight="1">
      <c r="H874" s="66"/>
    </row>
    <row r="875" spans="8:8" ht="15.75" customHeight="1">
      <c r="H875" s="66"/>
    </row>
    <row r="876" spans="8:8" ht="15.75" customHeight="1">
      <c r="H876" s="66"/>
    </row>
    <row r="877" spans="8:8" ht="15.75" customHeight="1">
      <c r="H877" s="66"/>
    </row>
    <row r="878" spans="8:8" ht="15.75" customHeight="1">
      <c r="H878" s="66"/>
    </row>
    <row r="879" spans="8:8" ht="15.75" customHeight="1">
      <c r="H879" s="66"/>
    </row>
    <row r="880" spans="8:8" ht="15.75" customHeight="1">
      <c r="H880" s="66"/>
    </row>
    <row r="881" spans="8:8" ht="15.75" customHeight="1">
      <c r="H881" s="66"/>
    </row>
    <row r="882" spans="8:8" ht="15.75" customHeight="1">
      <c r="H882" s="66"/>
    </row>
    <row r="883" spans="8:8" ht="15.75" customHeight="1">
      <c r="H883" s="66"/>
    </row>
    <row r="884" spans="8:8" ht="15.75" customHeight="1">
      <c r="H884" s="66"/>
    </row>
    <row r="885" spans="8:8" ht="15.75" customHeight="1">
      <c r="H885" s="66"/>
    </row>
    <row r="886" spans="8:8" ht="15.75" customHeight="1">
      <c r="H886" s="66"/>
    </row>
    <row r="887" spans="8:8" ht="15.75" customHeight="1">
      <c r="H887" s="66"/>
    </row>
    <row r="888" spans="8:8" ht="15.75" customHeight="1">
      <c r="H888" s="66"/>
    </row>
    <row r="889" spans="8:8" ht="15.75" customHeight="1">
      <c r="H889" s="66"/>
    </row>
    <row r="890" spans="8:8" ht="15.75" customHeight="1">
      <c r="H890" s="66"/>
    </row>
    <row r="891" spans="8:8" ht="15.75" customHeight="1">
      <c r="H891" s="66"/>
    </row>
    <row r="892" spans="8:8" ht="15.75" customHeight="1">
      <c r="H892" s="66"/>
    </row>
    <row r="893" spans="8:8" ht="15.75" customHeight="1">
      <c r="H893" s="66"/>
    </row>
    <row r="894" spans="8:8" ht="15.75" customHeight="1">
      <c r="H894" s="66"/>
    </row>
    <row r="895" spans="8:8" ht="15.75" customHeight="1">
      <c r="H895" s="66"/>
    </row>
    <row r="896" spans="8:8" ht="15.75" customHeight="1">
      <c r="H896" s="66"/>
    </row>
    <row r="897" spans="8:8" ht="15.75" customHeight="1">
      <c r="H897" s="66"/>
    </row>
    <row r="898" spans="8:8" ht="15.75" customHeight="1">
      <c r="H898" s="66"/>
    </row>
    <row r="899" spans="8:8" ht="15.75" customHeight="1">
      <c r="H899" s="66"/>
    </row>
    <row r="900" spans="8:8" ht="15.75" customHeight="1">
      <c r="H900" s="66"/>
    </row>
    <row r="901" spans="8:8" ht="15.75" customHeight="1">
      <c r="H901" s="66"/>
    </row>
    <row r="902" spans="8:8" ht="15.75" customHeight="1">
      <c r="H902" s="66"/>
    </row>
    <row r="903" spans="8:8" ht="15.75" customHeight="1">
      <c r="H903" s="66"/>
    </row>
    <row r="904" spans="8:8" ht="15.75" customHeight="1">
      <c r="H904" s="66"/>
    </row>
    <row r="905" spans="8:8" ht="15.75" customHeight="1">
      <c r="H905" s="66"/>
    </row>
    <row r="906" spans="8:8" ht="15.75" customHeight="1">
      <c r="H906" s="66"/>
    </row>
    <row r="907" spans="8:8" ht="15.75" customHeight="1">
      <c r="H907" s="66"/>
    </row>
    <row r="908" spans="8:8" ht="15.75" customHeight="1">
      <c r="H908" s="66"/>
    </row>
    <row r="909" spans="8:8" ht="15.75" customHeight="1">
      <c r="H909" s="66"/>
    </row>
    <row r="910" spans="8:8" ht="15.75" customHeight="1">
      <c r="H910" s="66"/>
    </row>
    <row r="911" spans="8:8" ht="15.75" customHeight="1">
      <c r="H911" s="66"/>
    </row>
    <row r="912" spans="8:8" ht="15.75" customHeight="1">
      <c r="H912" s="66"/>
    </row>
    <row r="913" spans="8:8" ht="15.75" customHeight="1">
      <c r="H913" s="66"/>
    </row>
    <row r="914" spans="8:8" ht="15.75" customHeight="1">
      <c r="H914" s="66"/>
    </row>
    <row r="915" spans="8:8" ht="15.75" customHeight="1">
      <c r="H915" s="66"/>
    </row>
    <row r="916" spans="8:8" ht="15.75" customHeight="1">
      <c r="H916" s="66"/>
    </row>
    <row r="917" spans="8:8" ht="15.75" customHeight="1">
      <c r="H917" s="66"/>
    </row>
    <row r="918" spans="8:8" ht="15.75" customHeight="1">
      <c r="H918" s="66"/>
    </row>
    <row r="919" spans="8:8" ht="15.75" customHeight="1">
      <c r="H919" s="66"/>
    </row>
    <row r="920" spans="8:8" ht="15.75" customHeight="1">
      <c r="H920" s="66"/>
    </row>
    <row r="921" spans="8:8" ht="15.75" customHeight="1">
      <c r="H921" s="66"/>
    </row>
    <row r="922" spans="8:8" ht="15.75" customHeight="1">
      <c r="H922" s="66"/>
    </row>
    <row r="923" spans="8:8" ht="15.75" customHeight="1">
      <c r="H923" s="66"/>
    </row>
    <row r="924" spans="8:8" ht="15.75" customHeight="1">
      <c r="H924" s="66"/>
    </row>
    <row r="925" spans="8:8" ht="15.75" customHeight="1">
      <c r="H925" s="66"/>
    </row>
    <row r="926" spans="8:8" ht="15.75" customHeight="1">
      <c r="H926" s="66"/>
    </row>
    <row r="927" spans="8:8" ht="15.75" customHeight="1">
      <c r="H927" s="66"/>
    </row>
    <row r="928" spans="8:8" ht="15.75" customHeight="1">
      <c r="H928" s="66"/>
    </row>
    <row r="929" spans="8:8" ht="15.75" customHeight="1">
      <c r="H929" s="66"/>
    </row>
    <row r="930" spans="8:8" ht="15.75" customHeight="1">
      <c r="H930" s="66"/>
    </row>
    <row r="931" spans="8:8" ht="15.75" customHeight="1">
      <c r="H931" s="66"/>
    </row>
    <row r="932" spans="8:8" ht="15.75" customHeight="1">
      <c r="H932" s="66"/>
    </row>
    <row r="933" spans="8:8" ht="15.75" customHeight="1">
      <c r="H933" s="66"/>
    </row>
    <row r="934" spans="8:8" ht="15.75" customHeight="1">
      <c r="H934" s="66"/>
    </row>
    <row r="935" spans="8:8" ht="15.75" customHeight="1">
      <c r="H935" s="66"/>
    </row>
    <row r="936" spans="8:8" ht="15.75" customHeight="1">
      <c r="H936" s="66"/>
    </row>
    <row r="937" spans="8:8" ht="15.75" customHeight="1">
      <c r="H937" s="66"/>
    </row>
    <row r="938" spans="8:8" ht="15.75" customHeight="1">
      <c r="H938" s="66"/>
    </row>
    <row r="939" spans="8:8" ht="15.75" customHeight="1">
      <c r="H939" s="66"/>
    </row>
    <row r="940" spans="8:8" ht="15.75" customHeight="1">
      <c r="H940" s="66"/>
    </row>
    <row r="941" spans="8:8" ht="15.75" customHeight="1">
      <c r="H941" s="66"/>
    </row>
    <row r="942" spans="8:8" ht="15.75" customHeight="1">
      <c r="H942" s="66"/>
    </row>
    <row r="943" spans="8:8" ht="15.75" customHeight="1">
      <c r="H943" s="66"/>
    </row>
    <row r="944" spans="8:8" ht="15.75" customHeight="1">
      <c r="H944" s="66"/>
    </row>
    <row r="945" spans="8:8" ht="15.75" customHeight="1">
      <c r="H945" s="66"/>
    </row>
    <row r="946" spans="8:8" ht="15.75" customHeight="1">
      <c r="H946" s="66"/>
    </row>
    <row r="947" spans="8:8" ht="15.75" customHeight="1">
      <c r="H947" s="66"/>
    </row>
    <row r="948" spans="8:8" ht="15.75" customHeight="1">
      <c r="H948" s="66"/>
    </row>
    <row r="949" spans="8:8" ht="15.75" customHeight="1">
      <c r="H949" s="66"/>
    </row>
    <row r="950" spans="8:8" ht="15.75" customHeight="1">
      <c r="H950" s="66"/>
    </row>
    <row r="951" spans="8:8" ht="15.75" customHeight="1">
      <c r="H951" s="66"/>
    </row>
    <row r="952" spans="8:8" ht="15.75" customHeight="1">
      <c r="H952" s="66"/>
    </row>
    <row r="953" spans="8:8" ht="15.75" customHeight="1">
      <c r="H953" s="66"/>
    </row>
    <row r="954" spans="8:8" ht="15.75" customHeight="1">
      <c r="H954" s="66"/>
    </row>
    <row r="955" spans="8:8" ht="15.75" customHeight="1">
      <c r="H955" s="66"/>
    </row>
    <row r="956" spans="8:8" ht="15.75" customHeight="1">
      <c r="H956" s="66"/>
    </row>
    <row r="957" spans="8:8" ht="15.75" customHeight="1">
      <c r="H957" s="66"/>
    </row>
    <row r="958" spans="8:8" ht="15.75" customHeight="1">
      <c r="H958" s="66"/>
    </row>
    <row r="959" spans="8:8" ht="15.75" customHeight="1">
      <c r="H959" s="66"/>
    </row>
    <row r="960" spans="8:8" ht="15.75" customHeight="1">
      <c r="H960" s="66"/>
    </row>
    <row r="961" spans="8:8" ht="15.75" customHeight="1">
      <c r="H961" s="66"/>
    </row>
    <row r="962" spans="8:8" ht="15.75" customHeight="1">
      <c r="H962" s="66"/>
    </row>
    <row r="963" spans="8:8" ht="15.75" customHeight="1">
      <c r="H963" s="66"/>
    </row>
    <row r="964" spans="8:8" ht="15.75" customHeight="1">
      <c r="H964" s="66"/>
    </row>
    <row r="965" spans="8:8" ht="15.75" customHeight="1">
      <c r="H965" s="66"/>
    </row>
    <row r="966" spans="8:8" ht="15.75" customHeight="1">
      <c r="H966" s="66"/>
    </row>
    <row r="967" spans="8:8" ht="15.75" customHeight="1">
      <c r="H967" s="66"/>
    </row>
    <row r="968" spans="8:8" ht="15.75" customHeight="1">
      <c r="H968" s="66"/>
    </row>
    <row r="969" spans="8:8" ht="15.75" customHeight="1">
      <c r="H969" s="66"/>
    </row>
    <row r="970" spans="8:8" ht="15.75" customHeight="1">
      <c r="H970" s="66"/>
    </row>
    <row r="971" spans="8:8" ht="15.75" customHeight="1">
      <c r="H971" s="66"/>
    </row>
    <row r="972" spans="8:8" ht="15.75" customHeight="1">
      <c r="H972" s="66"/>
    </row>
    <row r="973" spans="8:8" ht="15.75" customHeight="1">
      <c r="H973" s="66"/>
    </row>
    <row r="974" spans="8:8" ht="15.75" customHeight="1">
      <c r="H974" s="66"/>
    </row>
    <row r="975" spans="8:8" ht="15.75" customHeight="1">
      <c r="H975" s="66"/>
    </row>
    <row r="976" spans="8:8" ht="15.75" customHeight="1">
      <c r="H976" s="66"/>
    </row>
    <row r="977" spans="8:8" ht="15.75" customHeight="1">
      <c r="H977" s="66"/>
    </row>
    <row r="978" spans="8:8" ht="15.75" customHeight="1">
      <c r="H978" s="66"/>
    </row>
    <row r="979" spans="8:8" ht="15.75" customHeight="1">
      <c r="H979" s="66"/>
    </row>
    <row r="980" spans="8:8" ht="15.75" customHeight="1">
      <c r="H980" s="66"/>
    </row>
    <row r="981" spans="8:8" ht="15.75" customHeight="1">
      <c r="H981" s="66"/>
    </row>
    <row r="982" spans="8:8" ht="15.75" customHeight="1">
      <c r="H982" s="66"/>
    </row>
    <row r="983" spans="8:8" ht="15.75" customHeight="1">
      <c r="H983" s="66"/>
    </row>
    <row r="984" spans="8:8" ht="15.75" customHeight="1">
      <c r="H984" s="66"/>
    </row>
    <row r="985" spans="8:8" ht="15.75" customHeight="1">
      <c r="H985" s="66"/>
    </row>
  </sheetData>
  <autoFilter ref="A3:L164" xr:uid="{00000000-0001-0000-0500-000000000000}">
    <filterColumn colId="3">
      <filters>
        <filter val="Main Line"/>
      </filters>
    </filterColumn>
  </autoFilter>
  <mergeCells count="1">
    <mergeCell ref="A1:L2"/>
  </mergeCells>
  <pageMargins left="0.25" right="0.25" top="0.75" bottom="0.75" header="0" footer="0"/>
  <pageSetup fitToHeight="0" orientation="portrait"/>
  <headerFooter>
    <oddHeader>&amp;L03+024Section under IMSD SMUN (Point Crossing Details)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showGridLines="0" workbookViewId="0">
      <selection activeCell="H21" sqref="H21"/>
    </sheetView>
  </sheetViews>
  <sheetFormatPr defaultColWidth="12.5703125" defaultRowHeight="15" customHeight="1"/>
  <cols>
    <col min="1" max="1" width="7.7109375" customWidth="1"/>
    <col min="2" max="2" width="5.85546875" customWidth="1"/>
    <col min="3" max="3" width="7.5703125" customWidth="1"/>
    <col min="4" max="4" width="10.42578125" customWidth="1"/>
    <col min="5" max="5" width="43.5703125" customWidth="1"/>
    <col min="6" max="6" width="21.140625" customWidth="1"/>
    <col min="7" max="26" width="8.5703125" customWidth="1"/>
  </cols>
  <sheetData>
    <row r="1" spans="1:26">
      <c r="A1" s="648" t="s">
        <v>407</v>
      </c>
      <c r="B1" s="649" t="s">
        <v>408</v>
      </c>
      <c r="C1" s="595"/>
      <c r="D1" s="648" t="s">
        <v>409</v>
      </c>
      <c r="E1" s="648" t="s">
        <v>410</v>
      </c>
      <c r="F1" s="650" t="s">
        <v>411</v>
      </c>
      <c r="G1" s="79"/>
      <c r="H1" s="79"/>
      <c r="I1" s="79"/>
      <c r="J1" s="79"/>
      <c r="K1" s="79"/>
      <c r="L1" s="79"/>
      <c r="M1" s="79"/>
      <c r="N1" s="79"/>
      <c r="O1" s="79"/>
      <c r="P1" s="79"/>
      <c r="Q1" s="79"/>
      <c r="R1" s="79"/>
      <c r="S1" s="79"/>
      <c r="T1" s="79"/>
      <c r="U1" s="79"/>
      <c r="V1" s="79"/>
      <c r="W1" s="79"/>
      <c r="X1" s="79"/>
      <c r="Y1" s="79"/>
      <c r="Z1" s="79"/>
    </row>
    <row r="2" spans="1:26">
      <c r="A2" s="602"/>
      <c r="B2" s="80" t="s">
        <v>412</v>
      </c>
      <c r="C2" s="81" t="s">
        <v>413</v>
      </c>
      <c r="D2" s="602"/>
      <c r="E2" s="602"/>
      <c r="F2" s="602"/>
      <c r="G2" s="79"/>
      <c r="H2" s="79"/>
      <c r="I2" s="79"/>
      <c r="J2" s="79"/>
      <c r="K2" s="79"/>
      <c r="L2" s="79"/>
      <c r="M2" s="79"/>
      <c r="N2" s="79"/>
      <c r="O2" s="79"/>
      <c r="P2" s="79"/>
      <c r="Q2" s="79"/>
      <c r="R2" s="79"/>
      <c r="S2" s="79"/>
      <c r="T2" s="79"/>
      <c r="U2" s="79"/>
      <c r="V2" s="79"/>
      <c r="W2" s="79"/>
      <c r="X2" s="79"/>
      <c r="Y2" s="79"/>
      <c r="Z2" s="79"/>
    </row>
    <row r="3" spans="1:26">
      <c r="A3" s="82">
        <v>1</v>
      </c>
      <c r="B3" s="82">
        <v>2</v>
      </c>
      <c r="C3" s="82">
        <v>3</v>
      </c>
      <c r="D3" s="82">
        <v>4</v>
      </c>
      <c r="E3" s="82">
        <v>5</v>
      </c>
      <c r="F3" s="82">
        <v>7</v>
      </c>
      <c r="G3" s="79"/>
      <c r="H3" s="79"/>
      <c r="I3" s="79"/>
      <c r="J3" s="79"/>
      <c r="K3" s="79"/>
      <c r="L3" s="79"/>
      <c r="M3" s="79"/>
      <c r="N3" s="79"/>
      <c r="O3" s="79"/>
      <c r="P3" s="79"/>
      <c r="Q3" s="79"/>
      <c r="R3" s="79"/>
      <c r="S3" s="79"/>
      <c r="T3" s="79"/>
      <c r="U3" s="79"/>
      <c r="V3" s="79"/>
      <c r="W3" s="79"/>
      <c r="X3" s="79"/>
      <c r="Y3" s="79"/>
      <c r="Z3" s="79"/>
    </row>
    <row r="4" spans="1:26">
      <c r="A4" s="83">
        <v>1</v>
      </c>
      <c r="B4" s="84">
        <v>1218</v>
      </c>
      <c r="C4" s="85">
        <v>897.2</v>
      </c>
      <c r="D4" s="86" t="s">
        <v>414</v>
      </c>
      <c r="E4" s="86" t="s">
        <v>319</v>
      </c>
      <c r="F4" s="86" t="s">
        <v>18</v>
      </c>
      <c r="G4" s="79"/>
      <c r="H4" s="79"/>
      <c r="I4" s="79"/>
      <c r="J4" s="79"/>
      <c r="K4" s="79"/>
      <c r="L4" s="79"/>
      <c r="M4" s="79"/>
      <c r="N4" s="79"/>
      <c r="O4" s="79"/>
      <c r="P4" s="79"/>
      <c r="Q4" s="79"/>
      <c r="R4" s="79"/>
      <c r="S4" s="79"/>
      <c r="T4" s="79"/>
      <c r="U4" s="79"/>
      <c r="V4" s="79"/>
      <c r="W4" s="79"/>
      <c r="X4" s="79"/>
      <c r="Y4" s="79"/>
      <c r="Z4" s="79"/>
    </row>
    <row r="5" spans="1:26">
      <c r="A5" s="83">
        <v>2</v>
      </c>
      <c r="B5" s="84">
        <v>1248</v>
      </c>
      <c r="C5" s="85">
        <v>646.4</v>
      </c>
      <c r="D5" s="86" t="s">
        <v>415</v>
      </c>
      <c r="E5" s="86" t="s">
        <v>319</v>
      </c>
      <c r="F5" s="86" t="s">
        <v>20</v>
      </c>
      <c r="G5" s="79"/>
      <c r="H5" s="79"/>
      <c r="I5" s="79"/>
      <c r="J5" s="79"/>
      <c r="K5" s="79"/>
      <c r="L5" s="79"/>
      <c r="M5" s="79"/>
      <c r="N5" s="79"/>
      <c r="O5" s="79"/>
      <c r="P5" s="79"/>
      <c r="Q5" s="79"/>
      <c r="R5" s="79"/>
      <c r="S5" s="79"/>
      <c r="T5" s="79"/>
      <c r="U5" s="79"/>
      <c r="V5" s="79"/>
      <c r="W5" s="79"/>
      <c r="X5" s="79"/>
      <c r="Y5" s="79"/>
      <c r="Z5" s="79"/>
    </row>
    <row r="6" spans="1:26">
      <c r="A6" s="87">
        <v>3</v>
      </c>
      <c r="B6" s="88">
        <v>1169</v>
      </c>
      <c r="C6" s="88">
        <v>273</v>
      </c>
      <c r="D6" s="89" t="s">
        <v>415</v>
      </c>
      <c r="E6" s="89" t="s">
        <v>416</v>
      </c>
      <c r="F6" s="89" t="s">
        <v>417</v>
      </c>
      <c r="G6" s="79"/>
      <c r="H6" s="79"/>
      <c r="I6" s="79"/>
      <c r="J6" s="79"/>
      <c r="K6" s="79"/>
      <c r="L6" s="79"/>
      <c r="M6" s="79"/>
      <c r="N6" s="79"/>
      <c r="O6" s="79"/>
      <c r="P6" s="79"/>
      <c r="Q6" s="79"/>
      <c r="R6" s="79"/>
      <c r="S6" s="79"/>
      <c r="T6" s="79"/>
      <c r="U6" s="79"/>
      <c r="V6" s="79"/>
      <c r="W6" s="79"/>
      <c r="X6" s="79"/>
      <c r="Y6" s="79"/>
      <c r="Z6" s="79"/>
    </row>
    <row r="7" spans="1:26">
      <c r="A7" s="87">
        <v>4</v>
      </c>
      <c r="B7" s="88">
        <v>1169</v>
      </c>
      <c r="C7" s="90">
        <v>304.04000000000002</v>
      </c>
      <c r="D7" s="89" t="s">
        <v>415</v>
      </c>
      <c r="E7" s="89" t="s">
        <v>418</v>
      </c>
      <c r="F7" s="89" t="s">
        <v>417</v>
      </c>
      <c r="G7" s="79"/>
      <c r="H7" s="79"/>
      <c r="I7" s="79"/>
      <c r="J7" s="79"/>
      <c r="K7" s="79"/>
      <c r="L7" s="79"/>
      <c r="M7" s="79"/>
      <c r="N7" s="79"/>
      <c r="O7" s="79"/>
      <c r="P7" s="79"/>
      <c r="Q7" s="79"/>
      <c r="R7" s="79"/>
      <c r="S7" s="79"/>
      <c r="T7" s="79"/>
      <c r="U7" s="79"/>
      <c r="V7" s="79"/>
      <c r="W7" s="79"/>
      <c r="X7" s="79"/>
      <c r="Y7" s="79"/>
      <c r="Z7" s="79"/>
    </row>
    <row r="8" spans="1:26">
      <c r="A8" s="87">
        <v>5</v>
      </c>
      <c r="B8" s="88">
        <v>1169</v>
      </c>
      <c r="C8" s="88">
        <v>317</v>
      </c>
      <c r="D8" s="89" t="s">
        <v>415</v>
      </c>
      <c r="E8" s="89" t="s">
        <v>418</v>
      </c>
      <c r="F8" s="89" t="s">
        <v>417</v>
      </c>
      <c r="G8" s="79"/>
      <c r="H8" s="79"/>
      <c r="I8" s="79"/>
      <c r="J8" s="79"/>
      <c r="K8" s="79"/>
      <c r="L8" s="79"/>
      <c r="M8" s="79"/>
      <c r="N8" s="79"/>
      <c r="O8" s="79"/>
      <c r="P8" s="79"/>
      <c r="Q8" s="79"/>
      <c r="R8" s="79"/>
      <c r="S8" s="79"/>
      <c r="T8" s="79"/>
      <c r="U8" s="79"/>
      <c r="V8" s="79"/>
      <c r="W8" s="79"/>
      <c r="X8" s="79"/>
      <c r="Y8" s="79"/>
      <c r="Z8" s="79"/>
    </row>
    <row r="9" spans="1:26">
      <c r="A9" s="87">
        <v>6</v>
      </c>
      <c r="B9" s="88">
        <v>1169</v>
      </c>
      <c r="C9" s="88">
        <v>378</v>
      </c>
      <c r="D9" s="89" t="s">
        <v>414</v>
      </c>
      <c r="E9" s="89" t="s">
        <v>418</v>
      </c>
      <c r="F9" s="89" t="s">
        <v>417</v>
      </c>
      <c r="G9" s="79"/>
      <c r="H9" s="79"/>
      <c r="I9" s="79"/>
      <c r="J9" s="79"/>
      <c r="K9" s="79"/>
      <c r="L9" s="79"/>
      <c r="M9" s="79"/>
      <c r="N9" s="79"/>
      <c r="O9" s="79"/>
      <c r="P9" s="79"/>
      <c r="Q9" s="79"/>
      <c r="R9" s="79"/>
      <c r="S9" s="79"/>
      <c r="T9" s="79"/>
      <c r="U9" s="79"/>
      <c r="V9" s="79"/>
      <c r="W9" s="79"/>
      <c r="X9" s="79"/>
      <c r="Y9" s="79"/>
      <c r="Z9" s="79"/>
    </row>
    <row r="10" spans="1:26">
      <c r="A10" s="87">
        <v>7</v>
      </c>
      <c r="B10" s="88">
        <v>1170</v>
      </c>
      <c r="C10" s="91">
        <v>268.8</v>
      </c>
      <c r="D10" s="89" t="s">
        <v>414</v>
      </c>
      <c r="E10" s="89" t="s">
        <v>416</v>
      </c>
      <c r="F10" s="89" t="s">
        <v>417</v>
      </c>
      <c r="G10" s="79"/>
      <c r="H10" s="79"/>
      <c r="I10" s="79"/>
      <c r="J10" s="79"/>
      <c r="K10" s="79"/>
      <c r="L10" s="79"/>
      <c r="M10" s="79"/>
      <c r="N10" s="79"/>
      <c r="O10" s="79"/>
      <c r="P10" s="79"/>
      <c r="Q10" s="79"/>
      <c r="R10" s="79"/>
      <c r="S10" s="79"/>
      <c r="T10" s="79"/>
      <c r="U10" s="79"/>
      <c r="V10" s="79"/>
      <c r="W10" s="79"/>
      <c r="X10" s="79"/>
      <c r="Y10" s="79"/>
      <c r="Z10" s="79"/>
    </row>
    <row r="11" spans="1:26">
      <c r="A11" s="87">
        <v>8</v>
      </c>
      <c r="B11" s="88">
        <v>1170</v>
      </c>
      <c r="C11" s="91">
        <v>485.6</v>
      </c>
      <c r="D11" s="89" t="s">
        <v>414</v>
      </c>
      <c r="E11" s="92" t="s">
        <v>419</v>
      </c>
      <c r="F11" s="89" t="s">
        <v>417</v>
      </c>
      <c r="G11" s="79"/>
      <c r="H11" s="79"/>
      <c r="I11" s="79"/>
      <c r="J11" s="79"/>
      <c r="K11" s="79"/>
      <c r="L11" s="79"/>
      <c r="M11" s="79"/>
      <c r="N11" s="79"/>
      <c r="O11" s="79"/>
      <c r="P11" s="79"/>
      <c r="Q11" s="79"/>
      <c r="R11" s="79"/>
      <c r="S11" s="79"/>
      <c r="T11" s="79"/>
      <c r="U11" s="79"/>
      <c r="V11" s="79"/>
      <c r="W11" s="79"/>
      <c r="X11" s="79"/>
      <c r="Y11" s="79"/>
      <c r="Z11" s="79"/>
    </row>
    <row r="12" spans="1:26" ht="28.5">
      <c r="A12" s="87">
        <v>9</v>
      </c>
      <c r="B12" s="88">
        <v>1170</v>
      </c>
      <c r="C12" s="88">
        <v>557</v>
      </c>
      <c r="D12" s="89" t="s">
        <v>415</v>
      </c>
      <c r="E12" s="89" t="s">
        <v>420</v>
      </c>
      <c r="F12" s="89" t="s">
        <v>417</v>
      </c>
      <c r="G12" s="79"/>
      <c r="H12" s="79"/>
      <c r="I12" s="79"/>
      <c r="J12" s="79"/>
      <c r="K12" s="79"/>
      <c r="L12" s="79"/>
      <c r="M12" s="79"/>
      <c r="N12" s="79"/>
      <c r="O12" s="79"/>
      <c r="P12" s="79"/>
      <c r="Q12" s="79"/>
      <c r="R12" s="79"/>
      <c r="S12" s="79"/>
      <c r="T12" s="79"/>
      <c r="U12" s="79"/>
      <c r="V12" s="79"/>
      <c r="W12" s="79"/>
      <c r="X12" s="79"/>
      <c r="Y12" s="79"/>
      <c r="Z12" s="79"/>
    </row>
    <row r="13" spans="1:26">
      <c r="A13" s="87">
        <v>10</v>
      </c>
      <c r="B13" s="88">
        <v>1170</v>
      </c>
      <c r="C13" s="88">
        <v>698</v>
      </c>
      <c r="D13" s="89" t="s">
        <v>415</v>
      </c>
      <c r="E13" s="89" t="s">
        <v>421</v>
      </c>
      <c r="F13" s="89" t="s">
        <v>417</v>
      </c>
      <c r="G13" s="79"/>
      <c r="H13" s="79"/>
      <c r="I13" s="79"/>
      <c r="J13" s="79"/>
      <c r="K13" s="79"/>
      <c r="L13" s="79"/>
      <c r="M13" s="79"/>
      <c r="N13" s="79"/>
      <c r="O13" s="79"/>
      <c r="P13" s="79"/>
      <c r="Q13" s="79"/>
      <c r="R13" s="79"/>
      <c r="S13" s="79"/>
      <c r="T13" s="79"/>
      <c r="U13" s="79"/>
      <c r="V13" s="79"/>
      <c r="W13" s="79"/>
      <c r="X13" s="79"/>
      <c r="Y13" s="79"/>
      <c r="Z13" s="79"/>
    </row>
    <row r="14" spans="1:26">
      <c r="A14" s="87">
        <v>11</v>
      </c>
      <c r="B14" s="88">
        <v>1170</v>
      </c>
      <c r="C14" s="88">
        <v>743</v>
      </c>
      <c r="D14" s="89" t="s">
        <v>414</v>
      </c>
      <c r="E14" s="89" t="s">
        <v>422</v>
      </c>
      <c r="F14" s="89" t="s">
        <v>417</v>
      </c>
      <c r="G14" s="79"/>
      <c r="H14" s="79"/>
      <c r="I14" s="79"/>
      <c r="J14" s="79"/>
      <c r="K14" s="79"/>
      <c r="L14" s="79"/>
      <c r="M14" s="79"/>
      <c r="N14" s="79"/>
      <c r="O14" s="79"/>
      <c r="P14" s="79"/>
      <c r="Q14" s="79"/>
      <c r="R14" s="79"/>
      <c r="S14" s="79"/>
      <c r="T14" s="79"/>
      <c r="U14" s="79"/>
      <c r="V14" s="79"/>
      <c r="W14" s="79"/>
      <c r="X14" s="79"/>
      <c r="Y14" s="79"/>
      <c r="Z14" s="79"/>
    </row>
    <row r="15" spans="1:26">
      <c r="A15" s="87">
        <v>12</v>
      </c>
      <c r="B15" s="88">
        <v>1170</v>
      </c>
      <c r="C15" s="88">
        <v>773</v>
      </c>
      <c r="D15" s="89" t="s">
        <v>415</v>
      </c>
      <c r="E15" s="89" t="s">
        <v>421</v>
      </c>
      <c r="F15" s="89" t="s">
        <v>417</v>
      </c>
      <c r="G15" s="79"/>
      <c r="H15" s="79"/>
      <c r="I15" s="79"/>
      <c r="J15" s="79"/>
      <c r="K15" s="79"/>
      <c r="L15" s="79"/>
      <c r="M15" s="79"/>
      <c r="N15" s="79"/>
      <c r="O15" s="79"/>
      <c r="P15" s="79"/>
      <c r="Q15" s="79"/>
      <c r="R15" s="79"/>
      <c r="S15" s="79"/>
      <c r="T15" s="79"/>
      <c r="U15" s="79"/>
      <c r="V15" s="79"/>
      <c r="W15" s="79"/>
      <c r="X15" s="79"/>
      <c r="Y15" s="79"/>
      <c r="Z15" s="79"/>
    </row>
    <row r="16" spans="1:26">
      <c r="A16" s="87">
        <v>13</v>
      </c>
      <c r="B16" s="88">
        <v>1170</v>
      </c>
      <c r="C16" s="90">
        <v>804.04</v>
      </c>
      <c r="D16" s="89" t="s">
        <v>415</v>
      </c>
      <c r="E16" s="89" t="s">
        <v>423</v>
      </c>
      <c r="F16" s="89" t="s">
        <v>417</v>
      </c>
      <c r="G16" s="79"/>
      <c r="H16" s="79"/>
      <c r="I16" s="79"/>
      <c r="J16" s="79"/>
      <c r="K16" s="79"/>
      <c r="L16" s="79"/>
      <c r="M16" s="79"/>
      <c r="N16" s="79"/>
      <c r="O16" s="79"/>
      <c r="P16" s="79"/>
      <c r="Q16" s="79"/>
      <c r="R16" s="79"/>
      <c r="S16" s="79"/>
      <c r="T16" s="79"/>
      <c r="U16" s="79"/>
      <c r="V16" s="79"/>
      <c r="W16" s="79"/>
      <c r="X16" s="79"/>
      <c r="Y16" s="79"/>
      <c r="Z16" s="79"/>
    </row>
    <row r="17" spans="1:26">
      <c r="A17" s="87">
        <v>14</v>
      </c>
      <c r="B17" s="88">
        <v>1171</v>
      </c>
      <c r="C17" s="91">
        <v>789.7</v>
      </c>
      <c r="D17" s="89" t="s">
        <v>414</v>
      </c>
      <c r="E17" s="92" t="s">
        <v>424</v>
      </c>
      <c r="F17" s="89" t="s">
        <v>417</v>
      </c>
      <c r="G17" s="79"/>
      <c r="H17" s="79"/>
      <c r="I17" s="79"/>
      <c r="J17" s="79"/>
      <c r="K17" s="79"/>
      <c r="L17" s="79"/>
      <c r="M17" s="79"/>
      <c r="N17" s="79"/>
      <c r="O17" s="79"/>
      <c r="P17" s="79"/>
      <c r="Q17" s="79"/>
      <c r="R17" s="79"/>
      <c r="S17" s="79"/>
      <c r="T17" s="79"/>
      <c r="U17" s="79"/>
      <c r="V17" s="79"/>
      <c r="W17" s="79"/>
      <c r="X17" s="79"/>
      <c r="Y17" s="79"/>
      <c r="Z17" s="79"/>
    </row>
    <row r="18" spans="1:26">
      <c r="A18" s="93">
        <v>15</v>
      </c>
      <c r="B18" s="94">
        <v>1188</v>
      </c>
      <c r="C18" s="95">
        <v>299.60000000000002</v>
      </c>
      <c r="D18" s="96" t="s">
        <v>415</v>
      </c>
      <c r="E18" s="96" t="s">
        <v>425</v>
      </c>
      <c r="F18" s="96" t="s">
        <v>426</v>
      </c>
      <c r="G18" s="79"/>
      <c r="H18" s="79"/>
      <c r="I18" s="79"/>
      <c r="J18" s="79"/>
      <c r="K18" s="79"/>
      <c r="L18" s="79"/>
      <c r="M18" s="79"/>
      <c r="N18" s="79"/>
      <c r="O18" s="79"/>
      <c r="P18" s="79"/>
      <c r="Q18" s="79"/>
      <c r="R18" s="79"/>
      <c r="S18" s="79"/>
      <c r="T18" s="79"/>
      <c r="U18" s="79"/>
      <c r="V18" s="79"/>
      <c r="W18" s="79"/>
      <c r="X18" s="79"/>
      <c r="Y18" s="79"/>
      <c r="Z18" s="79"/>
    </row>
    <row r="19" spans="1:26">
      <c r="A19" s="93">
        <v>16</v>
      </c>
      <c r="B19" s="94">
        <v>1188</v>
      </c>
      <c r="C19" s="94">
        <v>374</v>
      </c>
      <c r="D19" s="96" t="s">
        <v>414</v>
      </c>
      <c r="E19" s="96" t="s">
        <v>427</v>
      </c>
      <c r="F19" s="96" t="s">
        <v>426</v>
      </c>
      <c r="G19" s="79"/>
      <c r="H19" s="79"/>
      <c r="I19" s="79"/>
      <c r="J19" s="79"/>
      <c r="K19" s="79"/>
      <c r="L19" s="79"/>
      <c r="M19" s="79"/>
      <c r="N19" s="79"/>
      <c r="O19" s="79"/>
      <c r="P19" s="79"/>
      <c r="Q19" s="79"/>
      <c r="R19" s="79"/>
      <c r="S19" s="79"/>
      <c r="T19" s="79"/>
      <c r="U19" s="79"/>
      <c r="V19" s="79"/>
      <c r="W19" s="79"/>
      <c r="X19" s="79"/>
      <c r="Y19" s="79"/>
      <c r="Z19" s="79"/>
    </row>
    <row r="20" spans="1:26">
      <c r="A20" s="93">
        <v>17</v>
      </c>
      <c r="B20" s="94">
        <v>1188</v>
      </c>
      <c r="C20" s="94">
        <v>656</v>
      </c>
      <c r="D20" s="96" t="s">
        <v>415</v>
      </c>
      <c r="E20" s="96" t="s">
        <v>427</v>
      </c>
      <c r="F20" s="96" t="s">
        <v>426</v>
      </c>
      <c r="G20" s="79"/>
      <c r="H20" s="79"/>
      <c r="I20" s="79"/>
      <c r="J20" s="79"/>
      <c r="K20" s="79"/>
      <c r="L20" s="79"/>
      <c r="M20" s="79"/>
      <c r="N20" s="79"/>
      <c r="O20" s="79"/>
      <c r="P20" s="79"/>
      <c r="Q20" s="79"/>
      <c r="R20" s="79"/>
      <c r="S20" s="79"/>
      <c r="T20" s="79"/>
      <c r="U20" s="79"/>
      <c r="V20" s="79"/>
      <c r="W20" s="79"/>
      <c r="X20" s="79"/>
      <c r="Y20" s="79"/>
      <c r="Z20" s="79"/>
    </row>
    <row r="21" spans="1:26" ht="15.75" customHeight="1">
      <c r="A21" s="93">
        <v>18</v>
      </c>
      <c r="B21" s="94">
        <v>1189</v>
      </c>
      <c r="C21" s="94">
        <v>443</v>
      </c>
      <c r="D21" s="96" t="s">
        <v>415</v>
      </c>
      <c r="E21" s="96" t="s">
        <v>428</v>
      </c>
      <c r="F21" s="96" t="s">
        <v>426</v>
      </c>
      <c r="G21" s="79"/>
      <c r="H21" s="79"/>
      <c r="I21" s="79"/>
      <c r="J21" s="79"/>
      <c r="K21" s="79"/>
      <c r="L21" s="79"/>
      <c r="M21" s="79"/>
      <c r="N21" s="79"/>
      <c r="O21" s="79"/>
      <c r="P21" s="79"/>
      <c r="Q21" s="79"/>
      <c r="R21" s="79"/>
      <c r="S21" s="79"/>
      <c r="T21" s="79"/>
      <c r="U21" s="79"/>
      <c r="V21" s="79"/>
      <c r="W21" s="79"/>
      <c r="X21" s="79"/>
      <c r="Y21" s="79"/>
      <c r="Z21" s="79"/>
    </row>
    <row r="22" spans="1:26" ht="15.75" customHeight="1">
      <c r="A22" s="93">
        <v>19</v>
      </c>
      <c r="B22" s="94">
        <v>1189</v>
      </c>
      <c r="C22" s="94">
        <v>460</v>
      </c>
      <c r="D22" s="96" t="s">
        <v>415</v>
      </c>
      <c r="E22" s="96" t="s">
        <v>429</v>
      </c>
      <c r="F22" s="96" t="s">
        <v>426</v>
      </c>
      <c r="G22" s="79"/>
      <c r="H22" s="79"/>
      <c r="I22" s="79"/>
      <c r="J22" s="79"/>
      <c r="K22" s="79"/>
      <c r="L22" s="79"/>
      <c r="M22" s="79"/>
      <c r="N22" s="79"/>
      <c r="O22" s="79"/>
      <c r="P22" s="79"/>
      <c r="Q22" s="79"/>
      <c r="R22" s="79"/>
      <c r="S22" s="79"/>
      <c r="T22" s="79"/>
      <c r="U22" s="79"/>
      <c r="V22" s="79"/>
      <c r="W22" s="79"/>
      <c r="X22" s="79"/>
      <c r="Y22" s="79"/>
      <c r="Z22" s="79"/>
    </row>
    <row r="23" spans="1:26" ht="15.75" customHeight="1">
      <c r="A23" s="93">
        <v>20</v>
      </c>
      <c r="B23" s="94">
        <v>1189</v>
      </c>
      <c r="C23" s="94">
        <v>744</v>
      </c>
      <c r="D23" s="96" t="s">
        <v>414</v>
      </c>
      <c r="E23" s="96" t="s">
        <v>430</v>
      </c>
      <c r="F23" s="96" t="s">
        <v>426</v>
      </c>
      <c r="G23" s="79"/>
      <c r="H23" s="79"/>
      <c r="I23" s="79"/>
      <c r="J23" s="79"/>
      <c r="K23" s="79"/>
      <c r="L23" s="79"/>
      <c r="M23" s="79"/>
      <c r="N23" s="79"/>
      <c r="O23" s="79"/>
      <c r="P23" s="79"/>
      <c r="Q23" s="79"/>
      <c r="R23" s="79"/>
      <c r="S23" s="79"/>
      <c r="T23" s="79"/>
      <c r="U23" s="79"/>
      <c r="V23" s="79"/>
      <c r="W23" s="79"/>
      <c r="X23" s="79"/>
      <c r="Y23" s="79"/>
      <c r="Z23" s="79"/>
    </row>
    <row r="24" spans="1:26" ht="15.75" customHeight="1">
      <c r="A24" s="93">
        <v>21</v>
      </c>
      <c r="B24" s="94">
        <v>1189</v>
      </c>
      <c r="C24" s="95">
        <v>902.6</v>
      </c>
      <c r="D24" s="96" t="s">
        <v>414</v>
      </c>
      <c r="E24" s="96" t="s">
        <v>431</v>
      </c>
      <c r="F24" s="96" t="s">
        <v>426</v>
      </c>
      <c r="G24" s="79"/>
      <c r="H24" s="79"/>
      <c r="I24" s="79"/>
      <c r="J24" s="79"/>
      <c r="K24" s="79"/>
      <c r="L24" s="79"/>
      <c r="M24" s="79"/>
      <c r="N24" s="79"/>
      <c r="O24" s="79"/>
      <c r="P24" s="79"/>
      <c r="Q24" s="79"/>
      <c r="R24" s="79"/>
      <c r="S24" s="79"/>
      <c r="T24" s="79"/>
      <c r="U24" s="79"/>
      <c r="V24" s="79"/>
      <c r="W24" s="79"/>
      <c r="X24" s="79"/>
      <c r="Y24" s="79"/>
      <c r="Z24" s="79"/>
    </row>
    <row r="25" spans="1:26" ht="15.75" customHeight="1">
      <c r="A25" s="87">
        <v>22</v>
      </c>
      <c r="B25" s="88">
        <v>1200</v>
      </c>
      <c r="C25" s="91">
        <v>850.6</v>
      </c>
      <c r="D25" s="89" t="s">
        <v>415</v>
      </c>
      <c r="E25" s="89" t="s">
        <v>432</v>
      </c>
      <c r="F25" s="89" t="s">
        <v>433</v>
      </c>
      <c r="G25" s="79"/>
      <c r="H25" s="79"/>
      <c r="I25" s="79"/>
      <c r="J25" s="79"/>
      <c r="K25" s="79"/>
      <c r="L25" s="79"/>
      <c r="M25" s="79"/>
      <c r="N25" s="79"/>
      <c r="O25" s="79"/>
      <c r="P25" s="79"/>
      <c r="Q25" s="79"/>
      <c r="R25" s="79"/>
      <c r="S25" s="79"/>
      <c r="T25" s="79"/>
      <c r="U25" s="79"/>
      <c r="V25" s="79"/>
      <c r="W25" s="79"/>
      <c r="X25" s="79"/>
      <c r="Y25" s="79"/>
      <c r="Z25" s="79"/>
    </row>
    <row r="26" spans="1:26" ht="15.75" customHeight="1">
      <c r="A26" s="87">
        <v>23</v>
      </c>
      <c r="B26" s="88">
        <v>1201</v>
      </c>
      <c r="C26" s="88">
        <v>686</v>
      </c>
      <c r="D26" s="89" t="s">
        <v>415</v>
      </c>
      <c r="E26" s="89" t="s">
        <v>434</v>
      </c>
      <c r="F26" s="89" t="s">
        <v>433</v>
      </c>
      <c r="G26" s="79"/>
      <c r="H26" s="79"/>
      <c r="I26" s="79"/>
      <c r="J26" s="79"/>
      <c r="K26" s="79"/>
      <c r="L26" s="79"/>
      <c r="M26" s="79"/>
      <c r="N26" s="79"/>
      <c r="O26" s="79"/>
      <c r="P26" s="79"/>
      <c r="Q26" s="79"/>
      <c r="R26" s="79"/>
      <c r="S26" s="79"/>
      <c r="T26" s="79"/>
      <c r="U26" s="79"/>
      <c r="V26" s="79"/>
      <c r="W26" s="79"/>
      <c r="X26" s="79"/>
      <c r="Y26" s="79"/>
      <c r="Z26" s="79"/>
    </row>
    <row r="27" spans="1:26" ht="15.75" customHeight="1">
      <c r="A27" s="87">
        <v>24</v>
      </c>
      <c r="B27" s="88">
        <v>1202</v>
      </c>
      <c r="C27" s="91">
        <v>119.1</v>
      </c>
      <c r="D27" s="89" t="s">
        <v>414</v>
      </c>
      <c r="E27" s="89" t="s">
        <v>435</v>
      </c>
      <c r="F27" s="89" t="s">
        <v>433</v>
      </c>
      <c r="G27" s="79"/>
      <c r="H27" s="79"/>
      <c r="I27" s="79"/>
      <c r="J27" s="79"/>
      <c r="K27" s="79"/>
      <c r="L27" s="79"/>
      <c r="M27" s="79"/>
      <c r="N27" s="79"/>
      <c r="O27" s="79"/>
      <c r="P27" s="79"/>
      <c r="Q27" s="79"/>
      <c r="R27" s="79"/>
      <c r="S27" s="79"/>
      <c r="T27" s="79"/>
      <c r="U27" s="79"/>
      <c r="V27" s="79"/>
      <c r="W27" s="79"/>
      <c r="X27" s="79"/>
      <c r="Y27" s="79"/>
      <c r="Z27" s="79"/>
    </row>
    <row r="28" spans="1:26" ht="15.75" customHeight="1">
      <c r="A28" s="87">
        <v>25</v>
      </c>
      <c r="B28" s="88">
        <v>1202</v>
      </c>
      <c r="C28" s="88">
        <v>910</v>
      </c>
      <c r="D28" s="89" t="s">
        <v>415</v>
      </c>
      <c r="E28" s="89" t="s">
        <v>436</v>
      </c>
      <c r="F28" s="89" t="s">
        <v>433</v>
      </c>
      <c r="G28" s="79"/>
      <c r="H28" s="79"/>
      <c r="I28" s="79"/>
      <c r="J28" s="79"/>
      <c r="K28" s="79"/>
      <c r="L28" s="79"/>
      <c r="M28" s="79"/>
      <c r="N28" s="79"/>
      <c r="O28" s="79"/>
      <c r="P28" s="79"/>
      <c r="Q28" s="79"/>
      <c r="R28" s="79"/>
      <c r="S28" s="79"/>
      <c r="T28" s="79"/>
      <c r="U28" s="79"/>
      <c r="V28" s="79"/>
      <c r="W28" s="79"/>
      <c r="X28" s="79"/>
      <c r="Y28" s="79"/>
      <c r="Z28" s="79"/>
    </row>
    <row r="29" spans="1:26" ht="15.75" customHeight="1">
      <c r="A29" s="87">
        <v>26</v>
      </c>
      <c r="B29" s="88">
        <v>1203</v>
      </c>
      <c r="C29" s="88">
        <v>138</v>
      </c>
      <c r="D29" s="89" t="s">
        <v>415</v>
      </c>
      <c r="E29" s="89" t="s">
        <v>437</v>
      </c>
      <c r="F29" s="89" t="s">
        <v>433</v>
      </c>
      <c r="G29" s="79"/>
      <c r="H29" s="79"/>
      <c r="I29" s="79"/>
      <c r="J29" s="79"/>
      <c r="K29" s="79"/>
      <c r="L29" s="79"/>
      <c r="M29" s="79"/>
      <c r="N29" s="79"/>
      <c r="O29" s="79"/>
      <c r="P29" s="79"/>
      <c r="Q29" s="79"/>
      <c r="R29" s="79"/>
      <c r="S29" s="79"/>
      <c r="T29" s="79"/>
      <c r="U29" s="79"/>
      <c r="V29" s="79"/>
      <c r="W29" s="79"/>
      <c r="X29" s="79"/>
      <c r="Y29" s="79"/>
      <c r="Z29" s="79"/>
    </row>
    <row r="30" spans="1:26" ht="15.75" customHeight="1">
      <c r="A30" s="87">
        <v>27</v>
      </c>
      <c r="B30" s="88">
        <v>1203</v>
      </c>
      <c r="C30" s="91">
        <v>144.5</v>
      </c>
      <c r="D30" s="89" t="s">
        <v>415</v>
      </c>
      <c r="E30" s="89" t="s">
        <v>437</v>
      </c>
      <c r="F30" s="89" t="s">
        <v>433</v>
      </c>
      <c r="G30" s="79"/>
      <c r="H30" s="79"/>
      <c r="I30" s="79"/>
      <c r="J30" s="79"/>
      <c r="K30" s="79"/>
      <c r="L30" s="79"/>
      <c r="M30" s="79"/>
      <c r="N30" s="79"/>
      <c r="O30" s="79"/>
      <c r="P30" s="79"/>
      <c r="Q30" s="79"/>
      <c r="R30" s="79"/>
      <c r="S30" s="79"/>
      <c r="T30" s="79"/>
      <c r="U30" s="79"/>
      <c r="V30" s="79"/>
      <c r="W30" s="79"/>
      <c r="X30" s="79"/>
      <c r="Y30" s="79"/>
      <c r="Z30" s="79"/>
    </row>
    <row r="31" spans="1:26" ht="15.75" customHeight="1">
      <c r="A31" s="87">
        <v>28</v>
      </c>
      <c r="B31" s="88">
        <v>1203</v>
      </c>
      <c r="C31" s="91">
        <v>144.5</v>
      </c>
      <c r="D31" s="89" t="s">
        <v>414</v>
      </c>
      <c r="E31" s="89" t="s">
        <v>437</v>
      </c>
      <c r="F31" s="89" t="s">
        <v>433</v>
      </c>
      <c r="G31" s="79"/>
      <c r="H31" s="79"/>
      <c r="I31" s="79"/>
      <c r="J31" s="79"/>
      <c r="K31" s="79"/>
      <c r="L31" s="79"/>
      <c r="M31" s="79"/>
      <c r="N31" s="79"/>
      <c r="O31" s="79"/>
      <c r="P31" s="79"/>
      <c r="Q31" s="79"/>
      <c r="R31" s="79"/>
      <c r="S31" s="79"/>
      <c r="T31" s="79"/>
      <c r="U31" s="79"/>
      <c r="V31" s="79"/>
      <c r="W31" s="79"/>
      <c r="X31" s="79"/>
      <c r="Y31" s="79"/>
      <c r="Z31" s="79"/>
    </row>
    <row r="32" spans="1:26" ht="15.75" customHeight="1">
      <c r="A32" s="87">
        <v>29</v>
      </c>
      <c r="B32" s="88">
        <v>1203</v>
      </c>
      <c r="C32" s="91">
        <v>366.2</v>
      </c>
      <c r="D32" s="89" t="s">
        <v>414</v>
      </c>
      <c r="E32" s="89" t="s">
        <v>438</v>
      </c>
      <c r="F32" s="89" t="s">
        <v>433</v>
      </c>
      <c r="G32" s="79"/>
      <c r="H32" s="79"/>
      <c r="I32" s="79"/>
      <c r="J32" s="79"/>
      <c r="K32" s="79"/>
      <c r="L32" s="79"/>
      <c r="M32" s="79"/>
      <c r="N32" s="79"/>
      <c r="O32" s="79"/>
      <c r="P32" s="79"/>
      <c r="Q32" s="79"/>
      <c r="R32" s="79"/>
      <c r="S32" s="79"/>
      <c r="T32" s="79"/>
      <c r="U32" s="79"/>
      <c r="V32" s="79"/>
      <c r="W32" s="79"/>
      <c r="X32" s="79"/>
      <c r="Y32" s="79"/>
      <c r="Z32" s="79"/>
    </row>
    <row r="33" spans="1:26" ht="15.75" customHeight="1">
      <c r="A33" s="93">
        <v>30</v>
      </c>
      <c r="B33" s="94">
        <v>1211</v>
      </c>
      <c r="C33" s="95">
        <v>753.4</v>
      </c>
      <c r="D33" s="96" t="s">
        <v>414</v>
      </c>
      <c r="E33" s="96" t="s">
        <v>439</v>
      </c>
      <c r="F33" s="96" t="s">
        <v>440</v>
      </c>
      <c r="G33" s="79"/>
      <c r="H33" s="79"/>
      <c r="I33" s="79"/>
      <c r="J33" s="79"/>
      <c r="K33" s="79"/>
      <c r="L33" s="79"/>
      <c r="M33" s="79"/>
      <c r="N33" s="79"/>
      <c r="O33" s="79"/>
      <c r="P33" s="79"/>
      <c r="Q33" s="79"/>
      <c r="R33" s="79"/>
      <c r="S33" s="79"/>
      <c r="T33" s="79"/>
      <c r="U33" s="79"/>
      <c r="V33" s="79"/>
      <c r="W33" s="79"/>
      <c r="X33" s="79"/>
      <c r="Y33" s="79"/>
      <c r="Z33" s="79"/>
    </row>
    <row r="34" spans="1:26" ht="15.75" customHeight="1">
      <c r="A34" s="93">
        <v>31</v>
      </c>
      <c r="B34" s="94">
        <v>1211</v>
      </c>
      <c r="C34" s="94">
        <v>759</v>
      </c>
      <c r="D34" s="96" t="s">
        <v>414</v>
      </c>
      <c r="E34" s="96" t="s">
        <v>439</v>
      </c>
      <c r="F34" s="96" t="s">
        <v>440</v>
      </c>
      <c r="G34" s="79"/>
      <c r="H34" s="79"/>
      <c r="I34" s="79"/>
      <c r="J34" s="79"/>
      <c r="K34" s="79"/>
      <c r="L34" s="79"/>
      <c r="M34" s="79"/>
      <c r="N34" s="79"/>
      <c r="O34" s="79"/>
      <c r="P34" s="79"/>
      <c r="Q34" s="79"/>
      <c r="R34" s="79"/>
      <c r="S34" s="79"/>
      <c r="T34" s="79"/>
      <c r="U34" s="79"/>
      <c r="V34" s="79"/>
      <c r="W34" s="79"/>
      <c r="X34" s="79"/>
      <c r="Y34" s="79"/>
      <c r="Z34" s="79"/>
    </row>
    <row r="35" spans="1:26" ht="15.75" customHeight="1">
      <c r="A35" s="93">
        <v>32</v>
      </c>
      <c r="B35" s="94">
        <v>1211</v>
      </c>
      <c r="C35" s="94">
        <v>784</v>
      </c>
      <c r="D35" s="96" t="s">
        <v>414</v>
      </c>
      <c r="E35" s="96" t="s">
        <v>441</v>
      </c>
      <c r="F35" s="96" t="s">
        <v>440</v>
      </c>
      <c r="G35" s="79"/>
      <c r="H35" s="79"/>
      <c r="I35" s="79"/>
      <c r="J35" s="79"/>
      <c r="K35" s="79"/>
      <c r="L35" s="79"/>
      <c r="M35" s="79"/>
      <c r="N35" s="79"/>
      <c r="O35" s="79"/>
      <c r="P35" s="79"/>
      <c r="Q35" s="79"/>
      <c r="R35" s="79"/>
      <c r="S35" s="79"/>
      <c r="T35" s="79"/>
      <c r="U35" s="79"/>
      <c r="V35" s="79"/>
      <c r="W35" s="79"/>
      <c r="X35" s="79"/>
      <c r="Y35" s="79"/>
      <c r="Z35" s="79"/>
    </row>
    <row r="36" spans="1:26" ht="15.75" customHeight="1">
      <c r="A36" s="93">
        <v>33</v>
      </c>
      <c r="B36" s="94">
        <v>1211</v>
      </c>
      <c r="C36" s="95">
        <v>815.4</v>
      </c>
      <c r="D36" s="96" t="s">
        <v>415</v>
      </c>
      <c r="E36" s="96" t="s">
        <v>439</v>
      </c>
      <c r="F36" s="96" t="s">
        <v>440</v>
      </c>
      <c r="G36" s="79"/>
      <c r="H36" s="79"/>
      <c r="I36" s="79"/>
      <c r="J36" s="79"/>
      <c r="K36" s="79"/>
      <c r="L36" s="79"/>
      <c r="M36" s="79"/>
      <c r="N36" s="79"/>
      <c r="O36" s="79"/>
      <c r="P36" s="79"/>
      <c r="Q36" s="79"/>
      <c r="R36" s="79"/>
      <c r="S36" s="79"/>
      <c r="T36" s="79"/>
      <c r="U36" s="79"/>
      <c r="V36" s="79"/>
      <c r="W36" s="79"/>
      <c r="X36" s="79"/>
      <c r="Y36" s="79"/>
      <c r="Z36" s="79"/>
    </row>
    <row r="37" spans="1:26" ht="15.75" customHeight="1">
      <c r="A37" s="93">
        <v>34</v>
      </c>
      <c r="B37" s="94">
        <v>1211</v>
      </c>
      <c r="C37" s="95">
        <v>815.4</v>
      </c>
      <c r="D37" s="96" t="s">
        <v>414</v>
      </c>
      <c r="E37" s="96" t="s">
        <v>441</v>
      </c>
      <c r="F37" s="96" t="s">
        <v>440</v>
      </c>
      <c r="G37" s="79"/>
      <c r="H37" s="79"/>
      <c r="I37" s="79"/>
      <c r="J37" s="79"/>
      <c r="K37" s="79"/>
      <c r="L37" s="79"/>
      <c r="M37" s="79"/>
      <c r="N37" s="79"/>
      <c r="O37" s="79"/>
      <c r="P37" s="79"/>
      <c r="Q37" s="79"/>
      <c r="R37" s="79"/>
      <c r="S37" s="79"/>
      <c r="T37" s="79"/>
      <c r="U37" s="79"/>
      <c r="V37" s="79"/>
      <c r="W37" s="79"/>
      <c r="X37" s="79"/>
      <c r="Y37" s="79"/>
      <c r="Z37" s="79"/>
    </row>
    <row r="38" spans="1:26" ht="15.75" customHeight="1">
      <c r="A38" s="93">
        <v>35</v>
      </c>
      <c r="B38" s="94">
        <v>1212</v>
      </c>
      <c r="C38" s="94">
        <v>786</v>
      </c>
      <c r="D38" s="96" t="s">
        <v>415</v>
      </c>
      <c r="E38" s="97" t="s">
        <v>442</v>
      </c>
      <c r="F38" s="96" t="s">
        <v>440</v>
      </c>
      <c r="G38" s="79"/>
      <c r="H38" s="79"/>
      <c r="I38" s="79"/>
      <c r="J38" s="79"/>
      <c r="K38" s="79"/>
      <c r="L38" s="79"/>
      <c r="M38" s="79"/>
      <c r="N38" s="79"/>
      <c r="O38" s="79"/>
      <c r="P38" s="79"/>
      <c r="Q38" s="79"/>
      <c r="R38" s="79"/>
      <c r="S38" s="79"/>
      <c r="T38" s="79"/>
      <c r="U38" s="79"/>
      <c r="V38" s="79"/>
      <c r="W38" s="79"/>
      <c r="X38" s="79"/>
      <c r="Y38" s="79"/>
      <c r="Z38" s="79"/>
    </row>
    <row r="39" spans="1:26" ht="15.75" customHeight="1">
      <c r="A39" s="93">
        <v>36</v>
      </c>
      <c r="B39" s="94">
        <v>1212</v>
      </c>
      <c r="C39" s="94">
        <v>786</v>
      </c>
      <c r="D39" s="96" t="s">
        <v>414</v>
      </c>
      <c r="E39" s="97" t="s">
        <v>442</v>
      </c>
      <c r="F39" s="96" t="s">
        <v>440</v>
      </c>
      <c r="G39" s="79"/>
      <c r="H39" s="79"/>
      <c r="I39" s="79"/>
      <c r="J39" s="79"/>
      <c r="K39" s="79"/>
      <c r="L39" s="79"/>
      <c r="M39" s="79"/>
      <c r="N39" s="79"/>
      <c r="O39" s="79"/>
      <c r="P39" s="79"/>
      <c r="Q39" s="79"/>
      <c r="R39" s="79"/>
      <c r="S39" s="79"/>
      <c r="T39" s="79"/>
      <c r="U39" s="79"/>
      <c r="V39" s="79"/>
      <c r="W39" s="79"/>
      <c r="X39" s="79"/>
      <c r="Y39" s="79"/>
      <c r="Z39" s="79"/>
    </row>
    <row r="40" spans="1:26" ht="15.75" customHeight="1">
      <c r="A40" s="93">
        <v>37</v>
      </c>
      <c r="B40" s="94">
        <v>1212</v>
      </c>
      <c r="C40" s="94">
        <v>786</v>
      </c>
      <c r="D40" s="96" t="s">
        <v>415</v>
      </c>
      <c r="E40" s="96" t="s">
        <v>443</v>
      </c>
      <c r="F40" s="96" t="s">
        <v>440</v>
      </c>
      <c r="G40" s="79"/>
      <c r="H40" s="79"/>
      <c r="I40" s="79"/>
      <c r="J40" s="79"/>
      <c r="K40" s="79"/>
      <c r="L40" s="79"/>
      <c r="M40" s="79"/>
      <c r="N40" s="79"/>
      <c r="O40" s="79"/>
      <c r="P40" s="79"/>
      <c r="Q40" s="79"/>
      <c r="R40" s="79"/>
      <c r="S40" s="79"/>
      <c r="T40" s="79"/>
      <c r="U40" s="79"/>
      <c r="V40" s="79"/>
      <c r="W40" s="79"/>
      <c r="X40" s="79"/>
      <c r="Y40" s="79"/>
      <c r="Z40" s="79"/>
    </row>
    <row r="41" spans="1:26" ht="15.75" customHeight="1">
      <c r="A41" s="93">
        <v>38</v>
      </c>
      <c r="B41" s="94">
        <v>1212</v>
      </c>
      <c r="C41" s="94">
        <v>839</v>
      </c>
      <c r="D41" s="96" t="s">
        <v>415</v>
      </c>
      <c r="E41" s="96" t="s">
        <v>443</v>
      </c>
      <c r="F41" s="96" t="s">
        <v>440</v>
      </c>
      <c r="G41" s="79"/>
      <c r="H41" s="79"/>
      <c r="I41" s="79"/>
      <c r="J41" s="79"/>
      <c r="K41" s="79"/>
      <c r="L41" s="79"/>
      <c r="M41" s="79"/>
      <c r="N41" s="79"/>
      <c r="O41" s="79"/>
      <c r="P41" s="79"/>
      <c r="Q41" s="79"/>
      <c r="R41" s="79"/>
      <c r="S41" s="79"/>
      <c r="T41" s="79"/>
      <c r="U41" s="79"/>
      <c r="V41" s="79"/>
      <c r="W41" s="79"/>
      <c r="X41" s="79"/>
      <c r="Y41" s="79"/>
      <c r="Z41" s="79"/>
    </row>
    <row r="42" spans="1:26" ht="15.75" customHeight="1">
      <c r="A42" s="93">
        <v>39</v>
      </c>
      <c r="B42" s="94">
        <v>1212</v>
      </c>
      <c r="C42" s="94">
        <v>852</v>
      </c>
      <c r="D42" s="96" t="s">
        <v>415</v>
      </c>
      <c r="E42" s="96" t="s">
        <v>443</v>
      </c>
      <c r="F42" s="96" t="s">
        <v>440</v>
      </c>
      <c r="G42" s="79"/>
      <c r="H42" s="79"/>
      <c r="I42" s="79"/>
      <c r="J42" s="79"/>
      <c r="K42" s="79"/>
      <c r="L42" s="79"/>
      <c r="M42" s="79"/>
      <c r="N42" s="79"/>
      <c r="O42" s="79"/>
      <c r="P42" s="79"/>
      <c r="Q42" s="79"/>
      <c r="R42" s="79"/>
      <c r="S42" s="79"/>
      <c r="T42" s="79"/>
      <c r="U42" s="79"/>
      <c r="V42" s="79"/>
      <c r="W42" s="79"/>
      <c r="X42" s="79"/>
      <c r="Y42" s="79"/>
      <c r="Z42" s="79"/>
    </row>
    <row r="43" spans="1:26" ht="15.75" customHeight="1">
      <c r="A43" s="93">
        <v>40</v>
      </c>
      <c r="B43" s="94">
        <v>1213</v>
      </c>
      <c r="C43" s="94">
        <v>135</v>
      </c>
      <c r="D43" s="96" t="s">
        <v>415</v>
      </c>
      <c r="E43" s="96" t="s">
        <v>444</v>
      </c>
      <c r="F43" s="96" t="s">
        <v>440</v>
      </c>
      <c r="G43" s="79"/>
      <c r="H43" s="79"/>
      <c r="I43" s="79"/>
      <c r="J43" s="79"/>
      <c r="K43" s="79"/>
      <c r="L43" s="79"/>
      <c r="M43" s="79"/>
      <c r="N43" s="79"/>
      <c r="O43" s="79"/>
      <c r="P43" s="79"/>
      <c r="Q43" s="79"/>
      <c r="R43" s="79"/>
      <c r="S43" s="79"/>
      <c r="T43" s="79"/>
      <c r="U43" s="79"/>
      <c r="V43" s="79"/>
      <c r="W43" s="79"/>
      <c r="X43" s="79"/>
      <c r="Y43" s="79"/>
      <c r="Z43" s="79"/>
    </row>
    <row r="44" spans="1:26" ht="15.75" customHeight="1">
      <c r="A44" s="93">
        <v>41</v>
      </c>
      <c r="B44" s="94">
        <v>1213</v>
      </c>
      <c r="C44" s="94">
        <v>407</v>
      </c>
      <c r="D44" s="96" t="s">
        <v>414</v>
      </c>
      <c r="E44" s="96" t="s">
        <v>445</v>
      </c>
      <c r="F44" s="96" t="s">
        <v>440</v>
      </c>
      <c r="G44" s="79"/>
      <c r="H44" s="79"/>
      <c r="I44" s="79"/>
      <c r="J44" s="79"/>
      <c r="K44" s="79"/>
      <c r="L44" s="79"/>
      <c r="M44" s="79"/>
      <c r="N44" s="79"/>
      <c r="O44" s="79"/>
      <c r="P44" s="79"/>
      <c r="Q44" s="79"/>
      <c r="R44" s="79"/>
      <c r="S44" s="79"/>
      <c r="T44" s="79"/>
      <c r="U44" s="79"/>
      <c r="V44" s="79"/>
      <c r="W44" s="79"/>
      <c r="X44" s="79"/>
      <c r="Y44" s="79"/>
      <c r="Z44" s="79"/>
    </row>
    <row r="45" spans="1:26" ht="15.75" customHeight="1">
      <c r="A45" s="93">
        <v>42</v>
      </c>
      <c r="B45" s="94">
        <v>1213</v>
      </c>
      <c r="C45" s="95">
        <v>492.6</v>
      </c>
      <c r="D45" s="96" t="s">
        <v>414</v>
      </c>
      <c r="E45" s="96" t="s">
        <v>445</v>
      </c>
      <c r="F45" s="96" t="s">
        <v>440</v>
      </c>
      <c r="G45" s="79"/>
      <c r="H45" s="79"/>
      <c r="I45" s="79"/>
      <c r="J45" s="79"/>
      <c r="K45" s="79"/>
      <c r="L45" s="79"/>
      <c r="M45" s="79"/>
      <c r="N45" s="79"/>
      <c r="O45" s="79"/>
      <c r="P45" s="79"/>
      <c r="Q45" s="79"/>
      <c r="R45" s="79"/>
      <c r="S45" s="79"/>
      <c r="T45" s="79"/>
      <c r="U45" s="79"/>
      <c r="V45" s="79"/>
      <c r="W45" s="79"/>
      <c r="X45" s="79"/>
      <c r="Y45" s="79"/>
      <c r="Z45" s="79"/>
    </row>
    <row r="46" spans="1:26" ht="15.75" customHeight="1">
      <c r="A46" s="93">
        <v>43</v>
      </c>
      <c r="B46" s="94">
        <v>1213</v>
      </c>
      <c r="C46" s="95">
        <v>915.3</v>
      </c>
      <c r="D46" s="96" t="s">
        <v>414</v>
      </c>
      <c r="E46" s="96" t="s">
        <v>446</v>
      </c>
      <c r="F46" s="96" t="s">
        <v>440</v>
      </c>
      <c r="G46" s="79"/>
      <c r="H46" s="79"/>
      <c r="I46" s="79"/>
      <c r="J46" s="79"/>
      <c r="K46" s="79"/>
      <c r="L46" s="79"/>
      <c r="M46" s="79"/>
      <c r="N46" s="79"/>
      <c r="O46" s="79"/>
      <c r="P46" s="79"/>
      <c r="Q46" s="79"/>
      <c r="R46" s="79"/>
      <c r="S46" s="79"/>
      <c r="T46" s="79"/>
      <c r="U46" s="79"/>
      <c r="V46" s="79"/>
      <c r="W46" s="79"/>
      <c r="X46" s="79"/>
      <c r="Y46" s="79"/>
      <c r="Z46" s="79"/>
    </row>
    <row r="47" spans="1:26" ht="15.75" customHeight="1">
      <c r="A47" s="98">
        <v>44</v>
      </c>
      <c r="B47" s="99">
        <v>1230</v>
      </c>
      <c r="C47" s="99">
        <v>45</v>
      </c>
      <c r="D47" s="100" t="s">
        <v>415</v>
      </c>
      <c r="E47" s="100" t="s">
        <v>447</v>
      </c>
      <c r="F47" s="100" t="s">
        <v>448</v>
      </c>
      <c r="G47" s="79"/>
      <c r="H47" s="79"/>
      <c r="I47" s="79"/>
      <c r="J47" s="79"/>
      <c r="K47" s="79"/>
      <c r="L47" s="79"/>
      <c r="M47" s="79"/>
      <c r="N47" s="79"/>
      <c r="O47" s="79"/>
      <c r="P47" s="79"/>
      <c r="Q47" s="79"/>
      <c r="R47" s="79"/>
      <c r="S47" s="79"/>
      <c r="T47" s="79"/>
      <c r="U47" s="79"/>
      <c r="V47" s="79"/>
      <c r="W47" s="79"/>
      <c r="X47" s="79"/>
      <c r="Y47" s="79"/>
      <c r="Z47" s="79"/>
    </row>
    <row r="48" spans="1:26" ht="15.75" customHeight="1">
      <c r="A48" s="98">
        <v>45</v>
      </c>
      <c r="B48" s="99">
        <v>1230</v>
      </c>
      <c r="C48" s="99">
        <v>161</v>
      </c>
      <c r="D48" s="100" t="s">
        <v>414</v>
      </c>
      <c r="E48" s="100" t="s">
        <v>447</v>
      </c>
      <c r="F48" s="100" t="s">
        <v>448</v>
      </c>
      <c r="G48" s="79"/>
      <c r="H48" s="79"/>
      <c r="I48" s="79"/>
      <c r="J48" s="79"/>
      <c r="K48" s="79"/>
      <c r="L48" s="79"/>
      <c r="M48" s="79"/>
      <c r="N48" s="79"/>
      <c r="O48" s="79"/>
      <c r="P48" s="79"/>
      <c r="Q48" s="79"/>
      <c r="R48" s="79"/>
      <c r="S48" s="79"/>
      <c r="T48" s="79"/>
      <c r="U48" s="79"/>
      <c r="V48" s="79"/>
      <c r="W48" s="79"/>
      <c r="X48" s="79"/>
      <c r="Y48" s="79"/>
      <c r="Z48" s="79"/>
    </row>
    <row r="49" spans="1:26" ht="15.75" customHeight="1">
      <c r="A49" s="101">
        <v>46</v>
      </c>
      <c r="B49" s="102">
        <v>1237</v>
      </c>
      <c r="C49" s="102">
        <v>466</v>
      </c>
      <c r="D49" s="103" t="s">
        <v>414</v>
      </c>
      <c r="E49" s="104" t="s">
        <v>449</v>
      </c>
      <c r="F49" s="103" t="s">
        <v>450</v>
      </c>
      <c r="G49" s="79"/>
      <c r="H49" s="79"/>
      <c r="I49" s="79"/>
      <c r="J49" s="79"/>
      <c r="K49" s="79"/>
      <c r="L49" s="79"/>
      <c r="M49" s="79"/>
      <c r="N49" s="79"/>
      <c r="O49" s="79"/>
      <c r="P49" s="79"/>
      <c r="Q49" s="79"/>
      <c r="R49" s="79"/>
      <c r="S49" s="79"/>
      <c r="T49" s="79"/>
      <c r="U49" s="79"/>
      <c r="V49" s="79"/>
      <c r="W49" s="79"/>
      <c r="X49" s="79"/>
      <c r="Y49" s="79"/>
      <c r="Z49" s="79"/>
    </row>
    <row r="50" spans="1:26" ht="15.75" customHeight="1">
      <c r="A50" s="101">
        <v>47</v>
      </c>
      <c r="B50" s="102">
        <v>1238</v>
      </c>
      <c r="C50" s="105">
        <v>517.4</v>
      </c>
      <c r="D50" s="103" t="s">
        <v>414</v>
      </c>
      <c r="E50" s="103" t="s">
        <v>451</v>
      </c>
      <c r="F50" s="103" t="s">
        <v>450</v>
      </c>
      <c r="G50" s="79"/>
      <c r="H50" s="79"/>
      <c r="I50" s="79"/>
      <c r="J50" s="79"/>
      <c r="K50" s="79"/>
      <c r="L50" s="79"/>
      <c r="M50" s="79"/>
      <c r="N50" s="79"/>
      <c r="O50" s="79"/>
      <c r="P50" s="79"/>
      <c r="Q50" s="79"/>
      <c r="R50" s="79"/>
      <c r="S50" s="79"/>
      <c r="T50" s="79"/>
      <c r="U50" s="79"/>
      <c r="V50" s="79"/>
      <c r="W50" s="79"/>
      <c r="X50" s="79"/>
      <c r="Y50" s="79"/>
      <c r="Z50" s="79"/>
    </row>
    <row r="51" spans="1:26" ht="15.75" customHeight="1">
      <c r="A51" s="101">
        <v>48</v>
      </c>
      <c r="B51" s="102">
        <v>1238</v>
      </c>
      <c r="C51" s="106">
        <v>680.06</v>
      </c>
      <c r="D51" s="103" t="s">
        <v>415</v>
      </c>
      <c r="E51" s="104" t="s">
        <v>452</v>
      </c>
      <c r="F51" s="103" t="s">
        <v>450</v>
      </c>
      <c r="G51" s="79"/>
      <c r="H51" s="79"/>
      <c r="I51" s="79"/>
      <c r="J51" s="79"/>
      <c r="K51" s="79"/>
      <c r="L51" s="79"/>
      <c r="M51" s="79"/>
      <c r="N51" s="79"/>
      <c r="O51" s="79"/>
      <c r="P51" s="79"/>
      <c r="Q51" s="79"/>
      <c r="R51" s="79"/>
      <c r="S51" s="79"/>
      <c r="T51" s="79"/>
      <c r="U51" s="79"/>
      <c r="V51" s="79"/>
      <c r="W51" s="79"/>
      <c r="X51" s="79"/>
      <c r="Y51" s="79"/>
      <c r="Z51" s="79"/>
    </row>
    <row r="52" spans="1:26" ht="15.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5.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5.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5.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5.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5.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5.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5.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5.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5.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5.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5.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5.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5.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5.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5.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5.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5.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5.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5.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5.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5.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5.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5.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5.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5.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5.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5.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5.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5">
    <mergeCell ref="A1:A2"/>
    <mergeCell ref="B1:C1"/>
    <mergeCell ref="D1:D2"/>
    <mergeCell ref="E1:E2"/>
    <mergeCell ref="F1:F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F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703125" defaultRowHeight="15" customHeight="1"/>
  <cols>
    <col min="1" max="1" width="15.85546875" customWidth="1"/>
    <col min="2" max="2" width="16.140625" customWidth="1"/>
    <col min="3" max="3" width="18.42578125" customWidth="1"/>
    <col min="4" max="4" width="17.7109375" customWidth="1"/>
    <col min="5" max="5" width="14.7109375" customWidth="1"/>
    <col min="6" max="6" width="16.85546875" customWidth="1"/>
    <col min="7" max="26" width="8.5703125" customWidth="1"/>
  </cols>
  <sheetData>
    <row r="1" spans="1:6" ht="26.25">
      <c r="A1" s="653" t="s">
        <v>49</v>
      </c>
      <c r="B1" s="654"/>
      <c r="C1" s="654"/>
      <c r="D1" s="654"/>
      <c r="E1" s="654"/>
      <c r="F1" s="655"/>
    </row>
    <row r="2" spans="1:6" ht="40.5" customHeight="1">
      <c r="A2" s="656" t="s">
        <v>264</v>
      </c>
      <c r="B2" s="656" t="s">
        <v>294</v>
      </c>
      <c r="C2" s="107"/>
      <c r="D2" s="656" t="s">
        <v>264</v>
      </c>
      <c r="E2" s="657" t="s">
        <v>294</v>
      </c>
    </row>
    <row r="3" spans="1:6">
      <c r="A3" s="602"/>
      <c r="B3" s="602"/>
      <c r="C3" s="108"/>
      <c r="D3" s="602"/>
      <c r="E3" s="602"/>
    </row>
    <row r="4" spans="1:6" ht="18.75" customHeight="1">
      <c r="A4" s="109">
        <v>1</v>
      </c>
      <c r="B4" s="109">
        <v>315</v>
      </c>
      <c r="C4" s="652" t="s">
        <v>305</v>
      </c>
      <c r="D4" s="110">
        <v>46</v>
      </c>
      <c r="E4" s="110">
        <v>360</v>
      </c>
      <c r="F4" s="651" t="s">
        <v>307</v>
      </c>
    </row>
    <row r="5" spans="1:6" ht="18.75">
      <c r="A5" s="109">
        <v>2</v>
      </c>
      <c r="B5" s="109">
        <v>316</v>
      </c>
      <c r="C5" s="638"/>
      <c r="D5" s="110">
        <v>47</v>
      </c>
      <c r="E5" s="110">
        <v>361</v>
      </c>
      <c r="F5" s="638"/>
    </row>
    <row r="6" spans="1:6" ht="18.75">
      <c r="A6" s="109">
        <v>3</v>
      </c>
      <c r="B6" s="109">
        <v>317</v>
      </c>
      <c r="C6" s="638"/>
      <c r="D6" s="110">
        <v>48</v>
      </c>
      <c r="E6" s="110">
        <v>362</v>
      </c>
      <c r="F6" s="638"/>
    </row>
    <row r="7" spans="1:6" ht="18.75">
      <c r="A7" s="109">
        <v>4</v>
      </c>
      <c r="B7" s="109">
        <v>318</v>
      </c>
      <c r="C7" s="638"/>
      <c r="D7" s="110">
        <v>49</v>
      </c>
      <c r="E7" s="110">
        <v>363</v>
      </c>
      <c r="F7" s="638"/>
    </row>
    <row r="8" spans="1:6" ht="18.75" customHeight="1">
      <c r="A8" s="109">
        <v>5</v>
      </c>
      <c r="B8" s="109">
        <v>319</v>
      </c>
      <c r="C8" s="638"/>
      <c r="D8" s="110">
        <v>50</v>
      </c>
      <c r="E8" s="110">
        <v>364</v>
      </c>
      <c r="F8" s="602"/>
    </row>
    <row r="9" spans="1:6" ht="18.75">
      <c r="A9" s="109">
        <v>6</v>
      </c>
      <c r="B9" s="109">
        <v>320</v>
      </c>
      <c r="C9" s="602"/>
      <c r="D9" s="109">
        <v>51</v>
      </c>
      <c r="E9" s="109">
        <v>365</v>
      </c>
      <c r="F9" s="652" t="s">
        <v>305</v>
      </c>
    </row>
    <row r="10" spans="1:6" ht="18.75">
      <c r="A10" s="110">
        <v>7</v>
      </c>
      <c r="B10" s="110">
        <v>321</v>
      </c>
      <c r="C10" s="651" t="s">
        <v>307</v>
      </c>
      <c r="D10" s="109">
        <v>52</v>
      </c>
      <c r="E10" s="109">
        <v>366</v>
      </c>
      <c r="F10" s="638"/>
    </row>
    <row r="11" spans="1:6" ht="18.75">
      <c r="A11" s="110">
        <v>8</v>
      </c>
      <c r="B11" s="110">
        <v>322</v>
      </c>
      <c r="C11" s="602"/>
      <c r="D11" s="109">
        <v>53</v>
      </c>
      <c r="E11" s="109">
        <v>367</v>
      </c>
      <c r="F11" s="638"/>
    </row>
    <row r="12" spans="1:6" ht="18.75" customHeight="1">
      <c r="A12" s="109">
        <v>9</v>
      </c>
      <c r="B12" s="109">
        <v>323</v>
      </c>
      <c r="C12" s="652" t="s">
        <v>305</v>
      </c>
      <c r="D12" s="109">
        <v>54</v>
      </c>
      <c r="E12" s="109">
        <v>368</v>
      </c>
      <c r="F12" s="638"/>
    </row>
    <row r="13" spans="1:6" ht="18.75">
      <c r="A13" s="109">
        <v>10</v>
      </c>
      <c r="B13" s="109">
        <v>324</v>
      </c>
      <c r="C13" s="602"/>
      <c r="D13" s="109">
        <v>55</v>
      </c>
      <c r="E13" s="109">
        <v>369</v>
      </c>
      <c r="F13" s="602"/>
    </row>
    <row r="14" spans="1:6" ht="18.75">
      <c r="A14" s="110">
        <v>11</v>
      </c>
      <c r="B14" s="110">
        <v>325</v>
      </c>
      <c r="C14" s="651" t="s">
        <v>307</v>
      </c>
      <c r="D14" s="110">
        <v>56</v>
      </c>
      <c r="E14" s="110">
        <v>370</v>
      </c>
      <c r="F14" s="651" t="s">
        <v>307</v>
      </c>
    </row>
    <row r="15" spans="1:6" ht="18.75">
      <c r="A15" s="110">
        <v>12</v>
      </c>
      <c r="B15" s="110">
        <v>326</v>
      </c>
      <c r="C15" s="638"/>
      <c r="D15" s="110">
        <v>57</v>
      </c>
      <c r="E15" s="110">
        <v>371</v>
      </c>
      <c r="F15" s="638"/>
    </row>
    <row r="16" spans="1:6" ht="18.75" customHeight="1">
      <c r="A16" s="110">
        <v>13</v>
      </c>
      <c r="B16" s="110">
        <v>327</v>
      </c>
      <c r="C16" s="638"/>
      <c r="D16" s="110">
        <v>58</v>
      </c>
      <c r="E16" s="110">
        <v>372</v>
      </c>
      <c r="F16" s="638"/>
    </row>
    <row r="17" spans="1:6" ht="18.75">
      <c r="A17" s="110">
        <v>14</v>
      </c>
      <c r="B17" s="110">
        <v>328</v>
      </c>
      <c r="C17" s="638"/>
      <c r="D17" s="110">
        <v>59</v>
      </c>
      <c r="E17" s="110">
        <v>373</v>
      </c>
      <c r="F17" s="638"/>
    </row>
    <row r="18" spans="1:6" ht="18.75">
      <c r="A18" s="110">
        <v>15</v>
      </c>
      <c r="B18" s="110">
        <v>329</v>
      </c>
      <c r="C18" s="602"/>
      <c r="D18" s="110">
        <v>60</v>
      </c>
      <c r="E18" s="110">
        <v>374</v>
      </c>
      <c r="F18" s="602"/>
    </row>
    <row r="19" spans="1:6" ht="18.75">
      <c r="A19" s="109">
        <v>16</v>
      </c>
      <c r="B19" s="109">
        <v>330</v>
      </c>
      <c r="C19" s="652" t="s">
        <v>305</v>
      </c>
      <c r="D19" s="109">
        <v>61</v>
      </c>
      <c r="E19" s="109">
        <v>375</v>
      </c>
      <c r="F19" s="652" t="s">
        <v>305</v>
      </c>
    </row>
    <row r="20" spans="1:6" ht="18.75" customHeight="1">
      <c r="A20" s="109">
        <v>17</v>
      </c>
      <c r="B20" s="109">
        <v>331</v>
      </c>
      <c r="C20" s="638"/>
      <c r="D20" s="109">
        <v>62</v>
      </c>
      <c r="E20" s="109">
        <v>376</v>
      </c>
      <c r="F20" s="638"/>
    </row>
    <row r="21" spans="1:6" ht="15.75" customHeight="1">
      <c r="A21" s="109">
        <v>18</v>
      </c>
      <c r="B21" s="109">
        <v>332</v>
      </c>
      <c r="C21" s="638"/>
      <c r="D21" s="109">
        <v>63</v>
      </c>
      <c r="E21" s="109">
        <v>377</v>
      </c>
      <c r="F21" s="638"/>
    </row>
    <row r="22" spans="1:6" ht="15.75" customHeight="1">
      <c r="A22" s="109">
        <v>19</v>
      </c>
      <c r="B22" s="109">
        <v>333</v>
      </c>
      <c r="C22" s="638"/>
      <c r="D22" s="109">
        <v>64</v>
      </c>
      <c r="E22" s="109">
        <v>378</v>
      </c>
      <c r="F22" s="638"/>
    </row>
    <row r="23" spans="1:6" ht="15.75" customHeight="1">
      <c r="A23" s="109">
        <v>20</v>
      </c>
      <c r="B23" s="109">
        <v>334</v>
      </c>
      <c r="C23" s="602"/>
      <c r="D23" s="109">
        <v>65</v>
      </c>
      <c r="E23" s="109">
        <v>379</v>
      </c>
      <c r="F23" s="638"/>
    </row>
    <row r="24" spans="1:6" ht="18.75" customHeight="1">
      <c r="A24" s="110">
        <v>21</v>
      </c>
      <c r="B24" s="110">
        <v>335</v>
      </c>
      <c r="C24" s="651" t="s">
        <v>307</v>
      </c>
      <c r="D24" s="109">
        <v>66</v>
      </c>
      <c r="E24" s="109">
        <v>380</v>
      </c>
      <c r="F24" s="638"/>
    </row>
    <row r="25" spans="1:6" ht="15.75" customHeight="1">
      <c r="A25" s="110">
        <v>22</v>
      </c>
      <c r="B25" s="110">
        <v>336</v>
      </c>
      <c r="C25" s="638"/>
      <c r="D25" s="109">
        <v>67</v>
      </c>
      <c r="E25" s="109">
        <v>381</v>
      </c>
      <c r="F25" s="602"/>
    </row>
    <row r="26" spans="1:6" ht="15.75" customHeight="1">
      <c r="A26" s="110">
        <v>23</v>
      </c>
      <c r="B26" s="110">
        <v>337</v>
      </c>
      <c r="C26" s="638"/>
      <c r="D26" s="110">
        <v>68</v>
      </c>
      <c r="E26" s="110">
        <v>382</v>
      </c>
      <c r="F26" s="651" t="s">
        <v>307</v>
      </c>
    </row>
    <row r="27" spans="1:6" ht="15.75" customHeight="1">
      <c r="A27" s="110">
        <v>24</v>
      </c>
      <c r="B27" s="110">
        <v>338</v>
      </c>
      <c r="C27" s="638"/>
      <c r="D27" s="110">
        <v>69</v>
      </c>
      <c r="E27" s="110">
        <v>383</v>
      </c>
      <c r="F27" s="638"/>
    </row>
    <row r="28" spans="1:6" ht="18.75" customHeight="1">
      <c r="A28" s="110">
        <v>25</v>
      </c>
      <c r="B28" s="110">
        <v>339</v>
      </c>
      <c r="C28" s="602"/>
      <c r="D28" s="110">
        <v>70</v>
      </c>
      <c r="E28" s="110">
        <v>384</v>
      </c>
      <c r="F28" s="638"/>
    </row>
    <row r="29" spans="1:6" ht="15.75" customHeight="1">
      <c r="A29" s="109">
        <v>26</v>
      </c>
      <c r="B29" s="109">
        <v>340</v>
      </c>
      <c r="C29" s="652" t="s">
        <v>305</v>
      </c>
      <c r="D29" s="110">
        <v>71</v>
      </c>
      <c r="E29" s="110">
        <v>385</v>
      </c>
      <c r="F29" s="638"/>
    </row>
    <row r="30" spans="1:6" ht="15.75" customHeight="1">
      <c r="A30" s="109">
        <v>27</v>
      </c>
      <c r="B30" s="109">
        <v>341</v>
      </c>
      <c r="C30" s="638"/>
      <c r="D30" s="110">
        <v>72</v>
      </c>
      <c r="E30" s="110">
        <v>386</v>
      </c>
      <c r="F30" s="602"/>
    </row>
    <row r="31" spans="1:6" ht="15.75" customHeight="1">
      <c r="A31" s="109">
        <v>28</v>
      </c>
      <c r="B31" s="109">
        <v>342</v>
      </c>
      <c r="C31" s="638"/>
      <c r="D31" s="109">
        <v>73</v>
      </c>
      <c r="E31" s="109">
        <v>387</v>
      </c>
      <c r="F31" s="652" t="s">
        <v>305</v>
      </c>
    </row>
    <row r="32" spans="1:6" ht="18.75" customHeight="1">
      <c r="A32" s="109">
        <v>29</v>
      </c>
      <c r="B32" s="109">
        <v>343</v>
      </c>
      <c r="C32" s="638"/>
      <c r="D32" s="109">
        <v>74</v>
      </c>
      <c r="E32" s="109">
        <v>388</v>
      </c>
      <c r="F32" s="638"/>
    </row>
    <row r="33" spans="1:6" ht="15.75" customHeight="1">
      <c r="A33" s="109">
        <v>30</v>
      </c>
      <c r="B33" s="109">
        <v>344</v>
      </c>
      <c r="C33" s="638"/>
      <c r="D33" s="109">
        <v>75</v>
      </c>
      <c r="E33" s="109">
        <v>389</v>
      </c>
      <c r="F33" s="638"/>
    </row>
    <row r="34" spans="1:6" ht="15.75" customHeight="1">
      <c r="A34" s="109">
        <v>31</v>
      </c>
      <c r="B34" s="109">
        <v>345</v>
      </c>
      <c r="C34" s="638"/>
      <c r="D34" s="109">
        <v>76</v>
      </c>
      <c r="E34" s="109">
        <v>390</v>
      </c>
      <c r="F34" s="638"/>
    </row>
    <row r="35" spans="1:6" ht="15.75" customHeight="1">
      <c r="A35" s="109">
        <v>32</v>
      </c>
      <c r="B35" s="109">
        <v>346</v>
      </c>
      <c r="C35" s="638"/>
      <c r="D35" s="109">
        <v>77</v>
      </c>
      <c r="E35" s="109">
        <v>391</v>
      </c>
      <c r="F35" s="602"/>
    </row>
    <row r="36" spans="1:6" ht="18.75" customHeight="1">
      <c r="A36" s="109">
        <v>33</v>
      </c>
      <c r="B36" s="109">
        <v>347</v>
      </c>
      <c r="C36" s="602"/>
      <c r="D36" s="110">
        <v>78</v>
      </c>
      <c r="E36" s="110">
        <v>392</v>
      </c>
      <c r="F36" s="651" t="s">
        <v>307</v>
      </c>
    </row>
    <row r="37" spans="1:6" ht="15.75" customHeight="1">
      <c r="A37" s="110">
        <v>34</v>
      </c>
      <c r="B37" s="110">
        <v>348</v>
      </c>
      <c r="C37" s="651" t="s">
        <v>307</v>
      </c>
      <c r="D37" s="110">
        <v>79</v>
      </c>
      <c r="E37" s="110">
        <v>393</v>
      </c>
      <c r="F37" s="638"/>
    </row>
    <row r="38" spans="1:6" ht="15.75" customHeight="1">
      <c r="A38" s="110">
        <v>35</v>
      </c>
      <c r="B38" s="110">
        <v>349</v>
      </c>
      <c r="C38" s="638"/>
      <c r="D38" s="110">
        <v>80</v>
      </c>
      <c r="E38" s="110">
        <v>394</v>
      </c>
      <c r="F38" s="638"/>
    </row>
    <row r="39" spans="1:6" ht="15.75" customHeight="1">
      <c r="A39" s="110">
        <v>36</v>
      </c>
      <c r="B39" s="110">
        <v>350</v>
      </c>
      <c r="C39" s="602"/>
      <c r="D39" s="110">
        <v>81</v>
      </c>
      <c r="E39" s="110">
        <v>395</v>
      </c>
      <c r="F39" s="638"/>
    </row>
    <row r="40" spans="1:6" ht="18.75" customHeight="1">
      <c r="A40" s="109">
        <v>37</v>
      </c>
      <c r="B40" s="109">
        <v>351</v>
      </c>
      <c r="C40" s="111" t="s">
        <v>305</v>
      </c>
      <c r="D40" s="110">
        <v>82</v>
      </c>
      <c r="E40" s="110">
        <v>396</v>
      </c>
      <c r="F40" s="638"/>
    </row>
    <row r="41" spans="1:6" ht="15.75" customHeight="1">
      <c r="A41" s="110">
        <v>38</v>
      </c>
      <c r="B41" s="110">
        <v>352</v>
      </c>
      <c r="C41" s="112" t="s">
        <v>307</v>
      </c>
      <c r="D41" s="110">
        <v>83</v>
      </c>
      <c r="E41" s="110">
        <v>397</v>
      </c>
      <c r="F41" s="602"/>
    </row>
    <row r="42" spans="1:6" ht="15.75" customHeight="1">
      <c r="A42" s="109">
        <v>39</v>
      </c>
      <c r="B42" s="109">
        <v>353</v>
      </c>
      <c r="C42" s="111" t="s">
        <v>305</v>
      </c>
      <c r="D42" s="109">
        <v>84</v>
      </c>
      <c r="E42" s="109">
        <v>398</v>
      </c>
      <c r="F42" s="652" t="s">
        <v>305</v>
      </c>
    </row>
    <row r="43" spans="1:6" ht="15.75" customHeight="1">
      <c r="A43" s="110">
        <v>40</v>
      </c>
      <c r="B43" s="110">
        <v>354</v>
      </c>
      <c r="C43" s="651" t="s">
        <v>307</v>
      </c>
      <c r="D43" s="109">
        <v>85</v>
      </c>
      <c r="E43" s="109">
        <v>399</v>
      </c>
      <c r="F43" s="638"/>
    </row>
    <row r="44" spans="1:6" ht="18.75" customHeight="1">
      <c r="A44" s="110">
        <v>41</v>
      </c>
      <c r="B44" s="110">
        <v>355</v>
      </c>
      <c r="C44" s="602"/>
      <c r="D44" s="109">
        <v>86</v>
      </c>
      <c r="E44" s="109">
        <v>400</v>
      </c>
      <c r="F44" s="638"/>
    </row>
    <row r="45" spans="1:6" ht="15.75" customHeight="1">
      <c r="A45" s="109">
        <v>42</v>
      </c>
      <c r="B45" s="109">
        <v>356</v>
      </c>
      <c r="C45" s="652" t="s">
        <v>305</v>
      </c>
      <c r="D45" s="109">
        <v>87</v>
      </c>
      <c r="E45" s="109">
        <v>401</v>
      </c>
      <c r="F45" s="638"/>
    </row>
    <row r="46" spans="1:6" ht="15.75" customHeight="1">
      <c r="A46" s="109">
        <v>43</v>
      </c>
      <c r="B46" s="109">
        <v>357</v>
      </c>
      <c r="C46" s="638"/>
      <c r="D46" s="109">
        <v>88</v>
      </c>
      <c r="E46" s="109">
        <v>402</v>
      </c>
      <c r="F46" s="638"/>
    </row>
    <row r="47" spans="1:6" ht="15.75" customHeight="1">
      <c r="A47" s="109">
        <v>44</v>
      </c>
      <c r="B47" s="109">
        <v>358</v>
      </c>
      <c r="C47" s="638"/>
      <c r="D47" s="109">
        <v>89</v>
      </c>
      <c r="E47" s="109">
        <v>403</v>
      </c>
      <c r="F47" s="638"/>
    </row>
    <row r="48" spans="1:6" ht="18.75" customHeight="1">
      <c r="A48" s="109">
        <v>45</v>
      </c>
      <c r="B48" s="109">
        <v>359</v>
      </c>
      <c r="C48" s="602"/>
      <c r="D48" s="109">
        <v>90</v>
      </c>
      <c r="E48" s="109">
        <v>404</v>
      </c>
      <c r="F48" s="602"/>
    </row>
    <row r="49" spans="3:6" ht="15.75" customHeight="1">
      <c r="C49" s="1"/>
      <c r="D49" s="110">
        <v>91</v>
      </c>
      <c r="E49" s="110">
        <v>405</v>
      </c>
      <c r="F49" s="651" t="s">
        <v>307</v>
      </c>
    </row>
    <row r="50" spans="3:6" ht="15.75" customHeight="1">
      <c r="C50" s="1"/>
      <c r="D50" s="110">
        <v>92</v>
      </c>
      <c r="E50" s="110">
        <v>406</v>
      </c>
      <c r="F50" s="638"/>
    </row>
    <row r="51" spans="3:6" ht="15.75" customHeight="1">
      <c r="C51" s="1"/>
      <c r="D51" s="110">
        <v>93</v>
      </c>
      <c r="E51" s="110">
        <v>407</v>
      </c>
      <c r="F51" s="638"/>
    </row>
    <row r="52" spans="3:6" ht="18.75" customHeight="1">
      <c r="C52" s="1"/>
      <c r="D52" s="110">
        <v>94</v>
      </c>
      <c r="E52" s="110">
        <v>408</v>
      </c>
      <c r="F52" s="638"/>
    </row>
    <row r="53" spans="3:6" ht="15.75" customHeight="1">
      <c r="C53" s="1"/>
      <c r="D53" s="110">
        <v>95</v>
      </c>
      <c r="E53" s="110">
        <v>409</v>
      </c>
      <c r="F53" s="602"/>
    </row>
    <row r="54" spans="3:6" ht="15.75" customHeight="1">
      <c r="C54" s="1"/>
    </row>
    <row r="55" spans="3:6" ht="15.75" customHeight="1">
      <c r="C55" s="1"/>
    </row>
    <row r="56" spans="3:6" ht="18.75" customHeight="1">
      <c r="C56" s="1"/>
    </row>
    <row r="57" spans="3:6" ht="15.75" customHeight="1">
      <c r="C57" s="1"/>
    </row>
    <row r="58" spans="3:6" ht="15.75" customHeight="1">
      <c r="C58" s="1"/>
    </row>
    <row r="59" spans="3:6" ht="15.75" customHeight="1">
      <c r="C59" s="1"/>
    </row>
    <row r="60" spans="3:6" ht="18.75" customHeight="1">
      <c r="C60" s="1"/>
    </row>
    <row r="61" spans="3:6" ht="15.75" customHeight="1">
      <c r="C61" s="1"/>
    </row>
    <row r="62" spans="3:6" ht="15.75" customHeight="1">
      <c r="C62" s="1"/>
    </row>
    <row r="63" spans="3:6" ht="15.75" customHeight="1">
      <c r="C63" s="1"/>
    </row>
    <row r="64" spans="3:6" ht="18.75" customHeight="1">
      <c r="C64" s="1"/>
    </row>
    <row r="65" spans="3:3" ht="15.75" customHeight="1">
      <c r="C65" s="1"/>
    </row>
    <row r="66" spans="3:3" ht="15.75" customHeight="1">
      <c r="C66" s="1"/>
    </row>
    <row r="67" spans="3:3" ht="15.75" customHeight="1">
      <c r="C67" s="1"/>
    </row>
    <row r="68" spans="3:3" ht="18.75" customHeight="1">
      <c r="C68" s="1"/>
    </row>
    <row r="69" spans="3:3" ht="15.75" customHeight="1">
      <c r="C69" s="1"/>
    </row>
    <row r="70" spans="3:3" ht="15.75" customHeight="1">
      <c r="C70" s="1"/>
    </row>
    <row r="71" spans="3:3" ht="15.75" customHeight="1">
      <c r="C71" s="1"/>
    </row>
    <row r="72" spans="3:3" ht="18.75" customHeight="1">
      <c r="C72" s="1"/>
    </row>
    <row r="73" spans="3:3" ht="15.75" customHeight="1">
      <c r="C73" s="1"/>
    </row>
    <row r="74" spans="3:3" ht="15.75" customHeight="1">
      <c r="C74" s="1"/>
    </row>
    <row r="75" spans="3:3" ht="15.75" customHeight="1">
      <c r="C75" s="1"/>
    </row>
    <row r="76" spans="3:3" ht="18.75" customHeight="1">
      <c r="C76" s="1"/>
    </row>
    <row r="77" spans="3:3" ht="15.75" customHeight="1">
      <c r="C77" s="1"/>
    </row>
    <row r="78" spans="3:3" ht="15.75" customHeight="1">
      <c r="C78" s="1"/>
    </row>
    <row r="79" spans="3:3" ht="15.75" customHeight="1">
      <c r="C79" s="1"/>
    </row>
    <row r="80" spans="3:3" ht="18.75" customHeight="1">
      <c r="C80" s="1"/>
    </row>
    <row r="81" spans="3:3" ht="15.75" customHeight="1">
      <c r="C81" s="1"/>
    </row>
    <row r="82" spans="3:3" ht="15.75" customHeight="1">
      <c r="C82" s="1"/>
    </row>
    <row r="83" spans="3:3" ht="15.75" customHeight="1">
      <c r="C83" s="1"/>
    </row>
    <row r="84" spans="3:3" ht="18.75" customHeight="1">
      <c r="C84" s="1"/>
    </row>
    <row r="85" spans="3:3" ht="15.75" customHeight="1">
      <c r="C85" s="1"/>
    </row>
    <row r="86" spans="3:3" ht="15.75" customHeight="1">
      <c r="C86" s="1"/>
    </row>
    <row r="87" spans="3:3" ht="15.75" customHeight="1">
      <c r="C87" s="1"/>
    </row>
    <row r="88" spans="3:3" ht="18.75" customHeight="1">
      <c r="C88" s="1"/>
    </row>
    <row r="89" spans="3:3" ht="15.75" customHeight="1">
      <c r="C89" s="1"/>
    </row>
    <row r="90" spans="3:3" ht="15.75" customHeight="1">
      <c r="C90" s="1"/>
    </row>
    <row r="91" spans="3:3" ht="15.75" customHeight="1">
      <c r="C91" s="1"/>
    </row>
    <row r="92" spans="3:3" ht="18.75" customHeight="1">
      <c r="C92" s="1"/>
    </row>
    <row r="93" spans="3:3" ht="15.75" customHeight="1">
      <c r="C93" s="1"/>
    </row>
    <row r="94" spans="3:3" ht="15.75" customHeight="1">
      <c r="C94" s="1"/>
    </row>
    <row r="95" spans="3:3" ht="15.75" customHeight="1">
      <c r="C95" s="1"/>
    </row>
    <row r="96" spans="3:3" ht="18.75" customHeight="1">
      <c r="C96" s="1"/>
    </row>
    <row r="97" spans="3:3" ht="15.75" customHeight="1">
      <c r="C97" s="1"/>
    </row>
    <row r="98" spans="3:3" ht="15.75" customHeight="1">
      <c r="C98" s="1"/>
    </row>
    <row r="99" spans="3:3" ht="15.75" customHeight="1">
      <c r="C99" s="67"/>
    </row>
    <row r="100" spans="3:3" ht="15.75" customHeight="1">
      <c r="C100" s="1"/>
    </row>
    <row r="101" spans="3:3" ht="15.75" customHeight="1">
      <c r="C101" s="1"/>
    </row>
    <row r="102" spans="3:3" ht="15.75" customHeight="1">
      <c r="C102" s="1"/>
    </row>
    <row r="103" spans="3:3" ht="15.75" customHeight="1">
      <c r="C103" s="1"/>
    </row>
    <row r="104" spans="3:3" ht="15.75" customHeight="1">
      <c r="C104" s="1"/>
    </row>
    <row r="105" spans="3:3" ht="15.75" customHeight="1">
      <c r="C105" s="1"/>
    </row>
    <row r="106" spans="3:3" ht="15.75" customHeight="1">
      <c r="C106" s="1"/>
    </row>
    <row r="107" spans="3:3" ht="15.75" customHeight="1">
      <c r="C107" s="1"/>
    </row>
    <row r="108" spans="3:3" ht="15.75" customHeight="1">
      <c r="C108" s="1"/>
    </row>
    <row r="109" spans="3:3" ht="15.75" customHeight="1">
      <c r="C109" s="1"/>
    </row>
    <row r="110" spans="3:3" ht="15.75" customHeight="1">
      <c r="C110" s="1"/>
    </row>
    <row r="111" spans="3:3" ht="15.75" customHeight="1">
      <c r="C111" s="1"/>
    </row>
    <row r="112" spans="3:3" ht="15.75" customHeight="1">
      <c r="C112" s="1"/>
    </row>
    <row r="113" spans="3:3" ht="15.75" customHeight="1">
      <c r="C113" s="1"/>
    </row>
    <row r="114" spans="3:3" ht="15.75" customHeight="1">
      <c r="C114" s="1"/>
    </row>
    <row r="115" spans="3:3" ht="15.75" customHeight="1">
      <c r="C115" s="1"/>
    </row>
    <row r="116" spans="3:3" ht="15.75" customHeight="1">
      <c r="C116" s="1"/>
    </row>
    <row r="117" spans="3:3" ht="15.75" customHeight="1">
      <c r="C117" s="1"/>
    </row>
    <row r="118" spans="3:3" ht="15.75" customHeight="1">
      <c r="C118" s="1"/>
    </row>
    <row r="119" spans="3:3" ht="15.75" customHeight="1">
      <c r="C119" s="1"/>
    </row>
    <row r="120" spans="3:3" ht="15.75" customHeight="1">
      <c r="C120" s="1"/>
    </row>
    <row r="121" spans="3:3" ht="15.75" customHeight="1">
      <c r="C121" s="1"/>
    </row>
    <row r="122" spans="3:3" ht="15.75" customHeight="1">
      <c r="C122" s="1"/>
    </row>
    <row r="123" spans="3:3" ht="15.75" customHeight="1">
      <c r="C123" s="1"/>
    </row>
    <row r="124" spans="3:3" ht="15.75" customHeight="1">
      <c r="C124" s="1"/>
    </row>
    <row r="125" spans="3:3" ht="15.75" customHeight="1">
      <c r="C125" s="1"/>
    </row>
    <row r="126" spans="3:3" ht="15.75" customHeight="1">
      <c r="C126" s="1"/>
    </row>
    <row r="127" spans="3:3" ht="15.75" customHeight="1">
      <c r="C127" s="1"/>
    </row>
    <row r="128" spans="3:3" ht="15.75" customHeight="1">
      <c r="C128" s="1"/>
    </row>
    <row r="129" spans="3:3" ht="15.75" customHeight="1">
      <c r="C129" s="1"/>
    </row>
    <row r="130" spans="3:3" ht="15.75" customHeight="1">
      <c r="C130" s="1"/>
    </row>
    <row r="131" spans="3:3" ht="15.75" customHeight="1">
      <c r="C131" s="1"/>
    </row>
    <row r="132" spans="3:3" ht="15.75" customHeight="1">
      <c r="C132" s="1"/>
    </row>
    <row r="133" spans="3:3" ht="15.75" customHeight="1">
      <c r="C133" s="1"/>
    </row>
    <row r="134" spans="3:3" ht="15.75" customHeight="1">
      <c r="C134" s="1"/>
    </row>
    <row r="135" spans="3:3" ht="15.75" customHeight="1">
      <c r="C135" s="1"/>
    </row>
    <row r="136" spans="3:3" ht="15.75" customHeight="1">
      <c r="C136" s="1"/>
    </row>
    <row r="137" spans="3:3" ht="15.75" customHeight="1">
      <c r="C137" s="1"/>
    </row>
    <row r="138" spans="3:3" ht="15.75" customHeight="1">
      <c r="C138" s="1"/>
    </row>
    <row r="139" spans="3:3" ht="15.75" customHeight="1">
      <c r="C139" s="1"/>
    </row>
    <row r="140" spans="3:3" ht="15.75" customHeight="1">
      <c r="C140" s="1"/>
    </row>
    <row r="141" spans="3:3" ht="15.75" customHeight="1">
      <c r="C141" s="1"/>
    </row>
    <row r="142" spans="3:3" ht="15.75" customHeight="1">
      <c r="C142" s="1"/>
    </row>
    <row r="143" spans="3:3" ht="15.75" customHeight="1">
      <c r="C143" s="1"/>
    </row>
    <row r="144" spans="3:3" ht="15.75" customHeight="1">
      <c r="C144" s="1"/>
    </row>
    <row r="145" spans="3:3" ht="15.75" customHeight="1">
      <c r="C145" s="1"/>
    </row>
    <row r="146" spans="3:3" ht="15.75" customHeight="1">
      <c r="C146" s="1"/>
    </row>
    <row r="147" spans="3:3" ht="15.75" customHeight="1">
      <c r="C147" s="1"/>
    </row>
    <row r="148" spans="3:3" ht="15.75" customHeight="1">
      <c r="C148" s="1"/>
    </row>
    <row r="149" spans="3:3" ht="15.75" customHeight="1">
      <c r="C149" s="1"/>
    </row>
    <row r="150" spans="3:3" ht="15.75" customHeight="1">
      <c r="C150" s="1"/>
    </row>
    <row r="151" spans="3:3" ht="15.75" customHeight="1">
      <c r="C151" s="1"/>
    </row>
    <row r="152" spans="3:3" ht="15.75" customHeight="1">
      <c r="C152" s="1"/>
    </row>
    <row r="153" spans="3:3" ht="15.75" customHeight="1">
      <c r="C153" s="1"/>
    </row>
    <row r="154" spans="3:3" ht="15.75" customHeight="1">
      <c r="C154" s="1"/>
    </row>
    <row r="155" spans="3:3" ht="15.75" customHeight="1">
      <c r="C155" s="1"/>
    </row>
    <row r="156" spans="3:3" ht="15.75" customHeight="1">
      <c r="C156" s="1"/>
    </row>
    <row r="157" spans="3:3" ht="15.75" customHeight="1">
      <c r="C157" s="1"/>
    </row>
    <row r="158" spans="3:3" ht="15.75" customHeight="1">
      <c r="C158" s="1"/>
    </row>
    <row r="159" spans="3:3" ht="15.75" customHeight="1">
      <c r="C159" s="1"/>
    </row>
    <row r="160" spans="3:3" ht="15.75" customHeight="1">
      <c r="C160" s="1"/>
    </row>
    <row r="161" spans="3:3" ht="15.75" customHeight="1">
      <c r="C161" s="1"/>
    </row>
    <row r="162" spans="3:3" ht="15.75" customHeight="1">
      <c r="C162" s="1"/>
    </row>
    <row r="163" spans="3:3" ht="15.75" customHeight="1">
      <c r="C163" s="1"/>
    </row>
    <row r="164" spans="3:3" ht="15.75" customHeight="1">
      <c r="C164" s="1"/>
    </row>
    <row r="165" spans="3:3" ht="15.75" customHeight="1">
      <c r="C165" s="1"/>
    </row>
    <row r="166" spans="3:3" ht="15.75" customHeight="1">
      <c r="C166" s="1"/>
    </row>
    <row r="167" spans="3:3" ht="15.75" customHeight="1">
      <c r="C167" s="1"/>
    </row>
    <row r="168" spans="3:3" ht="15.75" customHeight="1">
      <c r="C168" s="1"/>
    </row>
    <row r="169" spans="3:3" ht="15.75" customHeight="1">
      <c r="C169" s="1"/>
    </row>
    <row r="170" spans="3:3" ht="15.75" customHeight="1">
      <c r="C170" s="1"/>
    </row>
    <row r="171" spans="3:3" ht="15.75" customHeight="1">
      <c r="C171" s="1"/>
    </row>
    <row r="172" spans="3:3" ht="15.75" customHeight="1">
      <c r="C172" s="1"/>
    </row>
    <row r="173" spans="3:3" ht="15.75" customHeight="1">
      <c r="C173" s="1"/>
    </row>
    <row r="174" spans="3:3" ht="15.75" customHeight="1">
      <c r="C174" s="1"/>
    </row>
    <row r="175" spans="3:3" ht="15.75" customHeight="1">
      <c r="C175" s="1"/>
    </row>
    <row r="176" spans="3:3" ht="15.75" customHeight="1">
      <c r="C176" s="1"/>
    </row>
    <row r="177" spans="3:3" ht="15.75" customHeight="1">
      <c r="C177" s="1"/>
    </row>
    <row r="178" spans="3:3" ht="15.75" customHeight="1">
      <c r="C178" s="1"/>
    </row>
    <row r="179" spans="3:3" ht="15.75" customHeight="1">
      <c r="C179" s="1"/>
    </row>
    <row r="180" spans="3:3" ht="15.75" customHeight="1">
      <c r="C180" s="1"/>
    </row>
    <row r="181" spans="3:3" ht="15.75" customHeight="1">
      <c r="C181" s="1"/>
    </row>
    <row r="182" spans="3:3" ht="15.75" customHeight="1">
      <c r="C182" s="1"/>
    </row>
    <row r="183" spans="3:3" ht="15.75" customHeight="1">
      <c r="C183" s="1"/>
    </row>
    <row r="184" spans="3:3" ht="15.75" customHeight="1">
      <c r="C184" s="1"/>
    </row>
    <row r="185" spans="3:3" ht="15.75" customHeight="1">
      <c r="C185" s="1"/>
    </row>
    <row r="186" spans="3:3" ht="15.75" customHeight="1">
      <c r="C186" s="1"/>
    </row>
    <row r="187" spans="3:3" ht="15.75" customHeight="1">
      <c r="C187" s="1"/>
    </row>
    <row r="188" spans="3:3" ht="15.75" customHeight="1">
      <c r="C188" s="1"/>
    </row>
    <row r="189" spans="3:3" ht="15.75" customHeight="1">
      <c r="C189" s="1"/>
    </row>
    <row r="190" spans="3:3" ht="15.75" customHeight="1">
      <c r="C190" s="1"/>
    </row>
    <row r="191" spans="3:3" ht="15.75" customHeight="1">
      <c r="C191" s="1"/>
    </row>
    <row r="192" spans="3:3" ht="15.75" customHeight="1">
      <c r="C192" s="1"/>
    </row>
    <row r="193" spans="3:3" ht="15.75" customHeight="1">
      <c r="C193" s="1"/>
    </row>
    <row r="194" spans="3:3" ht="15.75" customHeight="1">
      <c r="C194" s="1"/>
    </row>
    <row r="195" spans="3:3" ht="15.75" customHeight="1">
      <c r="C195" s="1"/>
    </row>
    <row r="196" spans="3:3" ht="15.75" customHeight="1">
      <c r="C196" s="1"/>
    </row>
    <row r="197" spans="3:3" ht="15.75" customHeight="1">
      <c r="C197" s="1"/>
    </row>
    <row r="198" spans="3:3" ht="15.75" customHeight="1">
      <c r="C198" s="1"/>
    </row>
    <row r="199" spans="3:3" ht="15.75" customHeight="1">
      <c r="C199" s="1"/>
    </row>
    <row r="200" spans="3:3" ht="15.75" customHeight="1">
      <c r="C200" s="1"/>
    </row>
    <row r="201" spans="3:3" ht="15.75" customHeight="1">
      <c r="C201" s="1"/>
    </row>
    <row r="202" spans="3:3" ht="15.75" customHeight="1">
      <c r="C202" s="1"/>
    </row>
    <row r="203" spans="3:3" ht="15.75" customHeight="1">
      <c r="C203" s="1"/>
    </row>
    <row r="204" spans="3:3" ht="15.75" customHeight="1">
      <c r="C204" s="1"/>
    </row>
    <row r="205" spans="3:3" ht="15.75" customHeight="1">
      <c r="C205" s="1"/>
    </row>
    <row r="206" spans="3:3" ht="15.75" customHeight="1">
      <c r="C206" s="1"/>
    </row>
    <row r="207" spans="3:3" ht="15.75" customHeight="1">
      <c r="C207" s="1"/>
    </row>
    <row r="208" spans="3:3" ht="15.75" customHeight="1">
      <c r="C208" s="1"/>
    </row>
    <row r="209" spans="3:3" ht="15.75" customHeight="1">
      <c r="C209" s="1"/>
    </row>
    <row r="210" spans="3:3" ht="15.75" customHeight="1">
      <c r="C210" s="1"/>
    </row>
    <row r="211" spans="3:3" ht="15.75" customHeight="1">
      <c r="C211" s="1"/>
    </row>
    <row r="212" spans="3:3" ht="15.75" customHeight="1">
      <c r="C212" s="1"/>
    </row>
    <row r="213" spans="3:3" ht="15.75" customHeight="1">
      <c r="C213" s="1"/>
    </row>
    <row r="214" spans="3:3" ht="15.75" customHeight="1">
      <c r="C214" s="1"/>
    </row>
    <row r="215" spans="3:3" ht="15.75" customHeight="1">
      <c r="C215" s="1"/>
    </row>
    <row r="216" spans="3:3" ht="15.75" customHeight="1">
      <c r="C216" s="1"/>
    </row>
    <row r="217" spans="3:3" ht="15.75" customHeight="1">
      <c r="C217" s="1"/>
    </row>
    <row r="218" spans="3:3" ht="15.75" customHeight="1">
      <c r="C218" s="1"/>
    </row>
    <row r="219" spans="3:3" ht="15.75" customHeight="1">
      <c r="C219" s="1"/>
    </row>
    <row r="220" spans="3:3" ht="15.75" customHeight="1">
      <c r="C220" s="1"/>
    </row>
    <row r="221" spans="3:3" ht="15.75" customHeight="1">
      <c r="C221" s="1"/>
    </row>
    <row r="222" spans="3:3" ht="15.75" customHeight="1">
      <c r="C222" s="1"/>
    </row>
    <row r="223" spans="3:3" ht="15.75" customHeight="1">
      <c r="C223" s="1"/>
    </row>
    <row r="224" spans="3:3" ht="15.75" customHeight="1">
      <c r="C224" s="1"/>
    </row>
    <row r="225" spans="3:3" ht="15.75" customHeight="1">
      <c r="C225" s="1"/>
    </row>
    <row r="226" spans="3:3" ht="15.75" customHeight="1">
      <c r="C226" s="1"/>
    </row>
    <row r="227" spans="3:3" ht="15.75" customHeight="1">
      <c r="C227" s="1"/>
    </row>
    <row r="228" spans="3:3" ht="15.75" customHeight="1">
      <c r="C228" s="1"/>
    </row>
    <row r="229" spans="3:3" ht="15.75" customHeight="1">
      <c r="C229" s="1"/>
    </row>
    <row r="230" spans="3:3" ht="15.75" customHeight="1">
      <c r="C230" s="1"/>
    </row>
    <row r="231" spans="3:3" ht="15.75" customHeight="1">
      <c r="C231" s="1"/>
    </row>
    <row r="232" spans="3:3" ht="15.75" customHeight="1">
      <c r="C232" s="1"/>
    </row>
    <row r="233" spans="3:3" ht="15.75" customHeight="1">
      <c r="C233" s="1"/>
    </row>
    <row r="234" spans="3:3" ht="15.75" customHeight="1">
      <c r="C234" s="1"/>
    </row>
    <row r="235" spans="3:3" ht="15.75" customHeight="1">
      <c r="C235" s="1"/>
    </row>
    <row r="236" spans="3:3" ht="15.75" customHeight="1">
      <c r="C236" s="1"/>
    </row>
    <row r="237" spans="3:3" ht="15.75" customHeight="1">
      <c r="C237" s="1"/>
    </row>
    <row r="238" spans="3:3" ht="15.75" customHeight="1">
      <c r="C238" s="1"/>
    </row>
    <row r="239" spans="3:3" ht="15.75" customHeight="1">
      <c r="C239" s="1"/>
    </row>
    <row r="240" spans="3:3" ht="15.75" customHeight="1">
      <c r="C240" s="1"/>
    </row>
    <row r="241" spans="3:3" ht="15.75" customHeight="1">
      <c r="C241" s="1"/>
    </row>
    <row r="242" spans="3:3" ht="15.75" customHeight="1">
      <c r="C242" s="1"/>
    </row>
    <row r="243" spans="3:3" ht="15.75" customHeight="1">
      <c r="C243" s="1"/>
    </row>
    <row r="244" spans="3:3" ht="15.75" customHeight="1">
      <c r="C244" s="1"/>
    </row>
    <row r="245" spans="3:3" ht="15.75" customHeight="1">
      <c r="C245" s="1"/>
    </row>
    <row r="246" spans="3:3" ht="15.75" customHeight="1">
      <c r="C246" s="1"/>
    </row>
    <row r="247" spans="3:3" ht="15.75" customHeight="1">
      <c r="C247" s="1"/>
    </row>
    <row r="248" spans="3:3" ht="15.75" customHeight="1">
      <c r="C248" s="1"/>
    </row>
    <row r="249" spans="3:3" ht="15.75" customHeight="1">
      <c r="C249" s="1"/>
    </row>
    <row r="250" spans="3:3" ht="15.75" customHeight="1">
      <c r="C250" s="1"/>
    </row>
    <row r="251" spans="3:3" ht="15.75" customHeight="1">
      <c r="C251" s="1"/>
    </row>
    <row r="252" spans="3:3" ht="15.75" customHeight="1">
      <c r="C252" s="1"/>
    </row>
    <row r="253" spans="3:3" ht="15.75" customHeight="1">
      <c r="C253" s="1"/>
    </row>
    <row r="254" spans="3:3" ht="15.75" customHeight="1">
      <c r="C254" s="1"/>
    </row>
    <row r="255" spans="3:3" ht="15.75" customHeight="1">
      <c r="C255" s="1"/>
    </row>
    <row r="256" spans="3:3" ht="15.75" customHeight="1">
      <c r="C256" s="1"/>
    </row>
    <row r="257" spans="3:3" ht="15.75" customHeight="1">
      <c r="C257" s="1"/>
    </row>
    <row r="258" spans="3:3" ht="15.75" customHeight="1">
      <c r="C258" s="1"/>
    </row>
    <row r="259" spans="3:3" ht="15.75" customHeight="1">
      <c r="C259" s="1"/>
    </row>
    <row r="260" spans="3:3" ht="15.75" customHeight="1">
      <c r="C260" s="1"/>
    </row>
    <row r="261" spans="3:3" ht="15.75" customHeight="1">
      <c r="C261" s="1"/>
    </row>
    <row r="262" spans="3:3" ht="15.75" customHeight="1">
      <c r="C262" s="1"/>
    </row>
    <row r="263" spans="3:3" ht="15.75" customHeight="1">
      <c r="C263" s="1"/>
    </row>
    <row r="264" spans="3:3" ht="15.75" customHeight="1">
      <c r="C264" s="1"/>
    </row>
    <row r="265" spans="3:3" ht="15.75" customHeight="1">
      <c r="C265" s="1"/>
    </row>
    <row r="266" spans="3:3" ht="15.75" customHeight="1">
      <c r="C266" s="1"/>
    </row>
    <row r="267" spans="3:3" ht="15.75" customHeight="1">
      <c r="C267" s="1"/>
    </row>
    <row r="268" spans="3:3" ht="15.75" customHeight="1">
      <c r="C268" s="1"/>
    </row>
    <row r="269" spans="3:3" ht="15.75" customHeight="1">
      <c r="C269" s="1"/>
    </row>
    <row r="270" spans="3:3" ht="15.75" customHeight="1">
      <c r="C270" s="1"/>
    </row>
    <row r="271" spans="3:3" ht="15.75" customHeight="1">
      <c r="C271" s="1"/>
    </row>
    <row r="272" spans="3:3" ht="15.75" customHeight="1">
      <c r="C272" s="1"/>
    </row>
    <row r="273" spans="3:3" ht="15.75" customHeight="1">
      <c r="C273" s="1"/>
    </row>
    <row r="274" spans="3:3" ht="15.75" customHeight="1">
      <c r="C274" s="1"/>
    </row>
    <row r="275" spans="3:3" ht="15.75" customHeight="1">
      <c r="C275" s="1"/>
    </row>
    <row r="276" spans="3:3" ht="15.75" customHeight="1">
      <c r="C276" s="1"/>
    </row>
    <row r="277" spans="3:3" ht="15.75" customHeight="1">
      <c r="C277" s="1"/>
    </row>
    <row r="278" spans="3:3" ht="15.75" customHeight="1">
      <c r="C278" s="1"/>
    </row>
    <row r="279" spans="3:3" ht="15.75" customHeight="1">
      <c r="C279" s="1"/>
    </row>
    <row r="280" spans="3:3" ht="15.75" customHeight="1">
      <c r="C280" s="1"/>
    </row>
    <row r="281" spans="3:3" ht="15.75" customHeight="1">
      <c r="C281" s="1"/>
    </row>
    <row r="282" spans="3:3" ht="15.75" customHeight="1">
      <c r="C282" s="1"/>
    </row>
    <row r="283" spans="3:3" ht="15.75" customHeight="1">
      <c r="C283" s="1"/>
    </row>
    <row r="284" spans="3:3" ht="15.75" customHeight="1">
      <c r="C284" s="1"/>
    </row>
    <row r="285" spans="3:3" ht="15.75" customHeight="1">
      <c r="C285" s="1"/>
    </row>
    <row r="286" spans="3:3" ht="15.75" customHeight="1">
      <c r="C286" s="1"/>
    </row>
    <row r="287" spans="3:3" ht="15.75" customHeight="1">
      <c r="C287" s="1"/>
    </row>
    <row r="288" spans="3:3" ht="15.75" customHeight="1">
      <c r="C288" s="1"/>
    </row>
    <row r="289" spans="3:3" ht="15.75" customHeight="1">
      <c r="C289" s="1"/>
    </row>
    <row r="290" spans="3:3" ht="15.75" customHeight="1">
      <c r="C290" s="1"/>
    </row>
    <row r="291" spans="3:3" ht="15.75" customHeight="1">
      <c r="C291" s="1"/>
    </row>
    <row r="292" spans="3:3" ht="15.75" customHeight="1">
      <c r="C292" s="1"/>
    </row>
    <row r="293" spans="3:3" ht="15.75" customHeight="1">
      <c r="C293" s="1"/>
    </row>
    <row r="294" spans="3:3" ht="15.75" customHeight="1">
      <c r="C294" s="1"/>
    </row>
    <row r="295" spans="3:3" ht="15.75" customHeight="1">
      <c r="C295" s="1"/>
    </row>
    <row r="296" spans="3:3" ht="15.75" customHeight="1">
      <c r="C296" s="1"/>
    </row>
    <row r="297" spans="3:3" ht="15.75" customHeight="1">
      <c r="C297" s="1"/>
    </row>
    <row r="298" spans="3:3" ht="15.75" customHeight="1">
      <c r="C298" s="1"/>
    </row>
    <row r="299" spans="3:3" ht="15.75" customHeight="1">
      <c r="C299" s="1"/>
    </row>
    <row r="300" spans="3:3" ht="15.75" customHeight="1">
      <c r="C300" s="1"/>
    </row>
    <row r="301" spans="3:3" ht="15.75" customHeight="1">
      <c r="C301" s="1"/>
    </row>
    <row r="302" spans="3:3" ht="15.75" customHeight="1">
      <c r="C302" s="1"/>
    </row>
    <row r="303" spans="3:3" ht="15.75" customHeight="1">
      <c r="C303" s="1"/>
    </row>
    <row r="304" spans="3:3" ht="15.75" customHeight="1">
      <c r="C304" s="1"/>
    </row>
    <row r="305" spans="3:3" ht="15.75" customHeight="1">
      <c r="C305" s="1"/>
    </row>
    <row r="306" spans="3:3" ht="15.75" customHeight="1">
      <c r="C306" s="1"/>
    </row>
    <row r="307" spans="3:3" ht="15.75" customHeight="1">
      <c r="C307" s="1"/>
    </row>
    <row r="308" spans="3:3" ht="15.75" customHeight="1">
      <c r="C308" s="1"/>
    </row>
    <row r="309" spans="3:3" ht="15.75" customHeight="1">
      <c r="C309" s="1"/>
    </row>
    <row r="310" spans="3:3" ht="15.75" customHeight="1">
      <c r="C310" s="1"/>
    </row>
    <row r="311" spans="3:3" ht="15.75" customHeight="1">
      <c r="C311" s="1"/>
    </row>
    <row r="312" spans="3:3" ht="15.75" customHeight="1">
      <c r="C312" s="1"/>
    </row>
    <row r="313" spans="3:3" ht="15.75" customHeight="1">
      <c r="C313" s="1"/>
    </row>
    <row r="314" spans="3:3" ht="15.75" customHeight="1">
      <c r="C314" s="1"/>
    </row>
    <row r="315" spans="3:3" ht="15.75" customHeight="1">
      <c r="C315" s="1"/>
    </row>
    <row r="316" spans="3:3" ht="15.75" customHeight="1">
      <c r="C316" s="1"/>
    </row>
    <row r="317" spans="3:3" ht="15.75" customHeight="1">
      <c r="C317" s="1"/>
    </row>
    <row r="318" spans="3:3" ht="15.75" customHeight="1">
      <c r="C318" s="1"/>
    </row>
    <row r="319" spans="3:3" ht="15.75" customHeight="1">
      <c r="C319" s="1"/>
    </row>
    <row r="320" spans="3:3" ht="15.75" customHeight="1">
      <c r="C320" s="1"/>
    </row>
    <row r="321" spans="3:3" ht="15.75" customHeight="1">
      <c r="C321" s="1"/>
    </row>
    <row r="322" spans="3:3" ht="15.75" customHeight="1">
      <c r="C322" s="1"/>
    </row>
    <row r="323" spans="3:3" ht="15.75" customHeight="1">
      <c r="C323" s="1"/>
    </row>
    <row r="324" spans="3:3" ht="15.75" customHeight="1">
      <c r="C324" s="1"/>
    </row>
    <row r="325" spans="3:3" ht="15.75" customHeight="1">
      <c r="C325" s="1"/>
    </row>
    <row r="326" spans="3:3" ht="15.75" customHeight="1">
      <c r="C326" s="1"/>
    </row>
    <row r="327" spans="3:3" ht="15.75" customHeight="1">
      <c r="C327" s="1"/>
    </row>
    <row r="328" spans="3:3" ht="15.75" customHeight="1">
      <c r="C328" s="1"/>
    </row>
    <row r="329" spans="3:3" ht="15.75" customHeight="1">
      <c r="C329" s="1"/>
    </row>
    <row r="330" spans="3:3" ht="15.75" customHeight="1">
      <c r="C330" s="1"/>
    </row>
    <row r="331" spans="3:3" ht="15.75" customHeight="1">
      <c r="C331" s="1"/>
    </row>
    <row r="332" spans="3:3" ht="15.75" customHeight="1">
      <c r="C332" s="1"/>
    </row>
    <row r="333" spans="3:3" ht="15.75" customHeight="1">
      <c r="C333" s="1"/>
    </row>
    <row r="334" spans="3:3" ht="15.75" customHeight="1">
      <c r="C334" s="1"/>
    </row>
    <row r="335" spans="3:3" ht="15.75" customHeight="1">
      <c r="C335" s="1"/>
    </row>
    <row r="336" spans="3:3" ht="15.75" customHeight="1">
      <c r="C336" s="1"/>
    </row>
    <row r="337" spans="3:3" ht="15.75" customHeight="1">
      <c r="C337" s="1"/>
    </row>
    <row r="338" spans="3:3" ht="15.75" customHeight="1">
      <c r="C338" s="1"/>
    </row>
    <row r="339" spans="3:3" ht="15.75" customHeight="1">
      <c r="C339" s="1"/>
    </row>
    <row r="340" spans="3:3" ht="15.75" customHeight="1">
      <c r="C340" s="1"/>
    </row>
    <row r="341" spans="3:3" ht="15.75" customHeight="1">
      <c r="C341" s="1"/>
    </row>
    <row r="342" spans="3:3" ht="15.75" customHeight="1">
      <c r="C342" s="1"/>
    </row>
    <row r="343" spans="3:3" ht="15.75" customHeight="1">
      <c r="C343" s="1"/>
    </row>
    <row r="344" spans="3:3" ht="15.75" customHeight="1">
      <c r="C344" s="1"/>
    </row>
    <row r="345" spans="3:3" ht="15.75" customHeight="1">
      <c r="C345" s="1"/>
    </row>
    <row r="346" spans="3:3" ht="15.75" customHeight="1">
      <c r="C346" s="1"/>
    </row>
    <row r="347" spans="3:3" ht="15.75" customHeight="1">
      <c r="C347" s="1"/>
    </row>
    <row r="348" spans="3:3" ht="15.75" customHeight="1">
      <c r="C348" s="1"/>
    </row>
    <row r="349" spans="3:3" ht="15.75" customHeight="1">
      <c r="C349" s="1"/>
    </row>
    <row r="350" spans="3:3" ht="15.75" customHeight="1">
      <c r="C350" s="1"/>
    </row>
    <row r="351" spans="3:3" ht="15.75" customHeight="1">
      <c r="C351" s="1"/>
    </row>
    <row r="352" spans="3:3" ht="15.75" customHeight="1">
      <c r="C352" s="1"/>
    </row>
    <row r="353" spans="3:3" ht="15.75" customHeight="1">
      <c r="C353" s="1"/>
    </row>
    <row r="354" spans="3:3" ht="15.75" customHeight="1">
      <c r="C354" s="1"/>
    </row>
    <row r="355" spans="3:3" ht="15.75" customHeight="1">
      <c r="C355" s="1"/>
    </row>
    <row r="356" spans="3:3" ht="15.75" customHeight="1">
      <c r="C356" s="1"/>
    </row>
    <row r="357" spans="3:3" ht="15.75" customHeight="1">
      <c r="C357" s="1"/>
    </row>
    <row r="358" spans="3:3" ht="15.75" customHeight="1">
      <c r="C358" s="1"/>
    </row>
    <row r="359" spans="3:3" ht="15.75" customHeight="1">
      <c r="C359" s="1"/>
    </row>
    <row r="360" spans="3:3" ht="15.75" customHeight="1">
      <c r="C360" s="1"/>
    </row>
    <row r="361" spans="3:3" ht="15.75" customHeight="1">
      <c r="C361" s="1"/>
    </row>
    <row r="362" spans="3:3" ht="15.75" customHeight="1">
      <c r="C362" s="1"/>
    </row>
    <row r="363" spans="3:3" ht="15.75" customHeight="1">
      <c r="C363" s="1"/>
    </row>
    <row r="364" spans="3:3" ht="15.75" customHeight="1">
      <c r="C364" s="1"/>
    </row>
    <row r="365" spans="3:3" ht="15.75" customHeight="1">
      <c r="C365" s="1"/>
    </row>
    <row r="366" spans="3:3" ht="15.75" customHeight="1">
      <c r="C366" s="1"/>
    </row>
    <row r="367" spans="3:3" ht="15.75" customHeight="1">
      <c r="C367" s="1"/>
    </row>
    <row r="368" spans="3:3" ht="15.75" customHeight="1">
      <c r="C368" s="1"/>
    </row>
    <row r="369" spans="3:3" ht="15.75" customHeight="1">
      <c r="C369" s="1"/>
    </row>
    <row r="370" spans="3:3" ht="15.75" customHeight="1">
      <c r="C370" s="1"/>
    </row>
    <row r="371" spans="3:3" ht="15.75" customHeight="1">
      <c r="C371" s="1"/>
    </row>
    <row r="372" spans="3:3" ht="15.75" customHeight="1">
      <c r="C372" s="1"/>
    </row>
    <row r="373" spans="3:3" ht="15.75" customHeight="1">
      <c r="C373" s="1"/>
    </row>
    <row r="374" spans="3:3" ht="15.75" customHeight="1">
      <c r="C374" s="1"/>
    </row>
    <row r="375" spans="3:3" ht="15.75" customHeight="1">
      <c r="C375" s="1"/>
    </row>
    <row r="376" spans="3:3" ht="15.75" customHeight="1">
      <c r="C376" s="1"/>
    </row>
    <row r="377" spans="3:3" ht="15.75" customHeight="1">
      <c r="C377" s="1"/>
    </row>
    <row r="378" spans="3:3" ht="15.75" customHeight="1">
      <c r="C378" s="1"/>
    </row>
    <row r="379" spans="3:3" ht="15.75" customHeight="1">
      <c r="C379" s="1"/>
    </row>
    <row r="380" spans="3:3" ht="15.75" customHeight="1">
      <c r="C380" s="1"/>
    </row>
    <row r="381" spans="3:3" ht="15.75" customHeight="1">
      <c r="C381" s="1"/>
    </row>
    <row r="382" spans="3:3" ht="15.75" customHeight="1">
      <c r="C382" s="1"/>
    </row>
    <row r="383" spans="3:3" ht="15.75" customHeight="1">
      <c r="C383" s="1"/>
    </row>
    <row r="384" spans="3:3" ht="15.75" customHeight="1">
      <c r="C384" s="1"/>
    </row>
    <row r="385" spans="3:3" ht="15.75" customHeight="1">
      <c r="C385" s="1"/>
    </row>
    <row r="386" spans="3:3" ht="15.75" customHeight="1">
      <c r="C386" s="1"/>
    </row>
    <row r="387" spans="3:3" ht="15.75" customHeight="1">
      <c r="C387" s="1"/>
    </row>
    <row r="388" spans="3:3" ht="15.75" customHeight="1">
      <c r="C388" s="1"/>
    </row>
    <row r="389" spans="3:3" ht="15.75" customHeight="1">
      <c r="C389" s="1"/>
    </row>
    <row r="390" spans="3:3" ht="15.75" customHeight="1">
      <c r="C390" s="1"/>
    </row>
    <row r="391" spans="3:3" ht="15.75" customHeight="1">
      <c r="C391" s="1"/>
    </row>
    <row r="392" spans="3:3" ht="15.75" customHeight="1">
      <c r="C392" s="1"/>
    </row>
    <row r="393" spans="3:3" ht="15.75" customHeight="1">
      <c r="C393" s="1"/>
    </row>
    <row r="394" spans="3:3" ht="15.75" customHeight="1">
      <c r="C394" s="1"/>
    </row>
    <row r="395" spans="3:3" ht="15.75" customHeight="1">
      <c r="C395" s="1"/>
    </row>
    <row r="396" spans="3:3" ht="15.75" customHeight="1">
      <c r="C396" s="1"/>
    </row>
    <row r="397" spans="3:3" ht="15.75" customHeight="1">
      <c r="C397" s="1"/>
    </row>
    <row r="398" spans="3:3" ht="15.75" customHeight="1">
      <c r="C398" s="1"/>
    </row>
    <row r="399" spans="3:3" ht="15.75" customHeight="1">
      <c r="C399" s="1"/>
    </row>
    <row r="400" spans="3:3" ht="15.75" customHeight="1">
      <c r="C400" s="1"/>
    </row>
    <row r="401" spans="3:3" ht="15.75" customHeight="1">
      <c r="C401" s="1"/>
    </row>
    <row r="402" spans="3:3" ht="15.75" customHeight="1">
      <c r="C402" s="1"/>
    </row>
    <row r="403" spans="3:3" ht="15.75" customHeight="1">
      <c r="C403" s="1"/>
    </row>
    <row r="404" spans="3:3" ht="15.75" customHeight="1">
      <c r="C404" s="1"/>
    </row>
    <row r="405" spans="3:3" ht="15.75" customHeight="1">
      <c r="C405" s="1"/>
    </row>
    <row r="406" spans="3:3" ht="15.75" customHeight="1">
      <c r="C406" s="1"/>
    </row>
    <row r="407" spans="3:3" ht="15.75" customHeight="1">
      <c r="C407" s="1"/>
    </row>
    <row r="408" spans="3:3" ht="15.75" customHeight="1">
      <c r="C408" s="1"/>
    </row>
    <row r="409" spans="3:3" ht="15.75" customHeight="1">
      <c r="C409" s="1"/>
    </row>
    <row r="410" spans="3:3" ht="15.75" customHeight="1">
      <c r="C410" s="1"/>
    </row>
    <row r="411" spans="3:3" ht="15.75" customHeight="1">
      <c r="C411" s="1"/>
    </row>
    <row r="412" spans="3:3" ht="15.75" customHeight="1">
      <c r="C412" s="1"/>
    </row>
    <row r="413" spans="3:3" ht="15.75" customHeight="1">
      <c r="C413" s="1"/>
    </row>
    <row r="414" spans="3:3" ht="15.75" customHeight="1">
      <c r="C414" s="1"/>
    </row>
    <row r="415" spans="3:3" ht="15.75" customHeight="1">
      <c r="C415" s="1"/>
    </row>
    <row r="416" spans="3:3" ht="15.75" customHeight="1">
      <c r="C416" s="1"/>
    </row>
    <row r="417" spans="3:3" ht="15.75" customHeight="1">
      <c r="C417" s="1"/>
    </row>
    <row r="418" spans="3:3" ht="15.75" customHeight="1">
      <c r="C418" s="1"/>
    </row>
    <row r="419" spans="3:3" ht="15.75" customHeight="1">
      <c r="C419" s="1"/>
    </row>
    <row r="420" spans="3:3" ht="15.75" customHeight="1">
      <c r="C420" s="1"/>
    </row>
    <row r="421" spans="3:3" ht="15.75" customHeight="1">
      <c r="C421" s="1"/>
    </row>
    <row r="422" spans="3:3" ht="15.75" customHeight="1">
      <c r="C422" s="1"/>
    </row>
    <row r="423" spans="3:3" ht="15.75" customHeight="1">
      <c r="C423" s="1"/>
    </row>
    <row r="424" spans="3:3" ht="15.75" customHeight="1">
      <c r="C424" s="1"/>
    </row>
    <row r="425" spans="3:3" ht="15.75" customHeight="1">
      <c r="C425" s="1"/>
    </row>
    <row r="426" spans="3:3" ht="15.75" customHeight="1">
      <c r="C426" s="1"/>
    </row>
    <row r="427" spans="3:3" ht="15.75" customHeight="1">
      <c r="C427" s="1"/>
    </row>
    <row r="428" spans="3:3" ht="15.75" customHeight="1">
      <c r="C428" s="1"/>
    </row>
    <row r="429" spans="3:3" ht="15.75" customHeight="1">
      <c r="C429" s="1"/>
    </row>
    <row r="430" spans="3:3" ht="15.75" customHeight="1">
      <c r="C430" s="1"/>
    </row>
    <row r="431" spans="3:3" ht="15.75" customHeight="1">
      <c r="C431" s="1"/>
    </row>
    <row r="432" spans="3:3" ht="15.75" customHeight="1">
      <c r="C432" s="1"/>
    </row>
    <row r="433" spans="3:3" ht="15.75" customHeight="1">
      <c r="C433" s="1"/>
    </row>
    <row r="434" spans="3:3" ht="15.75" customHeight="1">
      <c r="C434" s="1"/>
    </row>
    <row r="435" spans="3:3" ht="15.75" customHeight="1">
      <c r="C435" s="1"/>
    </row>
    <row r="436" spans="3:3" ht="15.75" customHeight="1">
      <c r="C436" s="1"/>
    </row>
    <row r="437" spans="3:3" ht="15.75" customHeight="1">
      <c r="C437" s="1"/>
    </row>
    <row r="438" spans="3:3" ht="15.75" customHeight="1">
      <c r="C438" s="1"/>
    </row>
    <row r="439" spans="3:3" ht="15.75" customHeight="1">
      <c r="C439" s="1"/>
    </row>
    <row r="440" spans="3:3" ht="15.75" customHeight="1">
      <c r="C440" s="1"/>
    </row>
    <row r="441" spans="3:3" ht="15.75" customHeight="1">
      <c r="C441" s="1"/>
    </row>
    <row r="442" spans="3:3" ht="15.75" customHeight="1">
      <c r="C442" s="1"/>
    </row>
    <row r="443" spans="3:3" ht="15.75" customHeight="1">
      <c r="C443" s="1"/>
    </row>
    <row r="444" spans="3:3" ht="15.75" customHeight="1">
      <c r="C444" s="1"/>
    </row>
    <row r="445" spans="3:3" ht="15.75" customHeight="1">
      <c r="C445" s="1"/>
    </row>
    <row r="446" spans="3:3" ht="15.75" customHeight="1">
      <c r="C446" s="1"/>
    </row>
    <row r="447" spans="3:3" ht="15.75" customHeight="1">
      <c r="C447" s="1"/>
    </row>
    <row r="448" spans="3:3" ht="15.75" customHeight="1">
      <c r="C448" s="1"/>
    </row>
    <row r="449" spans="3:3" ht="15.75" customHeight="1">
      <c r="C449" s="1"/>
    </row>
    <row r="450" spans="3:3" ht="15.75" customHeight="1">
      <c r="C450" s="1"/>
    </row>
    <row r="451" spans="3:3" ht="15.75" customHeight="1">
      <c r="C451" s="1"/>
    </row>
    <row r="452" spans="3:3" ht="15.75" customHeight="1">
      <c r="C452" s="1"/>
    </row>
    <row r="453" spans="3:3" ht="15.75" customHeight="1">
      <c r="C453" s="1"/>
    </row>
    <row r="454" spans="3:3" ht="15.75" customHeight="1">
      <c r="C454" s="1"/>
    </row>
    <row r="455" spans="3:3" ht="15.75" customHeight="1">
      <c r="C455" s="1"/>
    </row>
    <row r="456" spans="3:3" ht="15.75" customHeight="1">
      <c r="C456" s="1"/>
    </row>
    <row r="457" spans="3:3" ht="15.75" customHeight="1">
      <c r="C457" s="1"/>
    </row>
    <row r="458" spans="3:3" ht="15.75" customHeight="1">
      <c r="C458" s="1"/>
    </row>
    <row r="459" spans="3:3" ht="15.75" customHeight="1">
      <c r="C459" s="1"/>
    </row>
    <row r="460" spans="3:3" ht="15.75" customHeight="1">
      <c r="C460" s="1"/>
    </row>
    <row r="461" spans="3:3" ht="15.75" customHeight="1">
      <c r="C461" s="1"/>
    </row>
    <row r="462" spans="3:3" ht="15.75" customHeight="1">
      <c r="C462" s="1"/>
    </row>
    <row r="463" spans="3:3" ht="15.75" customHeight="1">
      <c r="C463" s="1"/>
    </row>
    <row r="464" spans="3:3" ht="15.75" customHeight="1">
      <c r="C464" s="1"/>
    </row>
    <row r="465" spans="3:3" ht="15.75" customHeight="1">
      <c r="C465" s="1"/>
    </row>
    <row r="466" spans="3:3" ht="15.75" customHeight="1">
      <c r="C466" s="1"/>
    </row>
    <row r="467" spans="3:3" ht="15.75" customHeight="1">
      <c r="C467" s="1"/>
    </row>
    <row r="468" spans="3:3" ht="15.75" customHeight="1">
      <c r="C468" s="1"/>
    </row>
    <row r="469" spans="3:3" ht="15.75" customHeight="1">
      <c r="C469" s="1"/>
    </row>
    <row r="470" spans="3:3" ht="15.75" customHeight="1">
      <c r="C470" s="1"/>
    </row>
    <row r="471" spans="3:3" ht="15.75" customHeight="1">
      <c r="C471" s="1"/>
    </row>
    <row r="472" spans="3:3" ht="15.75" customHeight="1">
      <c r="C472" s="1"/>
    </row>
    <row r="473" spans="3:3" ht="15.75" customHeight="1">
      <c r="C473" s="1"/>
    </row>
    <row r="474" spans="3:3" ht="15.75" customHeight="1">
      <c r="C474" s="1"/>
    </row>
    <row r="475" spans="3:3" ht="15.75" customHeight="1">
      <c r="C475" s="1"/>
    </row>
    <row r="476" spans="3:3" ht="15.75" customHeight="1">
      <c r="C476" s="1"/>
    </row>
    <row r="477" spans="3:3" ht="15.75" customHeight="1">
      <c r="C477" s="1"/>
    </row>
    <row r="478" spans="3:3" ht="15.75" customHeight="1">
      <c r="C478" s="1"/>
    </row>
    <row r="479" spans="3:3" ht="15.75" customHeight="1">
      <c r="C479" s="1"/>
    </row>
    <row r="480" spans="3:3" ht="15.75" customHeight="1">
      <c r="C480" s="1"/>
    </row>
    <row r="481" spans="3:3" ht="15.75" customHeight="1">
      <c r="C481" s="1"/>
    </row>
    <row r="482" spans="3:3" ht="15.75" customHeight="1">
      <c r="C482" s="1"/>
    </row>
    <row r="483" spans="3:3" ht="15.75" customHeight="1">
      <c r="C483" s="1"/>
    </row>
    <row r="484" spans="3:3" ht="15.75" customHeight="1">
      <c r="C484" s="1"/>
    </row>
    <row r="485" spans="3:3" ht="15.75" customHeight="1">
      <c r="C485" s="1"/>
    </row>
    <row r="486" spans="3:3" ht="15.75" customHeight="1">
      <c r="C486" s="1"/>
    </row>
    <row r="487" spans="3:3" ht="15.75" customHeight="1">
      <c r="C487" s="1"/>
    </row>
    <row r="488" spans="3:3" ht="15.75" customHeight="1">
      <c r="C488" s="1"/>
    </row>
    <row r="489" spans="3:3" ht="15.75" customHeight="1">
      <c r="C489" s="1"/>
    </row>
    <row r="490" spans="3:3" ht="15.75" customHeight="1">
      <c r="C490" s="1"/>
    </row>
    <row r="491" spans="3:3" ht="15.75" customHeight="1">
      <c r="C491" s="1"/>
    </row>
    <row r="492" spans="3:3" ht="15.75" customHeight="1">
      <c r="C492" s="1"/>
    </row>
    <row r="493" spans="3:3" ht="15.75" customHeight="1">
      <c r="C493" s="1"/>
    </row>
    <row r="494" spans="3:3" ht="15.75" customHeight="1">
      <c r="C494" s="1"/>
    </row>
    <row r="495" spans="3:3" ht="15.75" customHeight="1">
      <c r="C495" s="1"/>
    </row>
    <row r="496" spans="3:3" ht="15.75" customHeight="1">
      <c r="C496" s="1"/>
    </row>
    <row r="497" spans="3:3" ht="15.75" customHeight="1">
      <c r="C497" s="1"/>
    </row>
    <row r="498" spans="3:3" ht="15.75" customHeight="1">
      <c r="C498" s="1"/>
    </row>
    <row r="499" spans="3:3" ht="15.75" customHeight="1">
      <c r="C499" s="1"/>
    </row>
    <row r="500" spans="3:3" ht="15.75" customHeight="1">
      <c r="C500" s="1"/>
    </row>
    <row r="501" spans="3:3" ht="15.75" customHeight="1">
      <c r="C501" s="1"/>
    </row>
    <row r="502" spans="3:3" ht="15.75" customHeight="1">
      <c r="C502" s="1"/>
    </row>
    <row r="503" spans="3:3" ht="15.75" customHeight="1">
      <c r="C503" s="1"/>
    </row>
    <row r="504" spans="3:3" ht="15.75" customHeight="1">
      <c r="C504" s="1"/>
    </row>
    <row r="505" spans="3:3" ht="15.75" customHeight="1">
      <c r="C505" s="1"/>
    </row>
    <row r="506" spans="3:3" ht="15.75" customHeight="1">
      <c r="C506" s="1"/>
    </row>
    <row r="507" spans="3:3" ht="15.75" customHeight="1">
      <c r="C507" s="1"/>
    </row>
    <row r="508" spans="3:3" ht="15.75" customHeight="1">
      <c r="C508" s="1"/>
    </row>
    <row r="509" spans="3:3" ht="15.75" customHeight="1">
      <c r="C509" s="1"/>
    </row>
    <row r="510" spans="3:3" ht="15.75" customHeight="1">
      <c r="C510" s="1"/>
    </row>
    <row r="511" spans="3:3" ht="15.75" customHeight="1">
      <c r="C511" s="1"/>
    </row>
    <row r="512" spans="3:3" ht="15.75" customHeight="1">
      <c r="C512" s="1"/>
    </row>
    <row r="513" spans="3:3" ht="15.75" customHeight="1">
      <c r="C513" s="1"/>
    </row>
    <row r="514" spans="3:3" ht="15.75" customHeight="1">
      <c r="C514" s="1"/>
    </row>
    <row r="515" spans="3:3" ht="15.75" customHeight="1">
      <c r="C515" s="1"/>
    </row>
    <row r="516" spans="3:3" ht="15.75" customHeight="1">
      <c r="C516" s="1"/>
    </row>
    <row r="517" spans="3:3" ht="15.75" customHeight="1">
      <c r="C517" s="1"/>
    </row>
    <row r="518" spans="3:3" ht="15.75" customHeight="1">
      <c r="C518" s="1"/>
    </row>
    <row r="519" spans="3:3" ht="15.75" customHeight="1">
      <c r="C519" s="1"/>
    </row>
    <row r="520" spans="3:3" ht="15.75" customHeight="1">
      <c r="C520" s="1"/>
    </row>
    <row r="521" spans="3:3" ht="15.75" customHeight="1">
      <c r="C521" s="1"/>
    </row>
    <row r="522" spans="3:3" ht="15.75" customHeight="1">
      <c r="C522" s="1"/>
    </row>
    <row r="523" spans="3:3" ht="15.75" customHeight="1">
      <c r="C523" s="1"/>
    </row>
    <row r="524" spans="3:3" ht="15.75" customHeight="1">
      <c r="C524" s="1"/>
    </row>
    <row r="525" spans="3:3" ht="15.75" customHeight="1">
      <c r="C525" s="1"/>
    </row>
    <row r="526" spans="3:3" ht="15.75" customHeight="1">
      <c r="C526" s="1"/>
    </row>
    <row r="527" spans="3:3" ht="15.75" customHeight="1">
      <c r="C527" s="1"/>
    </row>
    <row r="528" spans="3:3" ht="15.75" customHeight="1">
      <c r="C528" s="1"/>
    </row>
    <row r="529" spans="3:3" ht="15.75" customHeight="1">
      <c r="C529" s="1"/>
    </row>
    <row r="530" spans="3:3" ht="15.75" customHeight="1">
      <c r="C530" s="1"/>
    </row>
    <row r="531" spans="3:3" ht="15.75" customHeight="1">
      <c r="C531" s="1"/>
    </row>
    <row r="532" spans="3:3" ht="15.75" customHeight="1">
      <c r="C532" s="1"/>
    </row>
    <row r="533" spans="3:3" ht="15.75" customHeight="1">
      <c r="C533" s="1"/>
    </row>
    <row r="534" spans="3:3" ht="15.75" customHeight="1">
      <c r="C534" s="1"/>
    </row>
    <row r="535" spans="3:3" ht="15.75" customHeight="1">
      <c r="C535" s="1"/>
    </row>
    <row r="536" spans="3:3" ht="15.75" customHeight="1">
      <c r="C536" s="1"/>
    </row>
    <row r="537" spans="3:3" ht="15.75" customHeight="1">
      <c r="C537" s="1"/>
    </row>
    <row r="538" spans="3:3" ht="15.75" customHeight="1">
      <c r="C538" s="1"/>
    </row>
    <row r="539" spans="3:3" ht="15.75" customHeight="1">
      <c r="C539" s="1"/>
    </row>
    <row r="540" spans="3:3" ht="15.75" customHeight="1">
      <c r="C540" s="1"/>
    </row>
    <row r="541" spans="3:3" ht="15.75" customHeight="1">
      <c r="C541" s="1"/>
    </row>
    <row r="542" spans="3:3" ht="15.75" customHeight="1">
      <c r="C542" s="1"/>
    </row>
    <row r="543" spans="3:3" ht="15.75" customHeight="1">
      <c r="C543" s="1"/>
    </row>
    <row r="544" spans="3:3" ht="15.75" customHeight="1">
      <c r="C544" s="1"/>
    </row>
    <row r="545" spans="3:3" ht="15.75" customHeight="1">
      <c r="C545" s="1"/>
    </row>
    <row r="546" spans="3:3" ht="15.75" customHeight="1">
      <c r="C546" s="1"/>
    </row>
    <row r="547" spans="3:3" ht="15.75" customHeight="1">
      <c r="C547" s="1"/>
    </row>
    <row r="548" spans="3:3" ht="15.75" customHeight="1">
      <c r="C548" s="1"/>
    </row>
    <row r="549" spans="3:3" ht="15.75" customHeight="1">
      <c r="C549" s="1"/>
    </row>
    <row r="550" spans="3:3" ht="15.75" customHeight="1">
      <c r="C550" s="1"/>
    </row>
    <row r="551" spans="3:3" ht="15.75" customHeight="1">
      <c r="C551" s="1"/>
    </row>
    <row r="552" spans="3:3" ht="15.75" customHeight="1">
      <c r="C552" s="1"/>
    </row>
    <row r="553" spans="3:3" ht="15.75" customHeight="1">
      <c r="C553" s="1"/>
    </row>
    <row r="554" spans="3:3" ht="15.75" customHeight="1">
      <c r="C554" s="1"/>
    </row>
    <row r="555" spans="3:3" ht="15.75" customHeight="1">
      <c r="C555" s="1"/>
    </row>
    <row r="556" spans="3:3" ht="15.75" customHeight="1">
      <c r="C556" s="1"/>
    </row>
    <row r="557" spans="3:3" ht="15.75" customHeight="1">
      <c r="C557" s="1"/>
    </row>
    <row r="558" spans="3:3" ht="15.75" customHeight="1">
      <c r="C558" s="1"/>
    </row>
    <row r="559" spans="3:3" ht="15.75" customHeight="1">
      <c r="C559" s="1"/>
    </row>
    <row r="560" spans="3:3" ht="15.75" customHeight="1">
      <c r="C560" s="1"/>
    </row>
    <row r="561" spans="3:3" ht="15.75" customHeight="1">
      <c r="C561" s="1"/>
    </row>
    <row r="562" spans="3:3" ht="15.75" customHeight="1">
      <c r="C562" s="1"/>
    </row>
    <row r="563" spans="3:3" ht="15.75" customHeight="1">
      <c r="C563" s="1"/>
    </row>
    <row r="564" spans="3:3" ht="15.75" customHeight="1">
      <c r="C564" s="1"/>
    </row>
    <row r="565" spans="3:3" ht="15.75" customHeight="1">
      <c r="C565" s="1"/>
    </row>
    <row r="566" spans="3:3" ht="15.75" customHeight="1">
      <c r="C566" s="1"/>
    </row>
    <row r="567" spans="3:3" ht="15.75" customHeight="1">
      <c r="C567" s="1"/>
    </row>
    <row r="568" spans="3:3" ht="15.75" customHeight="1">
      <c r="C568" s="1"/>
    </row>
    <row r="569" spans="3:3" ht="15.75" customHeight="1">
      <c r="C569" s="1"/>
    </row>
    <row r="570" spans="3:3" ht="15.75" customHeight="1">
      <c r="C570" s="1"/>
    </row>
    <row r="571" spans="3:3" ht="15.75" customHeight="1">
      <c r="C571" s="1"/>
    </row>
    <row r="572" spans="3:3" ht="15.75" customHeight="1">
      <c r="C572" s="1"/>
    </row>
    <row r="573" spans="3:3" ht="15.75" customHeight="1">
      <c r="C573" s="1"/>
    </row>
    <row r="574" spans="3:3" ht="15.75" customHeight="1">
      <c r="C574" s="1"/>
    </row>
    <row r="575" spans="3:3" ht="15.75" customHeight="1">
      <c r="C575" s="1"/>
    </row>
    <row r="576" spans="3:3" ht="15.75" customHeight="1">
      <c r="C576" s="1"/>
    </row>
    <row r="577" spans="3:3" ht="15.75" customHeight="1">
      <c r="C577" s="1"/>
    </row>
    <row r="578" spans="3:3" ht="15.75" customHeight="1">
      <c r="C578" s="1"/>
    </row>
    <row r="579" spans="3:3" ht="15.75" customHeight="1">
      <c r="C579" s="1"/>
    </row>
    <row r="580" spans="3:3" ht="15.75" customHeight="1">
      <c r="C580" s="1"/>
    </row>
    <row r="581" spans="3:3" ht="15.75" customHeight="1">
      <c r="C581" s="1"/>
    </row>
    <row r="582" spans="3:3" ht="15.75" customHeight="1">
      <c r="C582" s="1"/>
    </row>
    <row r="583" spans="3:3" ht="15.75" customHeight="1">
      <c r="C583" s="1"/>
    </row>
    <row r="584" spans="3:3" ht="15.75" customHeight="1">
      <c r="C584" s="1"/>
    </row>
    <row r="585" spans="3:3" ht="15.75" customHeight="1">
      <c r="C585" s="1"/>
    </row>
    <row r="586" spans="3:3" ht="15.75" customHeight="1">
      <c r="C586" s="1"/>
    </row>
    <row r="587" spans="3:3" ht="15.75" customHeight="1">
      <c r="C587" s="1"/>
    </row>
    <row r="588" spans="3:3" ht="15.75" customHeight="1">
      <c r="C588" s="1"/>
    </row>
    <row r="589" spans="3:3" ht="15.75" customHeight="1">
      <c r="C589" s="1"/>
    </row>
    <row r="590" spans="3:3" ht="15.75" customHeight="1">
      <c r="C590" s="1"/>
    </row>
    <row r="591" spans="3:3" ht="15.75" customHeight="1">
      <c r="C591" s="1"/>
    </row>
    <row r="592" spans="3:3" ht="15.75" customHeight="1">
      <c r="C592" s="1"/>
    </row>
    <row r="593" spans="3:3" ht="15.75" customHeight="1">
      <c r="C593" s="1"/>
    </row>
    <row r="594" spans="3:3" ht="15.75" customHeight="1">
      <c r="C594" s="1"/>
    </row>
    <row r="595" spans="3:3" ht="15.75" customHeight="1">
      <c r="C595" s="1"/>
    </row>
    <row r="596" spans="3:3" ht="15.75" customHeight="1">
      <c r="C596" s="1"/>
    </row>
    <row r="597" spans="3:3" ht="15.75" customHeight="1">
      <c r="C597" s="1"/>
    </row>
    <row r="598" spans="3:3" ht="15.75" customHeight="1">
      <c r="C598" s="1"/>
    </row>
    <row r="599" spans="3:3" ht="15.75" customHeight="1">
      <c r="C599" s="1"/>
    </row>
    <row r="600" spans="3:3" ht="15.75" customHeight="1">
      <c r="C600" s="1"/>
    </row>
    <row r="601" spans="3:3" ht="15.75" customHeight="1">
      <c r="C601" s="1"/>
    </row>
    <row r="602" spans="3:3" ht="15.75" customHeight="1">
      <c r="C602" s="1"/>
    </row>
    <row r="603" spans="3:3" ht="15.75" customHeight="1">
      <c r="C603" s="1"/>
    </row>
    <row r="604" spans="3:3" ht="15.75" customHeight="1">
      <c r="C604" s="1"/>
    </row>
    <row r="605" spans="3:3" ht="15.75" customHeight="1">
      <c r="C605" s="1"/>
    </row>
    <row r="606" spans="3:3" ht="15.75" customHeight="1">
      <c r="C606" s="1"/>
    </row>
    <row r="607" spans="3:3" ht="15.75" customHeight="1">
      <c r="C607" s="1"/>
    </row>
    <row r="608" spans="3:3" ht="15.75" customHeight="1">
      <c r="C608" s="1"/>
    </row>
    <row r="609" spans="3:3" ht="15.75" customHeight="1">
      <c r="C609" s="1"/>
    </row>
    <row r="610" spans="3:3" ht="15.75" customHeight="1">
      <c r="C610" s="1"/>
    </row>
    <row r="611" spans="3:3" ht="15.75" customHeight="1">
      <c r="C611" s="1"/>
    </row>
    <row r="612" spans="3:3" ht="15.75" customHeight="1">
      <c r="C612" s="1"/>
    </row>
    <row r="613" spans="3:3" ht="15.75" customHeight="1">
      <c r="C613" s="1"/>
    </row>
    <row r="614" spans="3:3" ht="15.75" customHeight="1">
      <c r="C614" s="1"/>
    </row>
    <row r="615" spans="3:3" ht="15.75" customHeight="1">
      <c r="C615" s="1"/>
    </row>
    <row r="616" spans="3:3" ht="15.75" customHeight="1">
      <c r="C616" s="1"/>
    </row>
    <row r="617" spans="3:3" ht="15.75" customHeight="1">
      <c r="C617" s="1"/>
    </row>
    <row r="618" spans="3:3" ht="15.75" customHeight="1">
      <c r="C618" s="1"/>
    </row>
    <row r="619" spans="3:3" ht="15.75" customHeight="1">
      <c r="C619" s="1"/>
    </row>
    <row r="620" spans="3:3" ht="15.75" customHeight="1">
      <c r="C620" s="1"/>
    </row>
    <row r="621" spans="3:3" ht="15.75" customHeight="1">
      <c r="C621" s="1"/>
    </row>
    <row r="622" spans="3:3" ht="15.75" customHeight="1">
      <c r="C622" s="1"/>
    </row>
    <row r="623" spans="3:3" ht="15.75" customHeight="1">
      <c r="C623" s="1"/>
    </row>
    <row r="624" spans="3:3" ht="15.75" customHeight="1">
      <c r="C624" s="1"/>
    </row>
    <row r="625" spans="3:3" ht="15.75" customHeight="1">
      <c r="C625" s="1"/>
    </row>
    <row r="626" spans="3:3" ht="15.75" customHeight="1">
      <c r="C626" s="1"/>
    </row>
    <row r="627" spans="3:3" ht="15.75" customHeight="1">
      <c r="C627" s="1"/>
    </row>
    <row r="628" spans="3:3" ht="15.75" customHeight="1">
      <c r="C628" s="1"/>
    </row>
    <row r="629" spans="3:3" ht="15.75" customHeight="1">
      <c r="C629" s="1"/>
    </row>
    <row r="630" spans="3:3" ht="15.75" customHeight="1">
      <c r="C630" s="1"/>
    </row>
    <row r="631" spans="3:3" ht="15.75" customHeight="1">
      <c r="C631" s="1"/>
    </row>
    <row r="632" spans="3:3" ht="15.75" customHeight="1">
      <c r="C632" s="1"/>
    </row>
    <row r="633" spans="3:3" ht="15.75" customHeight="1">
      <c r="C633" s="1"/>
    </row>
    <row r="634" spans="3:3" ht="15.75" customHeight="1">
      <c r="C634" s="1"/>
    </row>
    <row r="635" spans="3:3" ht="15.75" customHeight="1">
      <c r="C635" s="1"/>
    </row>
    <row r="636" spans="3:3" ht="15.75" customHeight="1">
      <c r="C636" s="1"/>
    </row>
    <row r="637" spans="3:3" ht="15.75" customHeight="1">
      <c r="C637" s="1"/>
    </row>
    <row r="638" spans="3:3" ht="15.75" customHeight="1">
      <c r="C638" s="1"/>
    </row>
    <row r="639" spans="3:3" ht="15.75" customHeight="1">
      <c r="C639" s="1"/>
    </row>
    <row r="640" spans="3:3" ht="15.75" customHeight="1">
      <c r="C640" s="1"/>
    </row>
    <row r="641" spans="3:3" ht="15.75" customHeight="1">
      <c r="C641" s="1"/>
    </row>
    <row r="642" spans="3:3" ht="15.75" customHeight="1">
      <c r="C642" s="1"/>
    </row>
    <row r="643" spans="3:3" ht="15.75" customHeight="1">
      <c r="C643" s="1"/>
    </row>
    <row r="644" spans="3:3" ht="15.75" customHeight="1">
      <c r="C644" s="1"/>
    </row>
    <row r="645" spans="3:3" ht="15.75" customHeight="1">
      <c r="C645" s="1"/>
    </row>
    <row r="646" spans="3:3" ht="15.75" customHeight="1">
      <c r="C646" s="1"/>
    </row>
    <row r="647" spans="3:3" ht="15.75" customHeight="1">
      <c r="C647" s="1"/>
    </row>
    <row r="648" spans="3:3" ht="15.75" customHeight="1">
      <c r="C648" s="1"/>
    </row>
    <row r="649" spans="3:3" ht="15.75" customHeight="1">
      <c r="C649" s="1"/>
    </row>
    <row r="650" spans="3:3" ht="15.75" customHeight="1">
      <c r="C650" s="1"/>
    </row>
    <row r="651" spans="3:3" ht="15.75" customHeight="1">
      <c r="C651" s="1"/>
    </row>
    <row r="652" spans="3:3" ht="15.75" customHeight="1">
      <c r="C652" s="1"/>
    </row>
    <row r="653" spans="3:3" ht="15.75" customHeight="1">
      <c r="C653" s="1"/>
    </row>
    <row r="654" spans="3:3" ht="15.75" customHeight="1">
      <c r="C654" s="1"/>
    </row>
    <row r="655" spans="3:3" ht="15.75" customHeight="1">
      <c r="C655" s="1"/>
    </row>
    <row r="656" spans="3:3" ht="15.75" customHeight="1">
      <c r="C656" s="1"/>
    </row>
    <row r="657" spans="3:3" ht="15.75" customHeight="1">
      <c r="C657" s="1"/>
    </row>
    <row r="658" spans="3:3" ht="15.75" customHeight="1">
      <c r="C658" s="1"/>
    </row>
    <row r="659" spans="3:3" ht="15.75" customHeight="1">
      <c r="C659" s="1"/>
    </row>
    <row r="660" spans="3:3" ht="15.75" customHeight="1">
      <c r="C660" s="1"/>
    </row>
    <row r="661" spans="3:3" ht="15.75" customHeight="1">
      <c r="C661" s="1"/>
    </row>
    <row r="662" spans="3:3" ht="15.75" customHeight="1">
      <c r="C662" s="1"/>
    </row>
    <row r="663" spans="3:3" ht="15.75" customHeight="1">
      <c r="C663" s="1"/>
    </row>
    <row r="664" spans="3:3" ht="15.75" customHeight="1">
      <c r="C664" s="1"/>
    </row>
    <row r="665" spans="3:3" ht="15.75" customHeight="1">
      <c r="C665" s="1"/>
    </row>
    <row r="666" spans="3:3" ht="15.75" customHeight="1">
      <c r="C666" s="1"/>
    </row>
    <row r="667" spans="3:3" ht="15.75" customHeight="1">
      <c r="C667" s="1"/>
    </row>
    <row r="668" spans="3:3" ht="15.75" customHeight="1">
      <c r="C668" s="1"/>
    </row>
    <row r="669" spans="3:3" ht="15.75" customHeight="1">
      <c r="C669" s="1"/>
    </row>
    <row r="670" spans="3:3" ht="15.75" customHeight="1">
      <c r="C670" s="1"/>
    </row>
    <row r="671" spans="3:3" ht="15.75" customHeight="1">
      <c r="C671" s="1"/>
    </row>
    <row r="672" spans="3:3" ht="15.75" customHeight="1">
      <c r="C672" s="1"/>
    </row>
    <row r="673" spans="3:3" ht="15.75" customHeight="1">
      <c r="C673" s="1"/>
    </row>
    <row r="674" spans="3:3" ht="15.75" customHeight="1">
      <c r="C674" s="1"/>
    </row>
    <row r="675" spans="3:3" ht="15.75" customHeight="1">
      <c r="C675" s="1"/>
    </row>
    <row r="676" spans="3:3" ht="15.75" customHeight="1">
      <c r="C676" s="1"/>
    </row>
    <row r="677" spans="3:3" ht="15.75" customHeight="1">
      <c r="C677" s="1"/>
    </row>
    <row r="678" spans="3:3" ht="15.75" customHeight="1">
      <c r="C678" s="1"/>
    </row>
    <row r="679" spans="3:3" ht="15.75" customHeight="1">
      <c r="C679" s="1"/>
    </row>
    <row r="680" spans="3:3" ht="15.75" customHeight="1">
      <c r="C680" s="1"/>
    </row>
    <row r="681" spans="3:3" ht="15.75" customHeight="1">
      <c r="C681" s="1"/>
    </row>
    <row r="682" spans="3:3" ht="15.75" customHeight="1">
      <c r="C682" s="1"/>
    </row>
    <row r="683" spans="3:3" ht="15.75" customHeight="1">
      <c r="C683" s="1"/>
    </row>
    <row r="684" spans="3:3" ht="15.75" customHeight="1">
      <c r="C684" s="1"/>
    </row>
    <row r="685" spans="3:3" ht="15.75" customHeight="1">
      <c r="C685" s="1"/>
    </row>
    <row r="686" spans="3:3" ht="15.75" customHeight="1">
      <c r="C686" s="1"/>
    </row>
    <row r="687" spans="3:3" ht="15.75" customHeight="1">
      <c r="C687" s="1"/>
    </row>
    <row r="688" spans="3:3" ht="15.75" customHeight="1">
      <c r="C688" s="1"/>
    </row>
    <row r="689" spans="3:3" ht="15.75" customHeight="1">
      <c r="C689" s="1"/>
    </row>
    <row r="690" spans="3:3" ht="15.75" customHeight="1">
      <c r="C690" s="1"/>
    </row>
    <row r="691" spans="3:3" ht="15.75" customHeight="1">
      <c r="C691" s="1"/>
    </row>
    <row r="692" spans="3:3" ht="15.75" customHeight="1">
      <c r="C692" s="1"/>
    </row>
    <row r="693" spans="3:3" ht="15.75" customHeight="1">
      <c r="C693" s="1"/>
    </row>
    <row r="694" spans="3:3" ht="15.75" customHeight="1">
      <c r="C694" s="1"/>
    </row>
    <row r="695" spans="3:3" ht="15.75" customHeight="1">
      <c r="C695" s="1"/>
    </row>
    <row r="696" spans="3:3" ht="15.75" customHeight="1">
      <c r="C696" s="1"/>
    </row>
    <row r="697" spans="3:3" ht="15.75" customHeight="1">
      <c r="C697" s="1"/>
    </row>
    <row r="698" spans="3:3" ht="15.75" customHeight="1">
      <c r="C698" s="1"/>
    </row>
    <row r="699" spans="3:3" ht="15.75" customHeight="1">
      <c r="C699" s="1"/>
    </row>
    <row r="700" spans="3:3" ht="15.75" customHeight="1">
      <c r="C700" s="1"/>
    </row>
    <row r="701" spans="3:3" ht="15.75" customHeight="1">
      <c r="C701" s="1"/>
    </row>
    <row r="702" spans="3:3" ht="15.75" customHeight="1">
      <c r="C702" s="1"/>
    </row>
    <row r="703" spans="3:3" ht="15.75" customHeight="1">
      <c r="C703" s="1"/>
    </row>
    <row r="704" spans="3:3" ht="15.75" customHeight="1">
      <c r="C704" s="1"/>
    </row>
    <row r="705" spans="3:3" ht="15.75" customHeight="1">
      <c r="C705" s="1"/>
    </row>
    <row r="706" spans="3:3" ht="15.75" customHeight="1">
      <c r="C706" s="1"/>
    </row>
    <row r="707" spans="3:3" ht="15.75" customHeight="1">
      <c r="C707" s="1"/>
    </row>
    <row r="708" spans="3:3" ht="15.75" customHeight="1">
      <c r="C708" s="1"/>
    </row>
    <row r="709" spans="3:3" ht="15.75" customHeight="1">
      <c r="C709" s="1"/>
    </row>
    <row r="710" spans="3:3" ht="15.75" customHeight="1">
      <c r="C710" s="1"/>
    </row>
    <row r="711" spans="3:3" ht="15.75" customHeight="1">
      <c r="C711" s="1"/>
    </row>
    <row r="712" spans="3:3" ht="15.75" customHeight="1">
      <c r="C712" s="1"/>
    </row>
    <row r="713" spans="3:3" ht="15.75" customHeight="1">
      <c r="C713" s="1"/>
    </row>
    <row r="714" spans="3:3" ht="15.75" customHeight="1">
      <c r="C714" s="1"/>
    </row>
    <row r="715" spans="3:3" ht="15.75" customHeight="1">
      <c r="C715" s="1"/>
    </row>
    <row r="716" spans="3:3" ht="15.75" customHeight="1">
      <c r="C716" s="1"/>
    </row>
    <row r="717" spans="3:3" ht="15.75" customHeight="1">
      <c r="C717" s="1"/>
    </row>
    <row r="718" spans="3:3" ht="15.75" customHeight="1">
      <c r="C718" s="1"/>
    </row>
    <row r="719" spans="3:3" ht="15.75" customHeight="1">
      <c r="C719" s="1"/>
    </row>
    <row r="720" spans="3:3" ht="15.75" customHeight="1">
      <c r="C720" s="1"/>
    </row>
    <row r="721" spans="3:3" ht="15.75" customHeight="1">
      <c r="C721" s="1"/>
    </row>
    <row r="722" spans="3:3" ht="15.75" customHeight="1">
      <c r="C722" s="1"/>
    </row>
    <row r="723" spans="3:3" ht="15.75" customHeight="1">
      <c r="C723" s="1"/>
    </row>
    <row r="724" spans="3:3" ht="15.75" customHeight="1">
      <c r="C724" s="1"/>
    </row>
    <row r="725" spans="3:3" ht="15.75" customHeight="1">
      <c r="C725" s="1"/>
    </row>
    <row r="726" spans="3:3" ht="15.75" customHeight="1">
      <c r="C726" s="1"/>
    </row>
    <row r="727" spans="3:3" ht="15.75" customHeight="1">
      <c r="C727" s="1"/>
    </row>
    <row r="728" spans="3:3" ht="15.75" customHeight="1">
      <c r="C728" s="1"/>
    </row>
    <row r="729" spans="3:3" ht="15.75" customHeight="1">
      <c r="C729" s="1"/>
    </row>
    <row r="730" spans="3:3" ht="15.75" customHeight="1">
      <c r="C730" s="1"/>
    </row>
    <row r="731" spans="3:3" ht="15.75" customHeight="1">
      <c r="C731" s="1"/>
    </row>
    <row r="732" spans="3:3" ht="15.75" customHeight="1">
      <c r="C732" s="1"/>
    </row>
    <row r="733" spans="3:3" ht="15.75" customHeight="1">
      <c r="C733" s="1"/>
    </row>
    <row r="734" spans="3:3" ht="15.75" customHeight="1">
      <c r="C734" s="1"/>
    </row>
    <row r="735" spans="3:3" ht="15.75" customHeight="1">
      <c r="C735" s="1"/>
    </row>
    <row r="736" spans="3:3" ht="15.75" customHeight="1">
      <c r="C736" s="1"/>
    </row>
    <row r="737" spans="3:3" ht="15.75" customHeight="1">
      <c r="C737" s="1"/>
    </row>
    <row r="738" spans="3:3" ht="15.75" customHeight="1">
      <c r="C738" s="1"/>
    </row>
    <row r="739" spans="3:3" ht="15.75" customHeight="1">
      <c r="C739" s="1"/>
    </row>
    <row r="740" spans="3:3" ht="15.75" customHeight="1">
      <c r="C740" s="1"/>
    </row>
    <row r="741" spans="3:3" ht="15.75" customHeight="1">
      <c r="C741" s="1"/>
    </row>
    <row r="742" spans="3:3" ht="15.75" customHeight="1">
      <c r="C742" s="1"/>
    </row>
    <row r="743" spans="3:3" ht="15.75" customHeight="1">
      <c r="C743" s="1"/>
    </row>
    <row r="744" spans="3:3" ht="15.75" customHeight="1">
      <c r="C744" s="1"/>
    </row>
    <row r="745" spans="3:3" ht="15.75" customHeight="1">
      <c r="C745" s="1"/>
    </row>
    <row r="746" spans="3:3" ht="15.75" customHeight="1">
      <c r="C746" s="1"/>
    </row>
    <row r="747" spans="3:3" ht="15.75" customHeight="1">
      <c r="C747" s="1"/>
    </row>
    <row r="748" spans="3:3" ht="15.75" customHeight="1">
      <c r="C748" s="1"/>
    </row>
    <row r="749" spans="3:3" ht="15.75" customHeight="1">
      <c r="C749" s="1"/>
    </row>
    <row r="750" spans="3:3" ht="15.75" customHeight="1">
      <c r="C750" s="1"/>
    </row>
    <row r="751" spans="3:3" ht="15.75" customHeight="1">
      <c r="C751" s="1"/>
    </row>
    <row r="752" spans="3:3" ht="15.75" customHeight="1">
      <c r="C752" s="1"/>
    </row>
    <row r="753" spans="3:3" ht="15.75" customHeight="1">
      <c r="C753" s="1"/>
    </row>
    <row r="754" spans="3:3" ht="15.75" customHeight="1">
      <c r="C754" s="1"/>
    </row>
    <row r="755" spans="3:3" ht="15.75" customHeight="1">
      <c r="C755" s="1"/>
    </row>
    <row r="756" spans="3:3" ht="15.75" customHeight="1">
      <c r="C756" s="1"/>
    </row>
    <row r="757" spans="3:3" ht="15.75" customHeight="1">
      <c r="C757" s="1"/>
    </row>
    <row r="758" spans="3:3" ht="15.75" customHeight="1">
      <c r="C758" s="1"/>
    </row>
    <row r="759" spans="3:3" ht="15.75" customHeight="1">
      <c r="C759" s="1"/>
    </row>
    <row r="760" spans="3:3" ht="15.75" customHeight="1">
      <c r="C760" s="1"/>
    </row>
    <row r="761" spans="3:3" ht="15.75" customHeight="1">
      <c r="C761" s="1"/>
    </row>
    <row r="762" spans="3:3" ht="15.75" customHeight="1">
      <c r="C762" s="1"/>
    </row>
    <row r="763" spans="3:3" ht="15.75" customHeight="1">
      <c r="C763" s="1"/>
    </row>
    <row r="764" spans="3:3" ht="15.75" customHeight="1">
      <c r="C764" s="1"/>
    </row>
    <row r="765" spans="3:3" ht="15.75" customHeight="1">
      <c r="C765" s="1"/>
    </row>
    <row r="766" spans="3:3" ht="15.75" customHeight="1">
      <c r="C766" s="1"/>
    </row>
    <row r="767" spans="3:3" ht="15.75" customHeight="1">
      <c r="C767" s="1"/>
    </row>
    <row r="768" spans="3:3" ht="15.75" customHeight="1">
      <c r="C768" s="1"/>
    </row>
    <row r="769" spans="3:3" ht="15.75" customHeight="1">
      <c r="C769" s="1"/>
    </row>
    <row r="770" spans="3:3" ht="15.75" customHeight="1">
      <c r="C770" s="1"/>
    </row>
    <row r="771" spans="3:3" ht="15.75" customHeight="1">
      <c r="C771" s="1"/>
    </row>
    <row r="772" spans="3:3" ht="15.75" customHeight="1">
      <c r="C772" s="1"/>
    </row>
    <row r="773" spans="3:3" ht="15.75" customHeight="1">
      <c r="C773" s="1"/>
    </row>
    <row r="774" spans="3:3" ht="15.75" customHeight="1">
      <c r="C774" s="1"/>
    </row>
    <row r="775" spans="3:3" ht="15.75" customHeight="1">
      <c r="C775" s="1"/>
    </row>
    <row r="776" spans="3:3" ht="15.75" customHeight="1">
      <c r="C776" s="1"/>
    </row>
    <row r="777" spans="3:3" ht="15.75" customHeight="1">
      <c r="C777" s="1"/>
    </row>
    <row r="778" spans="3:3" ht="15.75" customHeight="1">
      <c r="C778" s="1"/>
    </row>
    <row r="779" spans="3:3" ht="15.75" customHeight="1">
      <c r="C779" s="1"/>
    </row>
    <row r="780" spans="3:3" ht="15.75" customHeight="1">
      <c r="C780" s="1"/>
    </row>
    <row r="781" spans="3:3" ht="15.75" customHeight="1">
      <c r="C781" s="1"/>
    </row>
    <row r="782" spans="3:3" ht="15.75" customHeight="1">
      <c r="C782" s="1"/>
    </row>
    <row r="783" spans="3:3" ht="15.75" customHeight="1">
      <c r="C783" s="1"/>
    </row>
    <row r="784" spans="3:3" ht="15.75" customHeight="1">
      <c r="C784" s="1"/>
    </row>
    <row r="785" spans="3:3" ht="15.75" customHeight="1">
      <c r="C785" s="1"/>
    </row>
    <row r="786" spans="3:3" ht="15.75" customHeight="1">
      <c r="C786" s="1"/>
    </row>
    <row r="787" spans="3:3" ht="15.75" customHeight="1">
      <c r="C787" s="1"/>
    </row>
    <row r="788" spans="3:3" ht="15.75" customHeight="1">
      <c r="C788" s="1"/>
    </row>
    <row r="789" spans="3:3" ht="15.75" customHeight="1">
      <c r="C789" s="1"/>
    </row>
    <row r="790" spans="3:3" ht="15.75" customHeight="1">
      <c r="C790" s="1"/>
    </row>
    <row r="791" spans="3:3" ht="15.75" customHeight="1">
      <c r="C791" s="1"/>
    </row>
    <row r="792" spans="3:3" ht="15.75" customHeight="1">
      <c r="C792" s="1"/>
    </row>
    <row r="793" spans="3:3" ht="15.75" customHeight="1">
      <c r="C793" s="1"/>
    </row>
    <row r="794" spans="3:3" ht="15.75" customHeight="1">
      <c r="C794" s="1"/>
    </row>
    <row r="795" spans="3:3" ht="15.75" customHeight="1">
      <c r="C795" s="1"/>
    </row>
    <row r="796" spans="3:3" ht="15.75" customHeight="1">
      <c r="C796" s="1"/>
    </row>
    <row r="797" spans="3:3" ht="15.75" customHeight="1">
      <c r="C797" s="1"/>
    </row>
    <row r="798" spans="3:3" ht="15.75" customHeight="1">
      <c r="C798" s="1"/>
    </row>
    <row r="799" spans="3:3" ht="15.75" customHeight="1">
      <c r="C799" s="1"/>
    </row>
    <row r="800" spans="3:3" ht="15.75" customHeight="1">
      <c r="C800" s="1"/>
    </row>
    <row r="801" spans="3:3" ht="15.75" customHeight="1">
      <c r="C801" s="1"/>
    </row>
    <row r="802" spans="3:3" ht="15.75" customHeight="1">
      <c r="C802" s="1"/>
    </row>
    <row r="803" spans="3:3" ht="15.75" customHeight="1">
      <c r="C803" s="1"/>
    </row>
    <row r="804" spans="3:3" ht="15.75" customHeight="1">
      <c r="C804" s="1"/>
    </row>
    <row r="805" spans="3:3" ht="15.75" customHeight="1">
      <c r="C805" s="1"/>
    </row>
    <row r="806" spans="3:3" ht="15.75" customHeight="1">
      <c r="C806" s="1"/>
    </row>
    <row r="807" spans="3:3" ht="15.75" customHeight="1">
      <c r="C807" s="1"/>
    </row>
    <row r="808" spans="3:3" ht="15.75" customHeight="1">
      <c r="C808" s="1"/>
    </row>
    <row r="809" spans="3:3" ht="15.75" customHeight="1">
      <c r="C809" s="1"/>
    </row>
    <row r="810" spans="3:3" ht="15.75" customHeight="1">
      <c r="C810" s="1"/>
    </row>
    <row r="811" spans="3:3" ht="15.75" customHeight="1">
      <c r="C811" s="1"/>
    </row>
    <row r="812" spans="3:3" ht="15.75" customHeight="1">
      <c r="C812" s="1"/>
    </row>
    <row r="813" spans="3:3" ht="15.75" customHeight="1">
      <c r="C813" s="1"/>
    </row>
    <row r="814" spans="3:3" ht="15.75" customHeight="1">
      <c r="C814" s="1"/>
    </row>
    <row r="815" spans="3:3" ht="15.75" customHeight="1">
      <c r="C815" s="1"/>
    </row>
    <row r="816" spans="3:3" ht="15.75" customHeight="1">
      <c r="C816" s="1"/>
    </row>
    <row r="817" spans="3:3" ht="15.75" customHeight="1">
      <c r="C817" s="1"/>
    </row>
    <row r="818" spans="3:3" ht="15.75" customHeight="1">
      <c r="C818" s="1"/>
    </row>
    <row r="819" spans="3:3" ht="15.75" customHeight="1">
      <c r="C819" s="1"/>
    </row>
    <row r="820" spans="3:3" ht="15.75" customHeight="1">
      <c r="C820" s="1"/>
    </row>
    <row r="821" spans="3:3" ht="15.75" customHeight="1">
      <c r="C821" s="1"/>
    </row>
    <row r="822" spans="3:3" ht="15.75" customHeight="1">
      <c r="C822" s="1"/>
    </row>
    <row r="823" spans="3:3" ht="15.75" customHeight="1">
      <c r="C823" s="1"/>
    </row>
    <row r="824" spans="3:3" ht="15.75" customHeight="1">
      <c r="C824" s="1"/>
    </row>
    <row r="825" spans="3:3" ht="15.75" customHeight="1">
      <c r="C825" s="1"/>
    </row>
    <row r="826" spans="3:3" ht="15.75" customHeight="1">
      <c r="C826" s="1"/>
    </row>
    <row r="827" spans="3:3" ht="15.75" customHeight="1">
      <c r="C827" s="1"/>
    </row>
    <row r="828" spans="3:3" ht="15.75" customHeight="1">
      <c r="C828" s="1"/>
    </row>
    <row r="829" spans="3:3" ht="15.75" customHeight="1">
      <c r="C829" s="1"/>
    </row>
    <row r="830" spans="3:3" ht="15.75" customHeight="1">
      <c r="C830" s="1"/>
    </row>
    <row r="831" spans="3:3" ht="15.75" customHeight="1">
      <c r="C831" s="1"/>
    </row>
    <row r="832" spans="3:3" ht="15.75" customHeight="1">
      <c r="C832" s="1"/>
    </row>
    <row r="833" spans="3:3" ht="15.75" customHeight="1">
      <c r="C833" s="1"/>
    </row>
    <row r="834" spans="3:3" ht="15.75" customHeight="1">
      <c r="C834" s="1"/>
    </row>
    <row r="835" spans="3:3" ht="15.75" customHeight="1">
      <c r="C835" s="1"/>
    </row>
    <row r="836" spans="3:3" ht="15.75" customHeight="1">
      <c r="C836" s="1"/>
    </row>
    <row r="837" spans="3:3" ht="15.75" customHeight="1">
      <c r="C837" s="1"/>
    </row>
    <row r="838" spans="3:3" ht="15.75" customHeight="1">
      <c r="C838" s="1"/>
    </row>
    <row r="839" spans="3:3" ht="15.75" customHeight="1">
      <c r="C839" s="1"/>
    </row>
    <row r="840" spans="3:3" ht="15.75" customHeight="1">
      <c r="C840" s="1"/>
    </row>
    <row r="841" spans="3:3" ht="15.75" customHeight="1">
      <c r="C841" s="1"/>
    </row>
    <row r="842" spans="3:3" ht="15.75" customHeight="1">
      <c r="C842" s="1"/>
    </row>
    <row r="843" spans="3:3" ht="15.75" customHeight="1">
      <c r="C843" s="1"/>
    </row>
    <row r="844" spans="3:3" ht="15.75" customHeight="1">
      <c r="C844" s="1"/>
    </row>
    <row r="845" spans="3:3" ht="15.75" customHeight="1">
      <c r="C845" s="1"/>
    </row>
    <row r="846" spans="3:3" ht="15.75" customHeight="1">
      <c r="C846" s="1"/>
    </row>
    <row r="847" spans="3:3" ht="15.75" customHeight="1">
      <c r="C847" s="1"/>
    </row>
    <row r="848" spans="3:3" ht="15.75" customHeight="1">
      <c r="C848" s="1"/>
    </row>
    <row r="849" spans="3:3" ht="15.75" customHeight="1">
      <c r="C849" s="1"/>
    </row>
    <row r="850" spans="3:3" ht="15.75" customHeight="1">
      <c r="C850" s="1"/>
    </row>
    <row r="851" spans="3:3" ht="15.75" customHeight="1">
      <c r="C851" s="1"/>
    </row>
    <row r="852" spans="3:3" ht="15.75" customHeight="1">
      <c r="C852" s="1"/>
    </row>
    <row r="853" spans="3:3" ht="15.75" customHeight="1">
      <c r="C853" s="1"/>
    </row>
    <row r="854" spans="3:3" ht="15.75" customHeight="1">
      <c r="C854" s="1"/>
    </row>
    <row r="855" spans="3:3" ht="15.75" customHeight="1">
      <c r="C855" s="1"/>
    </row>
    <row r="856" spans="3:3" ht="15.75" customHeight="1">
      <c r="C856" s="1"/>
    </row>
    <row r="857" spans="3:3" ht="15.75" customHeight="1">
      <c r="C857" s="1"/>
    </row>
    <row r="858" spans="3:3" ht="15.75" customHeight="1">
      <c r="C858" s="1"/>
    </row>
    <row r="859" spans="3:3" ht="15.75" customHeight="1">
      <c r="C859" s="1"/>
    </row>
    <row r="860" spans="3:3" ht="15.75" customHeight="1">
      <c r="C860" s="1"/>
    </row>
    <row r="861" spans="3:3" ht="15.75" customHeight="1">
      <c r="C861" s="1"/>
    </row>
    <row r="862" spans="3:3" ht="15.75" customHeight="1">
      <c r="C862" s="1"/>
    </row>
    <row r="863" spans="3:3" ht="15.75" customHeight="1">
      <c r="C863" s="1"/>
    </row>
    <row r="864" spans="3:3" ht="15.75" customHeight="1">
      <c r="C864" s="1"/>
    </row>
    <row r="865" spans="3:3" ht="15.75" customHeight="1">
      <c r="C865" s="1"/>
    </row>
    <row r="866" spans="3:3" ht="15.75" customHeight="1">
      <c r="C866" s="1"/>
    </row>
    <row r="867" spans="3:3" ht="15.75" customHeight="1">
      <c r="C867" s="1"/>
    </row>
    <row r="868" spans="3:3" ht="15.75" customHeight="1">
      <c r="C868" s="1"/>
    </row>
    <row r="869" spans="3:3" ht="15.75" customHeight="1">
      <c r="C869" s="1"/>
    </row>
    <row r="870" spans="3:3" ht="15.75" customHeight="1">
      <c r="C870" s="1"/>
    </row>
    <row r="871" spans="3:3" ht="15.75" customHeight="1">
      <c r="C871" s="1"/>
    </row>
    <row r="872" spans="3:3" ht="15.75" customHeight="1">
      <c r="C872" s="1"/>
    </row>
    <row r="873" spans="3:3" ht="15.75" customHeight="1">
      <c r="C873" s="1"/>
    </row>
    <row r="874" spans="3:3" ht="15.75" customHeight="1">
      <c r="C874" s="1"/>
    </row>
    <row r="875" spans="3:3" ht="15.75" customHeight="1">
      <c r="C875" s="1"/>
    </row>
    <row r="876" spans="3:3" ht="15.75" customHeight="1">
      <c r="C876" s="1"/>
    </row>
    <row r="877" spans="3:3" ht="15.75" customHeight="1">
      <c r="C877" s="1"/>
    </row>
    <row r="878" spans="3:3" ht="15.75" customHeight="1">
      <c r="C878" s="1"/>
    </row>
    <row r="879" spans="3:3" ht="15.75" customHeight="1">
      <c r="C879" s="1"/>
    </row>
    <row r="880" spans="3:3" ht="15.75" customHeight="1">
      <c r="C880" s="1"/>
    </row>
    <row r="881" spans="3:3" ht="15.75" customHeight="1">
      <c r="C881" s="1"/>
    </row>
    <row r="882" spans="3:3" ht="15.75" customHeight="1">
      <c r="C882" s="1"/>
    </row>
    <row r="883" spans="3:3" ht="15.75" customHeight="1">
      <c r="C883" s="1"/>
    </row>
    <row r="884" spans="3:3" ht="15.75" customHeight="1">
      <c r="C884" s="1"/>
    </row>
    <row r="885" spans="3:3" ht="15.75" customHeight="1">
      <c r="C885" s="1"/>
    </row>
    <row r="886" spans="3:3" ht="15.75" customHeight="1">
      <c r="C886" s="1"/>
    </row>
    <row r="887" spans="3:3" ht="15.75" customHeight="1">
      <c r="C887" s="1"/>
    </row>
    <row r="888" spans="3:3" ht="15.75" customHeight="1">
      <c r="C888" s="1"/>
    </row>
    <row r="889" spans="3:3" ht="15.75" customHeight="1">
      <c r="C889" s="1"/>
    </row>
    <row r="890" spans="3:3" ht="15.75" customHeight="1">
      <c r="C890" s="1"/>
    </row>
    <row r="891" spans="3:3" ht="15.75" customHeight="1">
      <c r="C891" s="1"/>
    </row>
    <row r="892" spans="3:3" ht="15.75" customHeight="1">
      <c r="C892" s="1"/>
    </row>
    <row r="893" spans="3:3" ht="15.75" customHeight="1">
      <c r="C893" s="1"/>
    </row>
    <row r="894" spans="3:3" ht="15.75" customHeight="1">
      <c r="C894" s="1"/>
    </row>
    <row r="895" spans="3:3" ht="15.75" customHeight="1">
      <c r="C895" s="1"/>
    </row>
    <row r="896" spans="3:3" ht="15.75" customHeight="1">
      <c r="C896" s="1"/>
    </row>
    <row r="897" spans="3:3" ht="15.75" customHeight="1">
      <c r="C897" s="1"/>
    </row>
    <row r="898" spans="3:3" ht="15.75" customHeight="1">
      <c r="C898" s="1"/>
    </row>
    <row r="899" spans="3:3" ht="15.75" customHeight="1">
      <c r="C899" s="1"/>
    </row>
    <row r="900" spans="3:3" ht="15.75" customHeight="1">
      <c r="C900" s="1"/>
    </row>
    <row r="901" spans="3:3" ht="15.75" customHeight="1">
      <c r="C901" s="1"/>
    </row>
    <row r="902" spans="3:3" ht="15.75" customHeight="1">
      <c r="C902" s="1"/>
    </row>
    <row r="903" spans="3:3" ht="15.75" customHeight="1">
      <c r="C903" s="1"/>
    </row>
    <row r="904" spans="3:3" ht="15.75" customHeight="1">
      <c r="C904" s="1"/>
    </row>
    <row r="905" spans="3:3" ht="15.75" customHeight="1">
      <c r="C905" s="1"/>
    </row>
    <row r="906" spans="3:3" ht="15.75" customHeight="1">
      <c r="C906" s="1"/>
    </row>
    <row r="907" spans="3:3" ht="15.75" customHeight="1">
      <c r="C907" s="1"/>
    </row>
    <row r="908" spans="3:3" ht="15.75" customHeight="1">
      <c r="C908" s="1"/>
    </row>
    <row r="909" spans="3:3" ht="15.75" customHeight="1">
      <c r="C909" s="1"/>
    </row>
    <row r="910" spans="3:3" ht="15.75" customHeight="1">
      <c r="C910" s="1"/>
    </row>
    <row r="911" spans="3:3" ht="15.75" customHeight="1">
      <c r="C911" s="1"/>
    </row>
    <row r="912" spans="3:3" ht="15.75" customHeight="1">
      <c r="C912" s="1"/>
    </row>
    <row r="913" spans="3:3" ht="15.75" customHeight="1">
      <c r="C913" s="1"/>
    </row>
    <row r="914" spans="3:3" ht="15.75" customHeight="1">
      <c r="C914" s="1"/>
    </row>
    <row r="915" spans="3:3" ht="15.75" customHeight="1">
      <c r="C915" s="1"/>
    </row>
    <row r="916" spans="3:3" ht="15.75" customHeight="1">
      <c r="C916" s="1"/>
    </row>
    <row r="917" spans="3:3" ht="15.75" customHeight="1">
      <c r="C917" s="1"/>
    </row>
    <row r="918" spans="3:3" ht="15.75" customHeight="1">
      <c r="C918" s="1"/>
    </row>
    <row r="919" spans="3:3" ht="15.75" customHeight="1">
      <c r="C919" s="1"/>
    </row>
    <row r="920" spans="3:3" ht="15.75" customHeight="1">
      <c r="C920" s="1"/>
    </row>
    <row r="921" spans="3:3" ht="15.75" customHeight="1">
      <c r="C921" s="1"/>
    </row>
    <row r="922" spans="3:3" ht="15.75" customHeight="1">
      <c r="C922" s="1"/>
    </row>
    <row r="923" spans="3:3" ht="15.75" customHeight="1">
      <c r="C923" s="1"/>
    </row>
    <row r="924" spans="3:3" ht="15.75" customHeight="1">
      <c r="C924" s="1"/>
    </row>
    <row r="925" spans="3:3" ht="15.75" customHeight="1">
      <c r="C925" s="1"/>
    </row>
    <row r="926" spans="3:3" ht="15.75" customHeight="1">
      <c r="C926" s="1"/>
    </row>
    <row r="927" spans="3:3" ht="15.75" customHeight="1">
      <c r="C927" s="1"/>
    </row>
    <row r="928" spans="3:3" ht="15.75" customHeight="1">
      <c r="C928" s="1"/>
    </row>
    <row r="929" spans="3:3" ht="15.75" customHeight="1">
      <c r="C929" s="1"/>
    </row>
    <row r="930" spans="3:3" ht="15.75" customHeight="1">
      <c r="C930" s="1"/>
    </row>
    <row r="931" spans="3:3" ht="15.75" customHeight="1">
      <c r="C931" s="1"/>
    </row>
    <row r="932" spans="3:3" ht="15.75" customHeight="1">
      <c r="C932" s="1"/>
    </row>
    <row r="933" spans="3:3" ht="15.75" customHeight="1">
      <c r="C933" s="1"/>
    </row>
    <row r="934" spans="3:3" ht="15.75" customHeight="1">
      <c r="C934" s="1"/>
    </row>
    <row r="935" spans="3:3" ht="15.75" customHeight="1">
      <c r="C935" s="1"/>
    </row>
    <row r="936" spans="3:3" ht="15.75" customHeight="1">
      <c r="C936" s="1"/>
    </row>
    <row r="937" spans="3:3" ht="15.75" customHeight="1">
      <c r="C937" s="1"/>
    </row>
    <row r="938" spans="3:3" ht="15.75" customHeight="1">
      <c r="C938" s="1"/>
    </row>
    <row r="939" spans="3:3" ht="15.75" customHeight="1">
      <c r="C939" s="1"/>
    </row>
    <row r="940" spans="3:3" ht="15.75" customHeight="1">
      <c r="C940" s="1"/>
    </row>
    <row r="941" spans="3:3" ht="15.75" customHeight="1">
      <c r="C941" s="1"/>
    </row>
    <row r="942" spans="3:3" ht="15.75" customHeight="1">
      <c r="C942" s="1"/>
    </row>
    <row r="943" spans="3:3" ht="15.75" customHeight="1">
      <c r="C943" s="1"/>
    </row>
    <row r="944" spans="3:3" ht="15.75" customHeight="1">
      <c r="C944" s="1"/>
    </row>
    <row r="945" spans="3:3" ht="15.75" customHeight="1">
      <c r="C945" s="1"/>
    </row>
    <row r="946" spans="3:3" ht="15.75" customHeight="1">
      <c r="C946" s="1"/>
    </row>
    <row r="947" spans="3:3" ht="15.75" customHeight="1">
      <c r="C947" s="1"/>
    </row>
    <row r="948" spans="3:3" ht="15.75" customHeight="1">
      <c r="C948" s="1"/>
    </row>
    <row r="949" spans="3:3" ht="15.75" customHeight="1">
      <c r="C949" s="1"/>
    </row>
    <row r="950" spans="3:3" ht="15.75" customHeight="1">
      <c r="C950" s="1"/>
    </row>
    <row r="951" spans="3:3" ht="15.75" customHeight="1">
      <c r="C951" s="1"/>
    </row>
    <row r="952" spans="3:3" ht="15.75" customHeight="1">
      <c r="C952" s="1"/>
    </row>
    <row r="953" spans="3:3" ht="15.75" customHeight="1">
      <c r="C953" s="1"/>
    </row>
    <row r="954" spans="3:3" ht="15.75" customHeight="1">
      <c r="C954" s="1"/>
    </row>
    <row r="955" spans="3:3" ht="15.75" customHeight="1">
      <c r="C955" s="1"/>
    </row>
    <row r="956" spans="3:3" ht="15.75" customHeight="1">
      <c r="C956" s="1"/>
    </row>
    <row r="957" spans="3:3" ht="15.75" customHeight="1">
      <c r="C957" s="1"/>
    </row>
    <row r="958" spans="3:3" ht="15.75" customHeight="1">
      <c r="C958" s="1"/>
    </row>
    <row r="959" spans="3:3" ht="15.75" customHeight="1">
      <c r="C959" s="1"/>
    </row>
    <row r="960" spans="3:3" ht="15.75" customHeight="1">
      <c r="C960" s="1"/>
    </row>
    <row r="961" spans="3:3" ht="15.75" customHeight="1">
      <c r="C961" s="1"/>
    </row>
    <row r="962" spans="3:3" ht="15.75" customHeight="1">
      <c r="C962" s="1"/>
    </row>
    <row r="963" spans="3:3" ht="15.75" customHeight="1">
      <c r="C963" s="1"/>
    </row>
    <row r="964" spans="3:3" ht="15.75" customHeight="1">
      <c r="C964" s="1"/>
    </row>
    <row r="965" spans="3:3" ht="15.75" customHeight="1">
      <c r="C965" s="1"/>
    </row>
    <row r="966" spans="3:3" ht="15.75" customHeight="1">
      <c r="C966" s="1"/>
    </row>
    <row r="967" spans="3:3" ht="15.75" customHeight="1">
      <c r="C967" s="1"/>
    </row>
    <row r="968" spans="3:3" ht="15.75" customHeight="1">
      <c r="C968" s="1"/>
    </row>
    <row r="969" spans="3:3" ht="15.75" customHeight="1">
      <c r="C969" s="1"/>
    </row>
    <row r="970" spans="3:3" ht="15.75" customHeight="1">
      <c r="C970" s="1"/>
    </row>
    <row r="971" spans="3:3" ht="15.75" customHeight="1">
      <c r="C971" s="1"/>
    </row>
    <row r="972" spans="3:3" ht="15.75" customHeight="1">
      <c r="C972" s="1"/>
    </row>
    <row r="973" spans="3:3" ht="15.75" customHeight="1">
      <c r="C973" s="1"/>
    </row>
    <row r="974" spans="3:3" ht="15.75" customHeight="1">
      <c r="C974" s="1"/>
    </row>
    <row r="975" spans="3:3" ht="15.75" customHeight="1">
      <c r="C975" s="1"/>
    </row>
    <row r="976" spans="3:3" ht="15.75" customHeight="1">
      <c r="C976" s="1"/>
    </row>
    <row r="977" spans="3:3" ht="15.75" customHeight="1">
      <c r="C977" s="1"/>
    </row>
    <row r="978" spans="3:3" ht="15.75" customHeight="1">
      <c r="C978" s="1"/>
    </row>
    <row r="979" spans="3:3" ht="15.75" customHeight="1">
      <c r="C979" s="1"/>
    </row>
    <row r="980" spans="3:3" ht="15.75" customHeight="1">
      <c r="C980" s="1"/>
    </row>
    <row r="981" spans="3:3" ht="15.75" customHeight="1">
      <c r="C981" s="1"/>
    </row>
    <row r="982" spans="3:3" ht="15.75" customHeight="1">
      <c r="C982" s="1"/>
    </row>
    <row r="983" spans="3:3" ht="15.75" customHeight="1">
      <c r="C983" s="1"/>
    </row>
    <row r="984" spans="3:3" ht="15.75" customHeight="1">
      <c r="C984" s="1"/>
    </row>
    <row r="985" spans="3:3" ht="15.75" customHeight="1">
      <c r="C985" s="1"/>
    </row>
    <row r="986" spans="3:3" ht="15.75" customHeight="1">
      <c r="C986" s="1"/>
    </row>
    <row r="987" spans="3:3" ht="15.75" customHeight="1">
      <c r="C987" s="1"/>
    </row>
    <row r="988" spans="3:3" ht="15.75" customHeight="1">
      <c r="C988" s="1"/>
    </row>
    <row r="989" spans="3:3" ht="15.75" customHeight="1">
      <c r="C989" s="1"/>
    </row>
    <row r="990" spans="3:3" ht="15.75" customHeight="1">
      <c r="C990" s="1"/>
    </row>
    <row r="991" spans="3:3" ht="15.75" customHeight="1">
      <c r="C991" s="1"/>
    </row>
    <row r="992" spans="3:3" ht="15.75" customHeight="1">
      <c r="C992" s="1"/>
    </row>
    <row r="993" spans="3:3" ht="15.75" customHeight="1">
      <c r="C993" s="1"/>
    </row>
    <row r="994" spans="3:3" ht="15.75" customHeight="1">
      <c r="C994" s="1"/>
    </row>
    <row r="995" spans="3:3" ht="15.75" customHeight="1">
      <c r="C995" s="1"/>
    </row>
    <row r="996" spans="3:3" ht="15.75" customHeight="1">
      <c r="C996" s="1"/>
    </row>
    <row r="997" spans="3:3" ht="15.75" customHeight="1">
      <c r="C997" s="1"/>
    </row>
    <row r="998" spans="3:3" ht="15.75" customHeight="1">
      <c r="C998" s="1"/>
    </row>
    <row r="999" spans="3:3" ht="15.75" customHeight="1">
      <c r="C999" s="1"/>
    </row>
    <row r="1000" spans="3:3" ht="15.75" customHeight="1">
      <c r="C1000" s="1"/>
    </row>
  </sheetData>
  <mergeCells count="24">
    <mergeCell ref="F49:F53"/>
    <mergeCell ref="A1:F1"/>
    <mergeCell ref="A2:A3"/>
    <mergeCell ref="B2:B3"/>
    <mergeCell ref="D2:D3"/>
    <mergeCell ref="E2:E3"/>
    <mergeCell ref="F4:F8"/>
    <mergeCell ref="C12:C13"/>
    <mergeCell ref="C43:C44"/>
    <mergeCell ref="C45:C48"/>
    <mergeCell ref="C4:C9"/>
    <mergeCell ref="C10:C11"/>
    <mergeCell ref="C14:C18"/>
    <mergeCell ref="C19:C23"/>
    <mergeCell ref="F9:F13"/>
    <mergeCell ref="F14:F18"/>
    <mergeCell ref="C24:C28"/>
    <mergeCell ref="C29:C36"/>
    <mergeCell ref="C37:C39"/>
    <mergeCell ref="F36:F41"/>
    <mergeCell ref="F42:F48"/>
    <mergeCell ref="F19:F25"/>
    <mergeCell ref="F26:F30"/>
    <mergeCell ref="F31:F35"/>
  </mergeCells>
  <pageMargins left="0.25" right="0.25" top="0.75" bottom="0.75" header="0" footer="0"/>
  <pageSetup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2"/>
  <sheetViews>
    <sheetView showGridLines="0" workbookViewId="0">
      <selection activeCell="A3" sqref="A3:G3"/>
    </sheetView>
  </sheetViews>
  <sheetFormatPr defaultColWidth="9.140625" defaultRowHeight="32.25" customHeight="1"/>
  <cols>
    <col min="1" max="1" width="10.42578125" style="425" customWidth="1"/>
    <col min="2" max="2" width="40.140625" style="271" customWidth="1"/>
    <col min="3" max="3" width="50.140625" style="425" customWidth="1"/>
    <col min="4" max="4" width="21.42578125" style="425" customWidth="1"/>
    <col min="5" max="5" width="26.28515625" style="425" customWidth="1"/>
    <col min="6" max="6" width="21.42578125" style="425" customWidth="1"/>
    <col min="7" max="7" width="44.7109375" style="447" customWidth="1"/>
    <col min="8" max="16384" width="9.140625" style="425"/>
  </cols>
  <sheetData>
    <row r="1" spans="1:7" ht="106.5" customHeight="1" thickBot="1">
      <c r="A1" s="663" t="s">
        <v>1032</v>
      </c>
      <c r="B1" s="664"/>
      <c r="C1" s="664"/>
      <c r="D1" s="664"/>
      <c r="E1" s="664"/>
      <c r="F1" s="664"/>
      <c r="G1" s="665"/>
    </row>
    <row r="2" spans="1:7" ht="23.25" thickBot="1">
      <c r="A2" s="666" t="s">
        <v>1033</v>
      </c>
      <c r="B2" s="667"/>
      <c r="C2" s="667"/>
      <c r="D2" s="667"/>
      <c r="E2" s="667"/>
      <c r="F2" s="667"/>
      <c r="G2" s="668"/>
    </row>
    <row r="3" spans="1:7" s="430" customFormat="1" ht="22.5">
      <c r="A3" s="426" t="s">
        <v>1034</v>
      </c>
      <c r="B3" s="427" t="s">
        <v>1035</v>
      </c>
      <c r="C3" s="428" t="s">
        <v>812</v>
      </c>
      <c r="D3" s="428" t="s">
        <v>1036</v>
      </c>
      <c r="E3" s="428" t="s">
        <v>1037</v>
      </c>
      <c r="F3" s="428" t="s">
        <v>1038</v>
      </c>
      <c r="G3" s="429" t="s">
        <v>1039</v>
      </c>
    </row>
    <row r="4" spans="1:7" s="435" customFormat="1" ht="36" thickBot="1">
      <c r="A4" s="431" t="s">
        <v>1040</v>
      </c>
      <c r="B4" s="432" t="s">
        <v>1041</v>
      </c>
      <c r="C4" s="433" t="s">
        <v>1042</v>
      </c>
      <c r="D4" s="433" t="s">
        <v>1043</v>
      </c>
      <c r="E4" s="433" t="s">
        <v>1044</v>
      </c>
      <c r="F4" s="433" t="s">
        <v>1045</v>
      </c>
      <c r="G4" s="434" t="s">
        <v>1046</v>
      </c>
    </row>
    <row r="5" spans="1:7" ht="18.75">
      <c r="A5" s="669">
        <v>1</v>
      </c>
      <c r="B5" s="436" t="s">
        <v>1047</v>
      </c>
      <c r="C5" s="437" t="s">
        <v>1069</v>
      </c>
      <c r="D5" s="670">
        <v>101518</v>
      </c>
      <c r="E5" s="438" t="s">
        <v>1048</v>
      </c>
      <c r="F5" s="672">
        <v>8872671873</v>
      </c>
      <c r="G5" s="661" t="s">
        <v>1049</v>
      </c>
    </row>
    <row r="6" spans="1:7" ht="28.5" thickBot="1">
      <c r="A6" s="658"/>
      <c r="B6" s="439" t="str">
        <f>_xlfn.TRANSLATE(B5,"en","hi")</f>
        <v>श्री विवेक कुमार आजाद</v>
      </c>
      <c r="C6" s="440" t="str">
        <f>_xlfn.TRANSLATE(C5,"en","hi")</f>
        <v>सहायक परियोजना प्रबंधक/सिविल</v>
      </c>
      <c r="D6" s="671"/>
      <c r="E6" s="440" t="str">
        <f>_xlfn.TRANSLATE(E5,"en","hi")</f>
        <v>नया शंभू</v>
      </c>
      <c r="F6" s="660"/>
      <c r="G6" s="662"/>
    </row>
    <row r="7" spans="1:7" ht="18.75">
      <c r="A7" s="658">
        <v>2</v>
      </c>
      <c r="B7" s="441" t="s">
        <v>1070</v>
      </c>
      <c r="C7" s="442" t="s">
        <v>1071</v>
      </c>
      <c r="D7" s="659">
        <v>101801</v>
      </c>
      <c r="E7" s="438" t="s">
        <v>1048</v>
      </c>
      <c r="F7" s="660">
        <v>8295416161</v>
      </c>
      <c r="G7" s="661"/>
    </row>
    <row r="8" spans="1:7" ht="28.5" thickBot="1">
      <c r="A8" s="658"/>
      <c r="B8" s="439" t="str">
        <f>_xlfn.TRANSLATE(B7,"en","hi")</f>
        <v>श्री अर्जुन कुमार</v>
      </c>
      <c r="C8" s="440" t="str">
        <f>_xlfn.TRANSLATE(C7,"en","hi")</f>
        <v>कार्यकारी/सिविल</v>
      </c>
      <c r="D8" s="659"/>
      <c r="E8" s="440" t="str">
        <f>_xlfn.TRANSLATE(E7,"en","hi")</f>
        <v>नया शंभू</v>
      </c>
      <c r="F8" s="660"/>
      <c r="G8" s="662"/>
    </row>
    <row r="9" spans="1:7" ht="18.75">
      <c r="A9" s="658">
        <v>2</v>
      </c>
      <c r="B9" s="441" t="s">
        <v>1072</v>
      </c>
      <c r="C9" s="442" t="s">
        <v>1071</v>
      </c>
      <c r="D9" s="659">
        <v>105960</v>
      </c>
      <c r="E9" s="442" t="s">
        <v>1052</v>
      </c>
      <c r="F9" s="660">
        <v>8295416161</v>
      </c>
      <c r="G9" s="661"/>
    </row>
    <row r="10" spans="1:7" ht="28.5" thickBot="1">
      <c r="A10" s="658"/>
      <c r="B10" s="439" t="str">
        <f>_xlfn.TRANSLATE(B9,"en","hi")</f>
        <v>श्री गया प्रसाद</v>
      </c>
      <c r="C10" s="440" t="str">
        <f>_xlfn.TRANSLATE(C9,"en","hi")</f>
        <v>कार्यकारी/सिविल</v>
      </c>
      <c r="D10" s="659"/>
      <c r="E10" s="440" t="str">
        <f>_xlfn.TRANSLATE(E9,"en","hi")</f>
        <v>नया सर-हिंद</v>
      </c>
      <c r="F10" s="660"/>
      <c r="G10" s="662"/>
    </row>
    <row r="11" spans="1:7" ht="18.75">
      <c r="A11" s="658">
        <v>2</v>
      </c>
      <c r="B11" s="441" t="s">
        <v>1050</v>
      </c>
      <c r="C11" s="442" t="s">
        <v>1051</v>
      </c>
      <c r="D11" s="659">
        <v>101686</v>
      </c>
      <c r="E11" s="442" t="s">
        <v>1052</v>
      </c>
      <c r="F11" s="660">
        <v>8295416161</v>
      </c>
      <c r="G11" s="661" t="s">
        <v>1053</v>
      </c>
    </row>
    <row r="12" spans="1:7" ht="28.5" thickBot="1">
      <c r="A12" s="658"/>
      <c r="B12" s="439" t="str">
        <f>_xlfn.TRANSLATE(B11,"en","hi")</f>
        <v>श्री तेज पाल</v>
      </c>
      <c r="C12" s="440" t="str">
        <f>_xlfn.TRANSLATE(C11,"en","hi")</f>
        <v>जूनियर एग्जीक्यूटिव/सिविल</v>
      </c>
      <c r="D12" s="659"/>
      <c r="E12" s="440" t="str">
        <f>_xlfn.TRANSLATE(E11,"en","hi")</f>
        <v>नया सर-हिंद</v>
      </c>
      <c r="F12" s="660"/>
      <c r="G12" s="662"/>
    </row>
    <row r="13" spans="1:7" ht="18.75">
      <c r="A13" s="658">
        <v>3</v>
      </c>
      <c r="B13" s="441" t="s">
        <v>1054</v>
      </c>
      <c r="C13" s="442" t="s">
        <v>1051</v>
      </c>
      <c r="D13" s="659">
        <v>101646</v>
      </c>
      <c r="E13" s="443" t="s">
        <v>1055</v>
      </c>
      <c r="F13" s="660">
        <v>7665685189</v>
      </c>
      <c r="G13" s="661" t="s">
        <v>1056</v>
      </c>
    </row>
    <row r="14" spans="1:7" ht="27.75">
      <c r="A14" s="658"/>
      <c r="B14" s="439" t="str">
        <f>_xlfn.TRANSLATE(B13,"en","hi")</f>
        <v>श्री वेद प्रकाश</v>
      </c>
      <c r="C14" s="440" t="str">
        <f>_xlfn.TRANSLATE(C13,"en","hi")</f>
        <v>जूनियर एग्जीक्यूटिव/सिविल</v>
      </c>
      <c r="D14" s="659"/>
      <c r="E14" s="440" t="str">
        <f>_xlfn.TRANSLATE(E13,"en","hi")</f>
        <v>न्यू चावा पेल</v>
      </c>
      <c r="F14" s="660"/>
      <c r="G14" s="662"/>
    </row>
    <row r="15" spans="1:7" ht="18.75">
      <c r="A15" s="658">
        <v>4</v>
      </c>
      <c r="B15" s="444" t="s">
        <v>1057</v>
      </c>
      <c r="C15" s="443" t="s">
        <v>1058</v>
      </c>
      <c r="D15" s="671">
        <v>102431</v>
      </c>
      <c r="E15" s="445" t="s">
        <v>1048</v>
      </c>
      <c r="F15" s="673">
        <v>7870056089</v>
      </c>
      <c r="G15" s="675"/>
    </row>
    <row r="16" spans="1:7" ht="27.75">
      <c r="A16" s="658"/>
      <c r="B16" s="439" t="str">
        <f>_xlfn.TRANSLATE(B15,"en","hi")</f>
        <v>श्री सन्नी कुमार शर्मा</v>
      </c>
      <c r="C16" s="440" t="str">
        <f>_xlfn.TRANSLATE(C15,"en","hi")</f>
        <v>एमटीएस/सिविल</v>
      </c>
      <c r="D16" s="671"/>
      <c r="E16" s="440" t="str">
        <f>_xlfn.TRANSLATE(E15,"en","hi")</f>
        <v>नया शंभू</v>
      </c>
      <c r="F16" s="674"/>
      <c r="G16" s="675"/>
    </row>
    <row r="17" spans="1:7" ht="18.75">
      <c r="A17" s="658">
        <v>5</v>
      </c>
      <c r="B17" s="444" t="s">
        <v>1059</v>
      </c>
      <c r="C17" s="443" t="s">
        <v>1058</v>
      </c>
      <c r="D17" s="671">
        <v>103258</v>
      </c>
      <c r="E17" s="445" t="s">
        <v>1048</v>
      </c>
      <c r="F17" s="660">
        <v>9570703677</v>
      </c>
      <c r="G17" s="675"/>
    </row>
    <row r="18" spans="1:7" ht="27.75">
      <c r="A18" s="658"/>
      <c r="B18" s="439" t="str">
        <f>_xlfn.TRANSLATE(B17,"en","hi")</f>
        <v>श्री रंजीत कुमार</v>
      </c>
      <c r="C18" s="440" t="str">
        <f>_xlfn.TRANSLATE(C17,"en","hi")</f>
        <v>एमटीएस/सिविल</v>
      </c>
      <c r="D18" s="671"/>
      <c r="E18" s="440" t="str">
        <f>_xlfn.TRANSLATE(E17,"en","hi")</f>
        <v>नया शंभू</v>
      </c>
      <c r="F18" s="660"/>
      <c r="G18" s="675"/>
    </row>
    <row r="19" spans="1:7" ht="18.75">
      <c r="A19" s="658">
        <v>6</v>
      </c>
      <c r="B19" s="444" t="s">
        <v>1060</v>
      </c>
      <c r="C19" s="443" t="s">
        <v>1058</v>
      </c>
      <c r="D19" s="671">
        <v>103259</v>
      </c>
      <c r="E19" s="445" t="s">
        <v>1048</v>
      </c>
      <c r="F19" s="660">
        <v>7011209332</v>
      </c>
      <c r="G19" s="675"/>
    </row>
    <row r="20" spans="1:7" ht="27.75">
      <c r="A20" s="658"/>
      <c r="B20" s="439" t="str">
        <f>_xlfn.TRANSLATE(B19,"en","hi")</f>
        <v>श्री गौतम कुमार</v>
      </c>
      <c r="C20" s="440" t="str">
        <f>_xlfn.TRANSLATE(C19,"en","hi")</f>
        <v>एमटीएस/सिविल</v>
      </c>
      <c r="D20" s="671"/>
      <c r="E20" s="440" t="str">
        <f>_xlfn.TRANSLATE(E19,"en","hi")</f>
        <v>नया शंभू</v>
      </c>
      <c r="F20" s="660"/>
      <c r="G20" s="675"/>
    </row>
    <row r="21" spans="1:7" ht="18.75">
      <c r="A21" s="658">
        <v>7</v>
      </c>
      <c r="B21" s="444" t="s">
        <v>1061</v>
      </c>
      <c r="C21" s="443" t="s">
        <v>1058</v>
      </c>
      <c r="D21" s="671">
        <v>102924</v>
      </c>
      <c r="E21" s="442" t="s">
        <v>1052</v>
      </c>
      <c r="F21" s="660">
        <v>9649218216</v>
      </c>
      <c r="G21" s="675"/>
    </row>
    <row r="22" spans="1:7" ht="27.75">
      <c r="A22" s="658"/>
      <c r="B22" s="439" t="str">
        <f>_xlfn.TRANSLATE(B21,"en","hi")</f>
        <v>श्री लाल चन्द</v>
      </c>
      <c r="C22" s="440" t="str">
        <f>_xlfn.TRANSLATE(C21,"en","hi")</f>
        <v>एमटीएस/सिविल</v>
      </c>
      <c r="D22" s="671"/>
      <c r="E22" s="440" t="str">
        <f>_xlfn.TRANSLATE(E21,"en","hi")</f>
        <v>नया सर-हिंद</v>
      </c>
      <c r="F22" s="660"/>
      <c r="G22" s="675"/>
    </row>
    <row r="23" spans="1:7" s="446" customFormat="1" ht="18.75">
      <c r="A23" s="658">
        <v>8</v>
      </c>
      <c r="B23" s="444" t="s">
        <v>1062</v>
      </c>
      <c r="C23" s="443" t="s">
        <v>1058</v>
      </c>
      <c r="D23" s="671">
        <v>103257</v>
      </c>
      <c r="E23" s="443" t="s">
        <v>1063</v>
      </c>
      <c r="F23" s="660">
        <v>8210018687</v>
      </c>
      <c r="G23" s="675"/>
    </row>
    <row r="24" spans="1:7" ht="27.75">
      <c r="A24" s="658"/>
      <c r="B24" s="439" t="str">
        <f>_xlfn.TRANSLATE(B23,"en","hi")</f>
        <v>श्री सुधीर कुमार</v>
      </c>
      <c r="C24" s="440" t="str">
        <f>_xlfn.TRANSLATE(C23,"en","hi")</f>
        <v>एमटीएस/सिविल</v>
      </c>
      <c r="D24" s="671"/>
      <c r="E24" s="440" t="str">
        <f>_xlfn.TRANSLATE(E23,"en","hi")</f>
        <v>न्यू खन्ना</v>
      </c>
      <c r="F24" s="660"/>
      <c r="G24" s="675"/>
    </row>
    <row r="25" spans="1:7" ht="18.75">
      <c r="A25" s="658">
        <v>9</v>
      </c>
      <c r="B25" s="444" t="s">
        <v>1064</v>
      </c>
      <c r="C25" s="443" t="s">
        <v>1058</v>
      </c>
      <c r="D25" s="671">
        <v>102623</v>
      </c>
      <c r="E25" s="443" t="s">
        <v>1063</v>
      </c>
      <c r="F25" s="660">
        <v>9239845014</v>
      </c>
      <c r="G25" s="675"/>
    </row>
    <row r="26" spans="1:7" ht="27.75">
      <c r="A26" s="658"/>
      <c r="B26" s="439" t="str">
        <f>_xlfn.TRANSLATE(B25,"en","hi")</f>
        <v>श्री सूरज वर्मा</v>
      </c>
      <c r="C26" s="440" t="str">
        <f>_xlfn.TRANSLATE(C25,"en","hi")</f>
        <v>एमटीएस/सिविल</v>
      </c>
      <c r="D26" s="671"/>
      <c r="E26" s="440" t="str">
        <f>_xlfn.TRANSLATE(E25,"en","hi")</f>
        <v>न्यू खन्ना</v>
      </c>
      <c r="F26" s="660"/>
      <c r="G26" s="675"/>
    </row>
    <row r="27" spans="1:7" ht="18.75">
      <c r="A27" s="658">
        <v>10</v>
      </c>
      <c r="B27" s="444" t="s">
        <v>1065</v>
      </c>
      <c r="C27" s="443" t="s">
        <v>1058</v>
      </c>
      <c r="D27" s="671">
        <v>102460</v>
      </c>
      <c r="E27" s="443" t="s">
        <v>1055</v>
      </c>
      <c r="F27" s="660">
        <v>7788020121</v>
      </c>
      <c r="G27" s="675"/>
    </row>
    <row r="28" spans="1:7" ht="27.75">
      <c r="A28" s="658"/>
      <c r="B28" s="439" t="str">
        <f>_xlfn.TRANSLATE(B27,"en","hi")</f>
        <v>श्री अमर मोलाना</v>
      </c>
      <c r="C28" s="440" t="str">
        <f>_xlfn.TRANSLATE(C27,"en","hi")</f>
        <v>एमटीएस/सिविल</v>
      </c>
      <c r="D28" s="671"/>
      <c r="E28" s="440" t="str">
        <f>_xlfn.TRANSLATE(E27,"en","hi")</f>
        <v>न्यू चावा पेल</v>
      </c>
      <c r="F28" s="660"/>
      <c r="G28" s="675"/>
    </row>
    <row r="29" spans="1:7" ht="18.75">
      <c r="A29" s="658">
        <v>11</v>
      </c>
      <c r="B29" s="444" t="s">
        <v>1066</v>
      </c>
      <c r="C29" s="443" t="s">
        <v>1067</v>
      </c>
      <c r="D29" s="671">
        <v>105102</v>
      </c>
      <c r="E29" s="443" t="s">
        <v>1048</v>
      </c>
      <c r="F29" s="660">
        <v>7340855287</v>
      </c>
      <c r="G29" s="675"/>
    </row>
    <row r="30" spans="1:7" ht="27.75">
      <c r="A30" s="658"/>
      <c r="B30" s="439" t="str">
        <f>_xlfn.TRANSLATE(B29,"en","hi")</f>
        <v>श्री हरपाल सिंह</v>
      </c>
      <c r="C30" s="440" t="str">
        <f>_xlfn.TRANSLATE(C29,"en","hi")</f>
        <v>वरिष्ठ कार्यकारी/सिविल (पुन: नियोजित)</v>
      </c>
      <c r="D30" s="671"/>
      <c r="E30" s="440" t="str">
        <f>_xlfn.TRANSLATE(E29,"en","hi")</f>
        <v>नया शंभू</v>
      </c>
      <c r="F30" s="660"/>
      <c r="G30" s="675"/>
    </row>
    <row r="31" spans="1:7" ht="18.75">
      <c r="A31" s="658">
        <v>12</v>
      </c>
      <c r="B31" s="444" t="s">
        <v>1068</v>
      </c>
      <c r="C31" s="443" t="s">
        <v>1067</v>
      </c>
      <c r="D31" s="671">
        <v>104962</v>
      </c>
      <c r="E31" s="443" t="s">
        <v>1063</v>
      </c>
      <c r="F31" s="660">
        <v>7658008725</v>
      </c>
      <c r="G31" s="675"/>
    </row>
    <row r="32" spans="1:7" ht="27.75">
      <c r="A32" s="658"/>
      <c r="B32" s="439" t="str">
        <f>_xlfn.TRANSLATE(B31,"en","hi")</f>
        <v>श्री सुरेंद्र कुमार</v>
      </c>
      <c r="C32" s="440" t="str">
        <f>_xlfn.TRANSLATE(C31,"en","hi")</f>
        <v>वरिष्ठ कार्यकारी/सिविल (पुन: नियोजित)</v>
      </c>
      <c r="D32" s="671"/>
      <c r="E32" s="440" t="str">
        <f>_xlfn.TRANSLATE(E31,"en","hi")</f>
        <v>न्यू खन्ना</v>
      </c>
      <c r="F32" s="660"/>
      <c r="G32" s="675"/>
    </row>
  </sheetData>
  <mergeCells count="58">
    <mergeCell ref="A31:A32"/>
    <mergeCell ref="D31:D32"/>
    <mergeCell ref="F31:F32"/>
    <mergeCell ref="G31:G32"/>
    <mergeCell ref="A27:A28"/>
    <mergeCell ref="D27:D28"/>
    <mergeCell ref="F27:F28"/>
    <mergeCell ref="G27:G28"/>
    <mergeCell ref="A29:A30"/>
    <mergeCell ref="D29:D30"/>
    <mergeCell ref="F29:F30"/>
    <mergeCell ref="G29:G30"/>
    <mergeCell ref="A23:A24"/>
    <mergeCell ref="D23:D24"/>
    <mergeCell ref="F23:F24"/>
    <mergeCell ref="G23:G24"/>
    <mergeCell ref="A25:A26"/>
    <mergeCell ref="D25:D26"/>
    <mergeCell ref="F25:F26"/>
    <mergeCell ref="G25:G26"/>
    <mergeCell ref="A19:A20"/>
    <mergeCell ref="D19:D20"/>
    <mergeCell ref="F19:F20"/>
    <mergeCell ref="G19:G20"/>
    <mergeCell ref="A21:A22"/>
    <mergeCell ref="D21:D22"/>
    <mergeCell ref="F21:F22"/>
    <mergeCell ref="G21:G22"/>
    <mergeCell ref="A15:A16"/>
    <mergeCell ref="D15:D16"/>
    <mergeCell ref="F15:F16"/>
    <mergeCell ref="G15:G16"/>
    <mergeCell ref="A17:A18"/>
    <mergeCell ref="D17:D18"/>
    <mergeCell ref="F17:F18"/>
    <mergeCell ref="G17:G18"/>
    <mergeCell ref="A11:A12"/>
    <mergeCell ref="D11:D12"/>
    <mergeCell ref="F11:F12"/>
    <mergeCell ref="G11:G12"/>
    <mergeCell ref="A13:A14"/>
    <mergeCell ref="D13:D14"/>
    <mergeCell ref="F13:F14"/>
    <mergeCell ref="G13:G14"/>
    <mergeCell ref="A1:G1"/>
    <mergeCell ref="A2:G2"/>
    <mergeCell ref="A5:A6"/>
    <mergeCell ref="D5:D6"/>
    <mergeCell ref="F5:F6"/>
    <mergeCell ref="G5:G6"/>
    <mergeCell ref="A9:A10"/>
    <mergeCell ref="D9:D10"/>
    <mergeCell ref="F9:F10"/>
    <mergeCell ref="G9:G10"/>
    <mergeCell ref="A7:A8"/>
    <mergeCell ref="D7:D8"/>
    <mergeCell ref="F7:F8"/>
    <mergeCell ref="G7:G8"/>
  </mergeCells>
  <hyperlinks>
    <hyperlink ref="G5" r:id="rId1" xr:uid="{75F099CB-F8B7-45F0-BFE2-8BB7CCA60D0A}"/>
    <hyperlink ref="G11" r:id="rId2" xr:uid="{58E8143C-DB20-4857-ABE6-986C7C490E11}"/>
    <hyperlink ref="G13" r:id="rId3" xr:uid="{B444EFCC-398E-43C2-80E3-B8B4697A4725}"/>
  </hyperlinks>
  <pageMargins left="0.7" right="0.7" top="0.75" bottom="0.75"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2EF5-EC46-4957-879C-89A23B84F273}">
  <dimension ref="A1:R102"/>
  <sheetViews>
    <sheetView showGridLines="0" topLeftCell="A12" workbookViewId="0">
      <selection activeCell="I10" sqref="I10"/>
    </sheetView>
  </sheetViews>
  <sheetFormatPr defaultColWidth="12.42578125" defaultRowHeight="15"/>
  <cols>
    <col min="1" max="1" width="7.7109375" customWidth="1"/>
    <col min="3" max="3" width="17.85546875" style="382" customWidth="1"/>
    <col min="4" max="4" width="14.5703125" style="382" customWidth="1"/>
    <col min="5" max="5" width="15.140625" customWidth="1"/>
    <col min="6" max="6" width="24.7109375" customWidth="1"/>
    <col min="7" max="7" width="16.5703125" customWidth="1"/>
    <col min="8" max="8" width="13.42578125" customWidth="1"/>
    <col min="9" max="9" width="34" style="271" customWidth="1"/>
    <col min="10" max="10" width="15.7109375" customWidth="1"/>
    <col min="11" max="11" width="21" customWidth="1"/>
    <col min="12" max="12" width="10" style="383" customWidth="1"/>
    <col min="13" max="13" width="7" customWidth="1"/>
    <col min="14" max="14" width="32.85546875" customWidth="1"/>
  </cols>
  <sheetData>
    <row r="1" spans="1:18" ht="26.25">
      <c r="A1" s="270" t="s">
        <v>807</v>
      </c>
      <c r="C1"/>
      <c r="D1"/>
      <c r="L1" s="272"/>
      <c r="M1" s="273"/>
    </row>
    <row r="2" spans="1:18" ht="15.75">
      <c r="A2" s="274" t="s">
        <v>808</v>
      </c>
      <c r="B2" s="275" t="s">
        <v>1074</v>
      </c>
      <c r="C2" s="276" t="s">
        <v>1075</v>
      </c>
      <c r="D2" s="276" t="s">
        <v>541</v>
      </c>
      <c r="E2" s="276" t="s">
        <v>809</v>
      </c>
      <c r="F2" s="276" t="s">
        <v>810</v>
      </c>
      <c r="G2" s="276" t="s">
        <v>811</v>
      </c>
      <c r="H2" s="276" t="s">
        <v>812</v>
      </c>
      <c r="I2" s="277" t="s">
        <v>813</v>
      </c>
      <c r="J2" s="276" t="s">
        <v>814</v>
      </c>
      <c r="K2" s="278" t="s">
        <v>815</v>
      </c>
      <c r="L2" s="276" t="s">
        <v>816</v>
      </c>
      <c r="M2" s="279"/>
      <c r="N2" s="448" t="s">
        <v>1073</v>
      </c>
      <c r="O2" s="279"/>
    </row>
    <row r="3" spans="1:18" ht="18.75">
      <c r="A3" s="280">
        <f>ROW()-2</f>
        <v>1</v>
      </c>
      <c r="B3" s="281">
        <v>53863</v>
      </c>
      <c r="C3" s="282" t="s">
        <v>545</v>
      </c>
      <c r="D3" s="283" t="s">
        <v>817</v>
      </c>
      <c r="E3" s="284" t="s">
        <v>818</v>
      </c>
      <c r="F3" s="285" t="s">
        <v>819</v>
      </c>
      <c r="G3" s="286">
        <v>7341182346</v>
      </c>
      <c r="H3" s="287" t="s">
        <v>820</v>
      </c>
      <c r="I3" s="288" t="s">
        <v>821</v>
      </c>
      <c r="J3" s="287" t="s">
        <v>822</v>
      </c>
      <c r="K3" s="289">
        <v>8708557327</v>
      </c>
      <c r="L3" s="290" t="e" vm="3">
        <v>#VALUE!</v>
      </c>
      <c r="M3" s="291" t="e" vm="4">
        <f>_xlfn.IMAGE("https://quickchart.io/qr?size=300&amp;text=" &amp; _xlfn.ENCODEURL(
  "AWPO ID: " &amp; B3 &amp; CHAR(10) &amp;
  "Name: " &amp; C3 &amp; CHAR(10) &amp;
  "Father's Name: " &amp; D3 &amp; CHAR(10) &amp;
  "Designation: " &amp; H3 &amp; CHAR(10) &amp;
  "Details: " &amp; E3 &amp; CHAR(10) &amp;
  "Contact No: " &amp; G3 &amp; CHAR(10) &amp;
  "Emergency Contact: " &amp; K3 &amp; CHAR(10) &amp;
  "Important Nos:" &amp; CHAR(10) &amp;
  "1. Arjun Kumar: +91 77798 60477" &amp; CHAR(10) &amp;
  "2. Vivek Kumar Azad: +91 88726 71873"
))</f>
        <v>#VALUE!</v>
      </c>
      <c r="N3" s="292"/>
      <c r="O3" s="293"/>
    </row>
    <row r="4" spans="1:18" ht="35.25" customHeight="1">
      <c r="A4" s="280">
        <f t="shared" ref="A4:A67" si="0">ROW()-2</f>
        <v>2</v>
      </c>
      <c r="B4" s="294">
        <v>46490</v>
      </c>
      <c r="C4" s="295" t="s">
        <v>550</v>
      </c>
      <c r="D4" s="296" t="s">
        <v>551</v>
      </c>
      <c r="E4" s="297" t="s">
        <v>823</v>
      </c>
      <c r="F4" s="298" t="s">
        <v>552</v>
      </c>
      <c r="G4" s="299">
        <v>7087352069</v>
      </c>
      <c r="H4" s="300" t="s">
        <v>820</v>
      </c>
      <c r="I4" s="301" t="s">
        <v>824</v>
      </c>
      <c r="J4" s="300" t="s">
        <v>825</v>
      </c>
      <c r="K4" s="302">
        <v>7087052069</v>
      </c>
      <c r="L4" s="303" t="e" vm="5">
        <v>#VALUE!</v>
      </c>
      <c r="M4" s="292" t="e" vm="6">
        <f>_xlfn.IMAGE("https://quickchart.io/qr?size=300&amp;text=" &amp; _xlfn.ENCODEURL(
  "AWPO ID: " &amp; B4 &amp; CHAR(10) &amp;
  "Name: " &amp; C4 &amp; CHAR(10) &amp;
  "Father Name: " &amp; D4 &amp; CHAR(10) &amp;
  "Designation: " &amp; H4 &amp; CHAR(10) &amp;
  E4 &amp; CHAR(10) &amp;
  "Contact No: " &amp; G4 &amp; CHAR(10) &amp;
  "Emergency Contact No: " &amp; K4 &amp; CHAR(10) &amp;
  "Important no:" &amp; CHAR(10) &amp;
  "1. Ajrun kumar +91 77798 60477" &amp; CHAR(10) &amp;
  "2. Vivek Kumar Azad +91-88726 71873"
))</f>
        <v>#VALUE!</v>
      </c>
      <c r="N4" s="304" t="s">
        <v>826</v>
      </c>
      <c r="O4" s="293"/>
    </row>
    <row r="5" spans="1:18" ht="53.25" customHeight="1">
      <c r="A5" s="280">
        <f t="shared" si="0"/>
        <v>3</v>
      </c>
      <c r="B5" s="305">
        <v>46527</v>
      </c>
      <c r="C5" s="295" t="s">
        <v>554</v>
      </c>
      <c r="D5" s="296" t="s">
        <v>555</v>
      </c>
      <c r="E5" s="297" t="s">
        <v>827</v>
      </c>
      <c r="F5" s="298" t="s">
        <v>556</v>
      </c>
      <c r="G5" s="299">
        <v>9465362321</v>
      </c>
      <c r="H5" s="300" t="s">
        <v>820</v>
      </c>
      <c r="I5" s="301" t="s">
        <v>828</v>
      </c>
      <c r="J5" s="300" t="s">
        <v>825</v>
      </c>
      <c r="K5" s="302">
        <v>6280072537</v>
      </c>
      <c r="L5" s="303" t="e" vm="7">
        <v>#VALUE!</v>
      </c>
      <c r="M5" s="292" t="e" vm="8">
        <f>_xlfn.IMAGE("https://quickchart.io/qr?size=300&amp;text=" &amp; _xlfn.ENCODEURL(
  "AWPO ID: " &amp; B5 &amp; CHAR(10) &amp;
  "Name: " &amp; C5 &amp; CHAR(10) &amp;
  "Father Name: " &amp; D5 &amp; CHAR(10) &amp;
  "Designation: " &amp; H5 &amp; CHAR(10) &amp;
  E5 &amp; CHAR(10) &amp;
  "Contact No: " &amp; G5 &amp; CHAR(10) &amp;
  "Emergency Contact No: " &amp; K5 &amp; CHAR(10) &amp;
  "Important no:" &amp; CHAR(10) &amp;
  "1. Ajrun kumar +91 77798 60477" &amp; CHAR(10) &amp;
  "2. Vivek Kumar Azad +91-88726 71873"
))</f>
        <v>#VALUE!</v>
      </c>
      <c r="N5" s="292"/>
      <c r="O5" s="293"/>
    </row>
    <row r="6" spans="1:18" ht="25.5">
      <c r="A6" s="280">
        <f t="shared" si="0"/>
        <v>4</v>
      </c>
      <c r="B6" s="305">
        <v>50332</v>
      </c>
      <c r="C6" s="295" t="s">
        <v>463</v>
      </c>
      <c r="D6" s="306" t="s">
        <v>829</v>
      </c>
      <c r="E6" s="297" t="s">
        <v>830</v>
      </c>
      <c r="F6" s="298" t="s">
        <v>559</v>
      </c>
      <c r="G6" s="299">
        <v>6239826819</v>
      </c>
      <c r="H6" s="300" t="s">
        <v>820</v>
      </c>
      <c r="I6" s="307" t="s">
        <v>831</v>
      </c>
      <c r="J6" s="300" t="s">
        <v>832</v>
      </c>
      <c r="K6" s="308">
        <v>6239826819</v>
      </c>
      <c r="L6" s="303" t="e" vm="9">
        <v>#VALUE!</v>
      </c>
      <c r="M6" s="292" t="e" vm="10">
        <f>_xlfn.IMAGE("https://quickchart.io/qr?size=300&amp;text=" &amp; _xlfn.ENCODEURL(
  "AWPO ID: " &amp; B6 &amp; CHAR(10) &amp;
  "Name: " &amp; C6 &amp; CHAR(10) &amp;
  "Father Name: " &amp; D6 &amp; CHAR(10) &amp;
  "Designation: " &amp; H6 &amp; CHAR(10) &amp;
  E6 &amp; CHAR(10) &amp;
  "Contact No: " &amp; G6 &amp; CHAR(10) &amp;
  "Emergency Contact No: " &amp; K6 &amp; CHAR(10) &amp;
  "Important no:" &amp; CHAR(10) &amp;
  "1. Ajrun kumar +91 77798 60477" &amp; CHAR(10) &amp;
  "2. Vivek Kumar Azad +91-88726 71873"
))</f>
        <v>#VALUE!</v>
      </c>
      <c r="N6" s="292"/>
      <c r="O6" s="293"/>
    </row>
    <row r="7" spans="1:18" ht="49.5" customHeight="1">
      <c r="A7" s="280">
        <f t="shared" si="0"/>
        <v>5</v>
      </c>
      <c r="B7" s="305">
        <v>46246</v>
      </c>
      <c r="C7" s="295" t="s">
        <v>561</v>
      </c>
      <c r="D7" s="296" t="s">
        <v>562</v>
      </c>
      <c r="E7" s="297" t="s">
        <v>833</v>
      </c>
      <c r="F7" s="298" t="s">
        <v>563</v>
      </c>
      <c r="G7" s="299">
        <v>9465551335</v>
      </c>
      <c r="H7" s="300" t="s">
        <v>820</v>
      </c>
      <c r="I7" s="307" t="s">
        <v>834</v>
      </c>
      <c r="J7" s="300" t="s">
        <v>825</v>
      </c>
      <c r="K7" s="308" t="s">
        <v>835</v>
      </c>
      <c r="L7" s="303" t="e" vm="11">
        <v>#VALUE!</v>
      </c>
      <c r="M7" s="292" t="e" vm="12">
        <f>_xlfn.IMAGE("https://quickchart.io/qr?size=300&amp;text=" &amp; _xlfn.ENCODEURL(
  "AWPO ID: " &amp; B7 &amp; CHAR(10) &amp;
  "Name: " &amp; C7 &amp; CHAR(10) &amp;
  "Father Name: " &amp; D7 &amp; CHAR(10) &amp;
  "Designation: " &amp; H7 &amp; CHAR(10) &amp;
  E7 &amp; CHAR(10) &amp;
  "Contact No: " &amp; G7 &amp; CHAR(10) &amp;
  "Emergency Contact No: " &amp; K7 &amp; CHAR(10) &amp;
  "Important no:" &amp; CHAR(10) &amp;
  "1. Ajrun kumar +91 77798 60477" &amp; CHAR(10) &amp;
  "2. Vivek Kumar Azad +91-88726 71873"
))</f>
        <v>#VALUE!</v>
      </c>
      <c r="N7" s="292"/>
      <c r="O7" s="293"/>
    </row>
    <row r="8" spans="1:18" ht="42.75" customHeight="1">
      <c r="A8" s="280">
        <f t="shared" si="0"/>
        <v>6</v>
      </c>
      <c r="B8" s="305">
        <v>53922</v>
      </c>
      <c r="C8" s="295" t="s">
        <v>836</v>
      </c>
      <c r="D8" s="296" t="s">
        <v>837</v>
      </c>
      <c r="E8" s="297" t="s">
        <v>838</v>
      </c>
      <c r="F8" s="298" t="s">
        <v>839</v>
      </c>
      <c r="G8" s="299">
        <v>8847533591</v>
      </c>
      <c r="H8" s="300" t="s">
        <v>820</v>
      </c>
      <c r="I8" s="301" t="s">
        <v>825</v>
      </c>
      <c r="J8" s="300" t="s">
        <v>832</v>
      </c>
      <c r="K8" s="302">
        <v>7814469867</v>
      </c>
      <c r="L8" s="303" t="e" vm="13">
        <v>#VALUE!</v>
      </c>
      <c r="M8" s="292" t="e" vm="14">
        <f>_xlfn.IMAGE("https://quickchart.io/qr?size=300&amp;text=" &amp; _xlfn.ENCODEURL(
  "AWPO ID: " &amp; B8 &amp; CHAR(10) &amp;
  "Name: " &amp; C8 &amp; CHAR(10) &amp;
  "Father Name: " &amp; D8 &amp; CHAR(10) &amp;
  "Designation: " &amp; H8 &amp; CHAR(10) &amp;
  E8 &amp; CHAR(10) &amp;
  "Contact No: " &amp; G8 &amp; CHAR(10) &amp;
  "Emergency Contact No: " &amp; K8 &amp; CHAR(10) &amp;
  "Important no:" &amp; CHAR(10) &amp;
  "1. Ajrun kumar +91 77798 60477" &amp; CHAR(10) &amp;
  "2. Vivek Kumar Azad +91-88726 71873"
))</f>
        <v>#VALUE!</v>
      </c>
      <c r="N8" s="292"/>
      <c r="O8" s="293"/>
    </row>
    <row r="9" spans="1:18" ht="24.75" customHeight="1">
      <c r="A9" s="280">
        <f t="shared" si="0"/>
        <v>7</v>
      </c>
      <c r="B9" s="305">
        <v>48789</v>
      </c>
      <c r="C9" s="309" t="s">
        <v>840</v>
      </c>
      <c r="D9" s="296" t="s">
        <v>841</v>
      </c>
      <c r="E9" s="297" t="s">
        <v>842</v>
      </c>
      <c r="F9" s="298" t="s">
        <v>572</v>
      </c>
      <c r="G9" s="299">
        <v>9855456186</v>
      </c>
      <c r="H9" s="300" t="s">
        <v>820</v>
      </c>
      <c r="I9" s="301" t="s">
        <v>843</v>
      </c>
      <c r="J9" s="300" t="s">
        <v>832</v>
      </c>
      <c r="K9" s="302">
        <v>9646644017</v>
      </c>
      <c r="L9" s="303" t="e" vm="15">
        <v>#VALUE!</v>
      </c>
      <c r="M9" s="292" t="e" vm="16">
        <f>_xlfn.IMAGE("https://quickchart.io/qr?size=300&amp;text=" &amp; _xlfn.ENCODEURL(
  "AWPO ID: " &amp; B9 &amp; CHAR(10) &amp;
  "Name: " &amp; C9 &amp; CHAR(10) &amp;
  "Father Name: " &amp; D9 &amp; CHAR(10) &amp;
  "Designation: " &amp; H9 &amp; CHAR(10) &amp;
  E9 &amp; CHAR(10) &amp;
  "Contact No: " &amp; G9 &amp; CHAR(10) &amp;
  "Emergency Contact No: " &amp; K11 &amp; CHAR(10) &amp;
  "Important no:" &amp; CHAR(10) &amp;
  "1. Ajrun kumar +91 77798 60477" &amp; CHAR(10) &amp;
  "2. Vivek Kumar Azad +91-88726 71873"
))</f>
        <v>#VALUE!</v>
      </c>
      <c r="N9" s="292"/>
      <c r="O9" s="293"/>
    </row>
    <row r="10" spans="1:18" ht="39.75" customHeight="1">
      <c r="A10" s="280">
        <f t="shared" si="0"/>
        <v>8</v>
      </c>
      <c r="B10" s="305">
        <v>53265</v>
      </c>
      <c r="C10" s="295" t="s">
        <v>490</v>
      </c>
      <c r="D10" s="296" t="s">
        <v>844</v>
      </c>
      <c r="E10" s="297" t="s">
        <v>845</v>
      </c>
      <c r="F10" s="298" t="s">
        <v>846</v>
      </c>
      <c r="G10" s="299">
        <v>9417462599</v>
      </c>
      <c r="H10" s="300" t="s">
        <v>820</v>
      </c>
      <c r="I10" s="301" t="s">
        <v>847</v>
      </c>
      <c r="J10" s="300" t="s">
        <v>832</v>
      </c>
      <c r="K10" s="302">
        <v>7009507732</v>
      </c>
      <c r="L10" s="310" t="e" vm="17">
        <v>#VALUE!</v>
      </c>
      <c r="M10" s="292" t="e" vm="18">
        <f t="shared" ref="M10:M15" si="1">_xlfn.IMAGE("https://quickchart.io/qr?size=300&amp;text=" &amp; _xlfn.ENCODEURL(
  "AWPO ID: " &amp; B10 &amp; CHAR(10) &amp;
  "Name: " &amp; C10 &amp; CHAR(10) &amp;
  "Father Name: " &amp; D10 &amp; CHAR(10) &amp;
  "Designation: " &amp; H10 &amp; CHAR(10) &amp;
  E10 &amp; CHAR(10) &amp;
  "Contact No: " &amp; G10 &amp; CHAR(10) &amp;
  "Emergency Contact No: " &amp; K10 &amp; CHAR(10) &amp;
  "Important no:" &amp; CHAR(10) &amp;
  "1. Ajrun kumar +91 77798 60477" &amp; CHAR(10) &amp;
  "2. Vivek Kumar Azad +91-88726 71873"
))</f>
        <v>#VALUE!</v>
      </c>
      <c r="N10" s="304" t="s">
        <v>848</v>
      </c>
      <c r="O10" s="293"/>
      <c r="P10" s="676"/>
      <c r="Q10" s="676"/>
      <c r="R10" s="676"/>
    </row>
    <row r="11" spans="1:18" ht="25.5">
      <c r="A11" s="280">
        <f t="shared" si="0"/>
        <v>9</v>
      </c>
      <c r="B11" s="305">
        <v>47127</v>
      </c>
      <c r="C11" s="295" t="s">
        <v>577</v>
      </c>
      <c r="D11" s="296" t="s">
        <v>578</v>
      </c>
      <c r="E11" s="297" t="s">
        <v>849</v>
      </c>
      <c r="F11" s="298" t="s">
        <v>850</v>
      </c>
      <c r="G11" s="299">
        <v>9468647575</v>
      </c>
      <c r="H11" s="300" t="s">
        <v>820</v>
      </c>
      <c r="I11" s="307" t="s">
        <v>851</v>
      </c>
      <c r="J11" s="300" t="s">
        <v>832</v>
      </c>
      <c r="K11" s="302">
        <v>9478808855</v>
      </c>
      <c r="L11" s="303" t="e" vm="19">
        <v>#VALUE!</v>
      </c>
      <c r="M11" s="292" t="e" vm="20">
        <f t="shared" si="1"/>
        <v>#VALUE!</v>
      </c>
      <c r="N11" s="304" t="s">
        <v>852</v>
      </c>
      <c r="O11" s="293"/>
      <c r="P11" s="676"/>
      <c r="Q11" s="676"/>
      <c r="R11" s="676"/>
    </row>
    <row r="12" spans="1:18" ht="18.75">
      <c r="A12" s="280">
        <f t="shared" si="0"/>
        <v>10</v>
      </c>
      <c r="B12" s="294">
        <v>49319</v>
      </c>
      <c r="C12" s="295" t="s">
        <v>581</v>
      </c>
      <c r="D12" s="296" t="s">
        <v>582</v>
      </c>
      <c r="E12" s="297" t="s">
        <v>853</v>
      </c>
      <c r="F12" s="298" t="s">
        <v>587</v>
      </c>
      <c r="G12" s="299">
        <v>8290590570</v>
      </c>
      <c r="H12" s="300" t="s">
        <v>820</v>
      </c>
      <c r="I12" s="301" t="s">
        <v>854</v>
      </c>
      <c r="J12" s="300" t="s">
        <v>855</v>
      </c>
      <c r="K12" s="302">
        <v>8699006787</v>
      </c>
      <c r="L12" s="303" t="e" vm="21">
        <v>#VALUE!</v>
      </c>
      <c r="M12" s="292" t="e" vm="22">
        <f t="shared" si="1"/>
        <v>#VALUE!</v>
      </c>
      <c r="N12" s="304" t="s">
        <v>856</v>
      </c>
      <c r="O12" s="293"/>
      <c r="P12" s="676"/>
      <c r="Q12" s="676"/>
      <c r="R12" s="676"/>
    </row>
    <row r="13" spans="1:18" ht="45" customHeight="1">
      <c r="A13" s="280">
        <f t="shared" si="0"/>
        <v>11</v>
      </c>
      <c r="B13" s="305">
        <v>53626</v>
      </c>
      <c r="C13" s="295" t="s">
        <v>585</v>
      </c>
      <c r="D13" s="296" t="s">
        <v>586</v>
      </c>
      <c r="E13" s="297" t="s">
        <v>857</v>
      </c>
      <c r="F13" s="298" t="s">
        <v>858</v>
      </c>
      <c r="G13" s="299">
        <v>9468647575</v>
      </c>
      <c r="H13" s="300" t="s">
        <v>820</v>
      </c>
      <c r="I13" s="307" t="s">
        <v>859</v>
      </c>
      <c r="J13" s="300" t="s">
        <v>855</v>
      </c>
      <c r="K13" s="302">
        <v>9815449609</v>
      </c>
      <c r="L13" s="303" t="e" vm="23">
        <v>#VALUE!</v>
      </c>
      <c r="M13" s="292" t="e" vm="24">
        <f t="shared" si="1"/>
        <v>#VALUE!</v>
      </c>
      <c r="N13" s="304" t="s">
        <v>860</v>
      </c>
      <c r="O13" s="293"/>
      <c r="P13" s="676"/>
      <c r="Q13" s="676"/>
      <c r="R13" s="676"/>
    </row>
    <row r="14" spans="1:18" ht="33.75" customHeight="1">
      <c r="A14" s="280">
        <f t="shared" si="0"/>
        <v>12</v>
      </c>
      <c r="B14" s="294">
        <v>48319</v>
      </c>
      <c r="C14" s="295" t="s">
        <v>589</v>
      </c>
      <c r="D14" s="296" t="s">
        <v>590</v>
      </c>
      <c r="E14" s="297" t="s">
        <v>861</v>
      </c>
      <c r="F14" s="298" t="s">
        <v>862</v>
      </c>
      <c r="G14" s="299">
        <v>7508648281</v>
      </c>
      <c r="H14" s="300" t="s">
        <v>820</v>
      </c>
      <c r="I14" s="307" t="s">
        <v>863</v>
      </c>
      <c r="J14" s="300" t="s">
        <v>832</v>
      </c>
      <c r="K14" s="302"/>
      <c r="L14" s="303" t="e" vm="25">
        <v>#VALUE!</v>
      </c>
      <c r="M14" s="292" t="e" vm="26">
        <f t="shared" si="1"/>
        <v>#VALUE!</v>
      </c>
      <c r="N14" s="304" t="s">
        <v>864</v>
      </c>
      <c r="O14" s="293"/>
      <c r="P14" s="676"/>
      <c r="Q14" s="676"/>
      <c r="R14" s="676"/>
    </row>
    <row r="15" spans="1:18" ht="39" customHeight="1">
      <c r="A15" s="280">
        <f t="shared" si="0"/>
        <v>13</v>
      </c>
      <c r="B15" s="305">
        <v>47110</v>
      </c>
      <c r="C15" s="295" t="s">
        <v>593</v>
      </c>
      <c r="D15" s="296" t="s">
        <v>594</v>
      </c>
      <c r="E15" s="297" t="s">
        <v>865</v>
      </c>
      <c r="F15" s="298" t="s">
        <v>866</v>
      </c>
      <c r="G15" s="299">
        <v>7973833770</v>
      </c>
      <c r="H15" s="300" t="s">
        <v>820</v>
      </c>
      <c r="I15" s="312" t="s">
        <v>867</v>
      </c>
      <c r="J15" s="313" t="s">
        <v>855</v>
      </c>
      <c r="K15" s="313">
        <v>6283880187</v>
      </c>
      <c r="L15" s="303" t="e" vm="27">
        <v>#VALUE!</v>
      </c>
      <c r="M15" s="292" t="e" vm="28">
        <f t="shared" si="1"/>
        <v>#VALUE!</v>
      </c>
      <c r="N15" s="304" t="s">
        <v>868</v>
      </c>
      <c r="O15" s="293"/>
      <c r="P15" s="676"/>
      <c r="Q15" s="676"/>
      <c r="R15" s="676"/>
    </row>
    <row r="16" spans="1:18" ht="35.25" customHeight="1">
      <c r="A16" s="280">
        <f t="shared" si="0"/>
        <v>14</v>
      </c>
      <c r="B16" s="294">
        <v>46535</v>
      </c>
      <c r="C16" s="295" t="s">
        <v>694</v>
      </c>
      <c r="D16" s="296" t="s">
        <v>574</v>
      </c>
      <c r="E16" s="297" t="s">
        <v>869</v>
      </c>
      <c r="F16" s="298" t="s">
        <v>870</v>
      </c>
      <c r="G16" s="299">
        <v>9855659595</v>
      </c>
      <c r="H16" s="300" t="s">
        <v>820</v>
      </c>
      <c r="I16" s="314" t="s">
        <v>871</v>
      </c>
      <c r="J16" s="313" t="s">
        <v>855</v>
      </c>
      <c r="K16" s="313">
        <v>9814653302</v>
      </c>
      <c r="L16" s="303" t="e" vm="29">
        <v>#VALUE!</v>
      </c>
      <c r="M16" s="292" t="e" vm="30">
        <f>_xlfn.IMAGE("https://quickchart.io/qr?size=300&amp;text=" &amp; _xlfn.ENCODEURL(
  "AWPO ID: " &amp; B16 &amp; CHAR(10) &amp;
  "Name: " &amp; C16 &amp; CHAR(10) &amp;
  "Father Name: " &amp; D16 &amp; CHAR(10) &amp;
  "Designation: " &amp; H16 &amp; CHAR(10) &amp;
  E16 &amp; CHAR(10) &amp;
  "Contact No: " &amp; G16 &amp; CHAR(10) &amp;
  "Emergency Contact No: " &amp; K17 &amp; CHAR(10) &amp;
  "Important no:" &amp; CHAR(10) &amp;
  "1. Ajrun kumar +91 77798 60477" &amp; CHAR(10) &amp;
  "2. Vivek Kumar Azad +91-88726 71873"
))</f>
        <v>#VALUE!</v>
      </c>
      <c r="N16" s="292"/>
      <c r="O16" s="293"/>
      <c r="P16" s="676"/>
      <c r="Q16" s="676"/>
      <c r="R16" s="676"/>
    </row>
    <row r="17" spans="1:18" ht="36" customHeight="1">
      <c r="A17" s="280">
        <f t="shared" si="0"/>
        <v>15</v>
      </c>
      <c r="B17" s="305">
        <v>53628</v>
      </c>
      <c r="C17" s="295" t="s">
        <v>604</v>
      </c>
      <c r="D17" s="315" t="s">
        <v>872</v>
      </c>
      <c r="E17" s="297" t="s">
        <v>873</v>
      </c>
      <c r="F17" s="316" t="s">
        <v>606</v>
      </c>
      <c r="G17" s="299">
        <v>7508325974</v>
      </c>
      <c r="H17" s="300" t="s">
        <v>820</v>
      </c>
      <c r="I17" s="301" t="s">
        <v>874</v>
      </c>
      <c r="J17" s="300" t="s">
        <v>825</v>
      </c>
      <c r="K17" s="302">
        <v>8699649317</v>
      </c>
      <c r="L17" s="303" t="e" vm="31">
        <v>#VALUE!</v>
      </c>
      <c r="M17" s="292" t="e" vm="32">
        <f>_xlfn.IMAGE("https://quickchart.io/qr?size=300&amp;text=" &amp; _xlfn.ENCODEURL(
  "AWPO ID: " &amp; B17 &amp; CHAR(10) &amp;
  "Name: " &amp; C17 &amp; CHAR(10) &amp;
  "Father Name: " &amp; D17 &amp; CHAR(10) &amp;
  "Designation: " &amp; H17 &amp; CHAR(10) &amp;
  E17 &amp; CHAR(10) &amp;
  "Contact No: " &amp; G17 &amp; CHAR(10) &amp;
  "Emergency Contact No: " &amp; K18 &amp; CHAR(10) &amp;
  "Important no:" &amp; CHAR(10) &amp;
  "1. Ajrun kumar +91 77798 60477" &amp; CHAR(10) &amp;
  "2. Vivek Kumar Azad +91-88726 71873"
))</f>
        <v>#VALUE!</v>
      </c>
      <c r="N17" s="292"/>
      <c r="O17" s="293"/>
      <c r="P17" s="676"/>
      <c r="Q17" s="676"/>
      <c r="R17" s="676"/>
    </row>
    <row r="18" spans="1:18" ht="25.5">
      <c r="A18" s="280">
        <f t="shared" si="0"/>
        <v>16</v>
      </c>
      <c r="B18" s="294">
        <v>53627</v>
      </c>
      <c r="C18" s="295" t="s">
        <v>600</v>
      </c>
      <c r="D18" s="317" t="s">
        <v>601</v>
      </c>
      <c r="E18" s="297" t="s">
        <v>875</v>
      </c>
      <c r="F18" s="316" t="s">
        <v>870</v>
      </c>
      <c r="G18" s="299">
        <v>9205536128</v>
      </c>
      <c r="H18" s="300" t="s">
        <v>820</v>
      </c>
      <c r="I18" s="318" t="s">
        <v>876</v>
      </c>
      <c r="J18" s="313" t="s">
        <v>877</v>
      </c>
      <c r="K18" s="313">
        <v>8283941904</v>
      </c>
      <c r="L18" s="303" t="e" vm="33">
        <v>#VALUE!</v>
      </c>
      <c r="M18" s="292" t="e" vm="34">
        <f t="shared" ref="M18:M70" si="2">_xlfn.IMAGE("https://quickchart.io/qr?size=300&amp;text=" &amp; _xlfn.ENCODEURL(
  "AWPO ID: " &amp; B18 &amp; CHAR(10) &amp;
  "Name: " &amp; C18 &amp; CHAR(10) &amp;
  "Father Name: " &amp; D18 &amp; CHAR(10) &amp;
  "Designation: " &amp; H18 &amp; CHAR(10) &amp;
  E18 &amp; CHAR(10) &amp;
  "Contact No: " &amp; G18 &amp; CHAR(10) &amp;
  "Emergency Contact No: " &amp; K18 &amp; CHAR(10) &amp;
  "Important no:" &amp; CHAR(10) &amp;
  "1. Ajrun kumar +91 77798 60477" &amp; CHAR(10) &amp;
  "2. Vivek Kumar Azad +91-88726 71873"
))</f>
        <v>#VALUE!</v>
      </c>
      <c r="N18" s="292"/>
      <c r="O18" s="293"/>
      <c r="P18" s="676"/>
      <c r="Q18" s="676"/>
      <c r="R18" s="676"/>
    </row>
    <row r="19" spans="1:18" ht="36.75" customHeight="1">
      <c r="A19" s="280">
        <f t="shared" si="0"/>
        <v>17</v>
      </c>
      <c r="B19" s="281">
        <v>53923</v>
      </c>
      <c r="C19" s="319" t="s">
        <v>878</v>
      </c>
      <c r="D19" s="320" t="s">
        <v>879</v>
      </c>
      <c r="E19" s="321" t="s">
        <v>880</v>
      </c>
      <c r="F19" s="322" t="s">
        <v>881</v>
      </c>
      <c r="G19" s="299">
        <v>913746358</v>
      </c>
      <c r="H19" s="323" t="s">
        <v>820</v>
      </c>
      <c r="I19" s="324" t="s">
        <v>882</v>
      </c>
      <c r="J19" s="323" t="s">
        <v>832</v>
      </c>
      <c r="K19" s="325">
        <v>7087219969</v>
      </c>
      <c r="L19" s="303" t="e" vm="35">
        <v>#VALUE!</v>
      </c>
      <c r="M19" s="292" t="e" vm="36">
        <f t="shared" si="2"/>
        <v>#VALUE!</v>
      </c>
      <c r="N19" s="304" t="s">
        <v>883</v>
      </c>
      <c r="O19" s="293"/>
      <c r="P19" s="676"/>
      <c r="Q19" s="676"/>
      <c r="R19" s="676"/>
    </row>
    <row r="20" spans="1:18" ht="55.5" customHeight="1">
      <c r="A20" s="280">
        <f t="shared" si="0"/>
        <v>18</v>
      </c>
      <c r="B20" s="299">
        <v>53924</v>
      </c>
      <c r="C20" s="319" t="s">
        <v>884</v>
      </c>
      <c r="D20" s="320" t="s">
        <v>885</v>
      </c>
      <c r="E20" s="321" t="s">
        <v>880</v>
      </c>
      <c r="F20" s="322" t="s">
        <v>881</v>
      </c>
      <c r="G20" s="299">
        <v>9465326270</v>
      </c>
      <c r="H20" s="323" t="s">
        <v>820</v>
      </c>
      <c r="I20" s="326" t="s">
        <v>886</v>
      </c>
      <c r="J20" s="323" t="s">
        <v>825</v>
      </c>
      <c r="K20" s="325">
        <v>9814170346</v>
      </c>
      <c r="L20" s="303" t="e" vm="37">
        <v>#VALUE!</v>
      </c>
      <c r="M20" s="292" t="e" vm="38">
        <f t="shared" si="2"/>
        <v>#VALUE!</v>
      </c>
      <c r="N20" s="304" t="s">
        <v>887</v>
      </c>
      <c r="O20" s="293"/>
    </row>
    <row r="21" spans="1:18" ht="18.75">
      <c r="A21" s="327">
        <f t="shared" si="0"/>
        <v>19</v>
      </c>
      <c r="B21" s="327">
        <v>12323</v>
      </c>
      <c r="C21" s="328" t="s">
        <v>888</v>
      </c>
      <c r="D21" s="328" t="s">
        <v>817</v>
      </c>
      <c r="E21" s="329" t="s">
        <v>889</v>
      </c>
      <c r="F21" s="330" t="s">
        <v>890</v>
      </c>
      <c r="G21" s="327">
        <v>8295369825</v>
      </c>
      <c r="H21" s="331" t="s">
        <v>891</v>
      </c>
      <c r="I21" s="332" t="s">
        <v>892</v>
      </c>
      <c r="J21" s="331" t="s">
        <v>822</v>
      </c>
      <c r="K21" s="333">
        <v>9817732424</v>
      </c>
      <c r="L21" s="334" t="e" vm="39">
        <v>#VALUE!</v>
      </c>
      <c r="M21" s="292" t="e" vm="40">
        <f t="shared" si="2"/>
        <v>#VALUE!</v>
      </c>
      <c r="N21" s="292"/>
      <c r="O21" s="293"/>
    </row>
    <row r="22" spans="1:18" ht="18.75">
      <c r="A22" s="327">
        <f t="shared" si="0"/>
        <v>20</v>
      </c>
      <c r="B22" s="327">
        <v>12772</v>
      </c>
      <c r="C22" s="328" t="s">
        <v>893</v>
      </c>
      <c r="D22" s="328" t="s">
        <v>894</v>
      </c>
      <c r="E22" s="329" t="s">
        <v>889</v>
      </c>
      <c r="F22" s="330" t="s">
        <v>890</v>
      </c>
      <c r="G22" s="327">
        <v>7529026738</v>
      </c>
      <c r="H22" s="331" t="s">
        <v>891</v>
      </c>
      <c r="I22" s="332" t="s">
        <v>895</v>
      </c>
      <c r="J22" s="331" t="s">
        <v>825</v>
      </c>
      <c r="K22" s="333">
        <v>8728850923</v>
      </c>
      <c r="L22" s="334" t="e" vm="41">
        <v>#VALUE!</v>
      </c>
      <c r="M22" s="292" t="e" vm="42">
        <f t="shared" si="2"/>
        <v>#VALUE!</v>
      </c>
      <c r="N22" s="292"/>
      <c r="O22" s="293"/>
    </row>
    <row r="23" spans="1:18" ht="18.75">
      <c r="A23" s="327">
        <f t="shared" si="0"/>
        <v>21</v>
      </c>
      <c r="B23" s="327">
        <v>11469</v>
      </c>
      <c r="C23" s="328" t="s">
        <v>896</v>
      </c>
      <c r="D23" s="328" t="s">
        <v>897</v>
      </c>
      <c r="E23" s="329" t="s">
        <v>889</v>
      </c>
      <c r="F23" s="330" t="s">
        <v>890</v>
      </c>
      <c r="G23" s="327">
        <v>8398036955</v>
      </c>
      <c r="H23" s="331" t="s">
        <v>891</v>
      </c>
      <c r="I23" s="332" t="s">
        <v>898</v>
      </c>
      <c r="J23" s="331" t="s">
        <v>822</v>
      </c>
      <c r="K23" s="333">
        <v>8397031057</v>
      </c>
      <c r="L23" s="334" t="e" vm="43">
        <v>#VALUE!</v>
      </c>
      <c r="M23" s="292" t="e" vm="44">
        <f t="shared" si="2"/>
        <v>#VALUE!</v>
      </c>
      <c r="N23" s="292"/>
      <c r="O23" s="293"/>
    </row>
    <row r="24" spans="1:18" ht="33.75" customHeight="1">
      <c r="A24" s="335">
        <f t="shared" si="0"/>
        <v>22</v>
      </c>
      <c r="B24" s="335">
        <v>13029</v>
      </c>
      <c r="C24" s="336" t="s">
        <v>622</v>
      </c>
      <c r="D24" s="336" t="s">
        <v>690</v>
      </c>
      <c r="E24" s="337" t="s">
        <v>899</v>
      </c>
      <c r="F24" s="337" t="s">
        <v>464</v>
      </c>
      <c r="G24" s="338">
        <v>9466303713</v>
      </c>
      <c r="H24" s="339" t="s">
        <v>616</v>
      </c>
      <c r="I24" s="340" t="s">
        <v>900</v>
      </c>
      <c r="J24" s="339" t="s">
        <v>822</v>
      </c>
      <c r="K24" s="341">
        <v>8307797785</v>
      </c>
      <c r="L24" s="342" t="e" vm="45">
        <v>#VALUE!</v>
      </c>
      <c r="M24" s="292" t="e" vm="46">
        <f t="shared" si="2"/>
        <v>#VALUE!</v>
      </c>
      <c r="N24" s="304" t="s">
        <v>901</v>
      </c>
      <c r="O24" s="293"/>
    </row>
    <row r="25" spans="1:18" ht="27.75" customHeight="1">
      <c r="A25" s="335">
        <f t="shared" si="0"/>
        <v>23</v>
      </c>
      <c r="B25" s="335">
        <v>16593</v>
      </c>
      <c r="C25" s="336" t="s">
        <v>630</v>
      </c>
      <c r="D25" s="336" t="s">
        <v>574</v>
      </c>
      <c r="E25" s="337" t="s">
        <v>899</v>
      </c>
      <c r="F25" s="337" t="s">
        <v>464</v>
      </c>
      <c r="G25" s="338">
        <v>9896486583</v>
      </c>
      <c r="H25" s="339" t="s">
        <v>616</v>
      </c>
      <c r="I25" s="340" t="s">
        <v>902</v>
      </c>
      <c r="J25" s="339" t="s">
        <v>822</v>
      </c>
      <c r="K25" s="341">
        <v>7988521472</v>
      </c>
      <c r="L25" s="342" t="e" vm="47">
        <v>#VALUE!</v>
      </c>
      <c r="M25" s="292" t="e" vm="48">
        <f t="shared" si="2"/>
        <v>#VALUE!</v>
      </c>
      <c r="N25" s="292"/>
      <c r="O25" s="293"/>
    </row>
    <row r="26" spans="1:18" ht="24" customHeight="1">
      <c r="A26" s="335">
        <f t="shared" si="0"/>
        <v>24</v>
      </c>
      <c r="B26" s="335">
        <v>11499</v>
      </c>
      <c r="C26" s="336" t="s">
        <v>641</v>
      </c>
      <c r="D26" s="336" t="s">
        <v>693</v>
      </c>
      <c r="E26" s="337" t="s">
        <v>903</v>
      </c>
      <c r="F26" s="337" t="s">
        <v>502</v>
      </c>
      <c r="G26" s="338">
        <v>9417986390</v>
      </c>
      <c r="H26" s="339" t="s">
        <v>616</v>
      </c>
      <c r="I26" s="340" t="s">
        <v>904</v>
      </c>
      <c r="J26" s="339" t="s">
        <v>825</v>
      </c>
      <c r="K26" s="341">
        <v>6283739594</v>
      </c>
      <c r="L26" s="342" t="e" vm="49">
        <v>#VALUE!</v>
      </c>
      <c r="M26" s="292" t="e" vm="50">
        <f t="shared" si="2"/>
        <v>#VALUE!</v>
      </c>
      <c r="N26" s="292"/>
      <c r="O26" s="293"/>
    </row>
    <row r="27" spans="1:18" ht="42" customHeight="1">
      <c r="A27" s="335">
        <f t="shared" si="0"/>
        <v>25</v>
      </c>
      <c r="B27" s="335">
        <v>11296</v>
      </c>
      <c r="C27" s="336" t="s">
        <v>694</v>
      </c>
      <c r="D27" s="336" t="s">
        <v>695</v>
      </c>
      <c r="E27" s="337" t="s">
        <v>903</v>
      </c>
      <c r="F27" s="337" t="s">
        <v>502</v>
      </c>
      <c r="G27" s="338">
        <v>8872359476</v>
      </c>
      <c r="H27" s="339" t="s">
        <v>616</v>
      </c>
      <c r="I27" s="340" t="s">
        <v>905</v>
      </c>
      <c r="J27" s="339" t="s">
        <v>906</v>
      </c>
      <c r="K27" s="341">
        <v>8146397718</v>
      </c>
      <c r="L27" s="342" t="e" vm="51">
        <v>#VALUE!</v>
      </c>
      <c r="M27" s="292" t="e" vm="52">
        <f t="shared" si="2"/>
        <v>#VALUE!</v>
      </c>
      <c r="N27" s="292"/>
      <c r="O27" s="293"/>
    </row>
    <row r="28" spans="1:18" ht="31.5" customHeight="1">
      <c r="A28" s="335">
        <f t="shared" si="0"/>
        <v>26</v>
      </c>
      <c r="B28" s="335">
        <v>14690</v>
      </c>
      <c r="C28" s="336" t="s">
        <v>632</v>
      </c>
      <c r="D28" s="336" t="s">
        <v>693</v>
      </c>
      <c r="E28" s="337" t="s">
        <v>907</v>
      </c>
      <c r="F28" s="337" t="s">
        <v>468</v>
      </c>
      <c r="G28" s="338">
        <v>7973074232</v>
      </c>
      <c r="H28" s="339" t="s">
        <v>616</v>
      </c>
      <c r="I28" s="340" t="s">
        <v>908</v>
      </c>
      <c r="J28" s="339" t="s">
        <v>832</v>
      </c>
      <c r="K28" s="341">
        <v>6393503155</v>
      </c>
      <c r="L28" s="342" t="e" vm="53">
        <v>#VALUE!</v>
      </c>
      <c r="M28" s="292" t="e" vm="54">
        <f t="shared" si="2"/>
        <v>#VALUE!</v>
      </c>
      <c r="N28" s="304" t="s">
        <v>909</v>
      </c>
      <c r="O28" s="293"/>
    </row>
    <row r="29" spans="1:18" ht="27" customHeight="1">
      <c r="A29" s="335">
        <f t="shared" si="0"/>
        <v>27</v>
      </c>
      <c r="B29" s="335">
        <v>14688</v>
      </c>
      <c r="C29" s="336" t="s">
        <v>698</v>
      </c>
      <c r="D29" s="336" t="s">
        <v>699</v>
      </c>
      <c r="E29" s="337" t="s">
        <v>907</v>
      </c>
      <c r="F29" s="337" t="s">
        <v>468</v>
      </c>
      <c r="G29" s="338">
        <v>9478790749</v>
      </c>
      <c r="H29" s="339" t="s">
        <v>616</v>
      </c>
      <c r="I29" s="340" t="s">
        <v>831</v>
      </c>
      <c r="J29" s="339" t="s">
        <v>832</v>
      </c>
      <c r="K29" s="341">
        <v>7717545200</v>
      </c>
      <c r="L29" s="342" t="e" vm="55">
        <v>#VALUE!</v>
      </c>
      <c r="M29" s="292" t="e" vm="56">
        <f t="shared" si="2"/>
        <v>#VALUE!</v>
      </c>
      <c r="N29" s="292"/>
      <c r="O29" s="293"/>
    </row>
    <row r="30" spans="1:18" ht="30.75" customHeight="1">
      <c r="A30" s="335">
        <f t="shared" si="0"/>
        <v>28</v>
      </c>
      <c r="B30" s="335">
        <v>11500</v>
      </c>
      <c r="C30" s="336" t="s">
        <v>622</v>
      </c>
      <c r="D30" s="336" t="s">
        <v>910</v>
      </c>
      <c r="E30" s="337" t="s">
        <v>911</v>
      </c>
      <c r="F30" s="337" t="s">
        <v>472</v>
      </c>
      <c r="G30" s="338">
        <v>9877978448</v>
      </c>
      <c r="H30" s="339" t="s">
        <v>616</v>
      </c>
      <c r="I30" s="340" t="s">
        <v>912</v>
      </c>
      <c r="J30" s="339" t="s">
        <v>825</v>
      </c>
      <c r="K30" s="341">
        <v>8360745818</v>
      </c>
      <c r="L30" s="342" t="e" vm="57">
        <v>#VALUE!</v>
      </c>
      <c r="M30" s="292" t="e" vm="58">
        <f t="shared" si="2"/>
        <v>#VALUE!</v>
      </c>
      <c r="N30" s="292"/>
      <c r="O30" s="293"/>
    </row>
    <row r="31" spans="1:18" ht="30.75" customHeight="1">
      <c r="A31" s="335">
        <f t="shared" si="0"/>
        <v>29</v>
      </c>
      <c r="B31" s="335">
        <v>12899</v>
      </c>
      <c r="C31" s="336" t="s">
        <v>700</v>
      </c>
      <c r="D31" s="336" t="s">
        <v>913</v>
      </c>
      <c r="E31" s="337" t="s">
        <v>911</v>
      </c>
      <c r="F31" s="337" t="s">
        <v>472</v>
      </c>
      <c r="G31" s="338">
        <v>7087370322</v>
      </c>
      <c r="H31" s="339" t="s">
        <v>616</v>
      </c>
      <c r="I31" s="340" t="s">
        <v>914</v>
      </c>
      <c r="J31" s="339" t="s">
        <v>915</v>
      </c>
      <c r="K31" s="341">
        <v>9501589342</v>
      </c>
      <c r="L31" s="342" t="e" vm="59">
        <v>#VALUE!</v>
      </c>
      <c r="M31" s="292" t="e" vm="60">
        <f t="shared" si="2"/>
        <v>#VALUE!</v>
      </c>
      <c r="N31" s="292"/>
      <c r="O31" s="293"/>
    </row>
    <row r="32" spans="1:18" ht="18.75">
      <c r="A32" s="335">
        <f t="shared" si="0"/>
        <v>30</v>
      </c>
      <c r="B32" s="335">
        <v>14643</v>
      </c>
      <c r="C32" s="336" t="s">
        <v>551</v>
      </c>
      <c r="D32" s="336" t="s">
        <v>701</v>
      </c>
      <c r="E32" s="337" t="s">
        <v>916</v>
      </c>
      <c r="F32" s="337" t="s">
        <v>479</v>
      </c>
      <c r="G32" s="338">
        <v>7004563174</v>
      </c>
      <c r="H32" s="339" t="s">
        <v>616</v>
      </c>
      <c r="I32" s="340" t="s">
        <v>917</v>
      </c>
      <c r="J32" s="339" t="s">
        <v>906</v>
      </c>
      <c r="K32" s="341">
        <v>7719448905</v>
      </c>
      <c r="L32" s="342" t="e" vm="61">
        <v>#VALUE!</v>
      </c>
      <c r="M32" s="292" t="e" vm="62">
        <f t="shared" si="2"/>
        <v>#VALUE!</v>
      </c>
      <c r="N32" s="292"/>
      <c r="O32" s="293"/>
    </row>
    <row r="33" spans="1:15" ht="18.75">
      <c r="A33" s="335">
        <f t="shared" si="0"/>
        <v>31</v>
      </c>
      <c r="B33" s="335">
        <v>14942</v>
      </c>
      <c r="C33" s="336" t="s">
        <v>654</v>
      </c>
      <c r="D33" s="336" t="s">
        <v>703</v>
      </c>
      <c r="E33" s="337" t="s">
        <v>916</v>
      </c>
      <c r="F33" s="337" t="s">
        <v>479</v>
      </c>
      <c r="G33" s="338">
        <v>9530822519</v>
      </c>
      <c r="H33" s="339" t="s">
        <v>616</v>
      </c>
      <c r="I33" s="340" t="s">
        <v>918</v>
      </c>
      <c r="J33" s="339" t="s">
        <v>832</v>
      </c>
      <c r="K33" s="341">
        <v>8437336009</v>
      </c>
      <c r="L33" s="342" t="e" vm="63">
        <v>#VALUE!</v>
      </c>
      <c r="M33" s="292" t="e" vm="64">
        <f t="shared" si="2"/>
        <v>#VALUE!</v>
      </c>
      <c r="N33" s="292"/>
      <c r="O33" s="293"/>
    </row>
    <row r="34" spans="1:15" ht="36.75" customHeight="1">
      <c r="A34" s="335">
        <f t="shared" si="0"/>
        <v>32</v>
      </c>
      <c r="B34" s="335">
        <v>16591</v>
      </c>
      <c r="C34" s="336" t="s">
        <v>655</v>
      </c>
      <c r="D34" s="336" t="s">
        <v>919</v>
      </c>
      <c r="E34" s="337" t="s">
        <v>920</v>
      </c>
      <c r="F34" s="337" t="s">
        <v>483</v>
      </c>
      <c r="G34" s="338">
        <v>9592458167</v>
      </c>
      <c r="H34" s="339" t="s">
        <v>616</v>
      </c>
      <c r="I34" s="340" t="s">
        <v>921</v>
      </c>
      <c r="J34" s="339" t="s">
        <v>855</v>
      </c>
      <c r="K34" s="341">
        <v>9592650998</v>
      </c>
      <c r="L34" s="342" t="e" vm="65">
        <v>#VALUE!</v>
      </c>
      <c r="M34" s="292" t="e" vm="66">
        <f t="shared" si="2"/>
        <v>#VALUE!</v>
      </c>
      <c r="N34" s="292"/>
      <c r="O34" s="293"/>
    </row>
    <row r="35" spans="1:15" ht="43.5" customHeight="1">
      <c r="A35" s="336">
        <f t="shared" si="0"/>
        <v>33</v>
      </c>
      <c r="B35" s="335">
        <v>17035</v>
      </c>
      <c r="C35" s="336" t="s">
        <v>657</v>
      </c>
      <c r="D35" s="336" t="s">
        <v>705</v>
      </c>
      <c r="E35" s="337" t="s">
        <v>920</v>
      </c>
      <c r="F35" s="337" t="s">
        <v>483</v>
      </c>
      <c r="G35" s="338">
        <v>8283848434</v>
      </c>
      <c r="H35" s="339" t="s">
        <v>616</v>
      </c>
      <c r="I35" s="340" t="s">
        <v>922</v>
      </c>
      <c r="J35" s="339" t="s">
        <v>832</v>
      </c>
      <c r="K35" s="341">
        <v>8827204394</v>
      </c>
      <c r="L35" s="342" t="e" vm="67">
        <v>#VALUE!</v>
      </c>
      <c r="M35" s="292" t="e" vm="68">
        <f t="shared" si="2"/>
        <v>#VALUE!</v>
      </c>
      <c r="N35" s="304" t="s">
        <v>923</v>
      </c>
      <c r="O35" s="293"/>
    </row>
    <row r="36" spans="1:15" ht="18.75">
      <c r="A36" s="336">
        <f t="shared" si="0"/>
        <v>34</v>
      </c>
      <c r="B36" s="335">
        <v>12202</v>
      </c>
      <c r="C36" s="336" t="s">
        <v>659</v>
      </c>
      <c r="D36" s="336" t="s">
        <v>706</v>
      </c>
      <c r="E36" s="337" t="s">
        <v>924</v>
      </c>
      <c r="F36" s="337" t="s">
        <v>487</v>
      </c>
      <c r="G36" s="338">
        <v>8360358775</v>
      </c>
      <c r="H36" s="339" t="s">
        <v>616</v>
      </c>
      <c r="I36" s="340" t="s">
        <v>925</v>
      </c>
      <c r="J36" s="339" t="s">
        <v>832</v>
      </c>
      <c r="K36" s="341">
        <v>9501179177</v>
      </c>
      <c r="L36" s="342" t="e" vm="69">
        <v>#VALUE!</v>
      </c>
      <c r="M36" s="292" t="e" vm="70">
        <f t="shared" si="2"/>
        <v>#VALUE!</v>
      </c>
      <c r="N36" s="304" t="s">
        <v>926</v>
      </c>
      <c r="O36" s="293"/>
    </row>
    <row r="37" spans="1:15" ht="18.75">
      <c r="A37" s="336">
        <f t="shared" si="0"/>
        <v>35</v>
      </c>
      <c r="B37" s="335">
        <v>11250</v>
      </c>
      <c r="C37" s="336" t="s">
        <v>589</v>
      </c>
      <c r="D37" s="336" t="s">
        <v>879</v>
      </c>
      <c r="E37" s="337" t="s">
        <v>924</v>
      </c>
      <c r="F37" s="337" t="s">
        <v>487</v>
      </c>
      <c r="G37" s="338">
        <v>8847400008</v>
      </c>
      <c r="H37" s="339" t="s">
        <v>616</v>
      </c>
      <c r="I37" s="340" t="s">
        <v>927</v>
      </c>
      <c r="J37" s="339" t="s">
        <v>855</v>
      </c>
      <c r="K37" s="341">
        <v>9779635105</v>
      </c>
      <c r="L37" s="342" t="e" vm="71">
        <v>#VALUE!</v>
      </c>
      <c r="M37" s="292" t="e" vm="72">
        <f t="shared" si="2"/>
        <v>#VALUE!</v>
      </c>
      <c r="N37" s="292"/>
      <c r="O37" s="293"/>
    </row>
    <row r="38" spans="1:15" ht="18.75">
      <c r="A38" s="336">
        <f t="shared" si="0"/>
        <v>36</v>
      </c>
      <c r="B38" s="335">
        <v>14803</v>
      </c>
      <c r="C38" s="336" t="s">
        <v>660</v>
      </c>
      <c r="D38" s="336" t="s">
        <v>562</v>
      </c>
      <c r="E38" s="337" t="s">
        <v>928</v>
      </c>
      <c r="F38" s="337" t="s">
        <v>491</v>
      </c>
      <c r="G38" s="338">
        <v>8427122355</v>
      </c>
      <c r="H38" s="339" t="s">
        <v>616</v>
      </c>
      <c r="I38" s="340" t="s">
        <v>929</v>
      </c>
      <c r="J38" s="339" t="s">
        <v>855</v>
      </c>
      <c r="K38" s="341">
        <v>7986305303</v>
      </c>
      <c r="L38" s="342" t="e" vm="73">
        <v>#VALUE!</v>
      </c>
      <c r="M38" s="292" t="e" vm="74">
        <f t="shared" si="2"/>
        <v>#VALUE!</v>
      </c>
      <c r="N38" s="292"/>
      <c r="O38" s="293"/>
    </row>
    <row r="39" spans="1:15" ht="18.75">
      <c r="A39" s="336">
        <f t="shared" si="0"/>
        <v>37</v>
      </c>
      <c r="B39" s="335">
        <v>11253</v>
      </c>
      <c r="C39" s="336" t="s">
        <v>664</v>
      </c>
      <c r="D39" s="336" t="s">
        <v>930</v>
      </c>
      <c r="E39" s="337" t="s">
        <v>928</v>
      </c>
      <c r="F39" s="337" t="s">
        <v>491</v>
      </c>
      <c r="G39" s="338">
        <v>9463843762</v>
      </c>
      <c r="H39" s="339" t="s">
        <v>616</v>
      </c>
      <c r="I39" s="340" t="s">
        <v>931</v>
      </c>
      <c r="J39" s="339" t="s">
        <v>832</v>
      </c>
      <c r="K39" s="341">
        <v>7347218366</v>
      </c>
      <c r="L39" s="342" t="e" vm="75">
        <v>#VALUE!</v>
      </c>
      <c r="M39" s="292" t="e" vm="76">
        <f t="shared" si="2"/>
        <v>#VALUE!</v>
      </c>
      <c r="N39" s="292"/>
      <c r="O39" s="293"/>
    </row>
    <row r="40" spans="1:15" ht="18.75">
      <c r="A40" s="336">
        <f t="shared" si="0"/>
        <v>38</v>
      </c>
      <c r="B40" s="335">
        <v>16592</v>
      </c>
      <c r="C40" s="336" t="s">
        <v>604</v>
      </c>
      <c r="D40" s="336" t="s">
        <v>710</v>
      </c>
      <c r="E40" s="337" t="s">
        <v>932</v>
      </c>
      <c r="F40" s="337" t="s">
        <v>495</v>
      </c>
      <c r="G40" s="338">
        <v>7973475062</v>
      </c>
      <c r="H40" s="339" t="s">
        <v>616</v>
      </c>
      <c r="I40" s="340" t="s">
        <v>933</v>
      </c>
      <c r="J40" s="339" t="s">
        <v>855</v>
      </c>
      <c r="K40" s="341">
        <v>8427203239</v>
      </c>
      <c r="L40" s="342" t="e" vm="77">
        <v>#VALUE!</v>
      </c>
      <c r="M40" s="292" t="e" vm="78">
        <f t="shared" si="2"/>
        <v>#VALUE!</v>
      </c>
      <c r="N40" s="292"/>
      <c r="O40" s="293"/>
    </row>
    <row r="41" spans="1:15" ht="18.75">
      <c r="A41" s="336">
        <f t="shared" si="0"/>
        <v>39</v>
      </c>
      <c r="B41" s="335">
        <v>12771</v>
      </c>
      <c r="C41" s="336" t="s">
        <v>711</v>
      </c>
      <c r="D41" s="336" t="s">
        <v>712</v>
      </c>
      <c r="E41" s="337" t="s">
        <v>932</v>
      </c>
      <c r="F41" s="337" t="s">
        <v>495</v>
      </c>
      <c r="G41" s="338">
        <v>9501572141</v>
      </c>
      <c r="H41" s="339" t="s">
        <v>616</v>
      </c>
      <c r="I41" s="340" t="s">
        <v>859</v>
      </c>
      <c r="J41" s="339" t="s">
        <v>855</v>
      </c>
      <c r="K41" s="341" t="s">
        <v>934</v>
      </c>
      <c r="L41" s="342" t="e" vm="79">
        <v>#VALUE!</v>
      </c>
      <c r="M41" s="292" t="e" vm="80">
        <f t="shared" si="2"/>
        <v>#VALUE!</v>
      </c>
      <c r="N41" s="292"/>
      <c r="O41" s="293"/>
    </row>
    <row r="42" spans="1:15" ht="18.75">
      <c r="A42" s="336">
        <f t="shared" si="0"/>
        <v>40</v>
      </c>
      <c r="B42" s="335">
        <v>14794</v>
      </c>
      <c r="C42" s="336" t="s">
        <v>668</v>
      </c>
      <c r="D42" s="336" t="s">
        <v>713</v>
      </c>
      <c r="E42" s="337" t="s">
        <v>935</v>
      </c>
      <c r="F42" s="337" t="s">
        <v>499</v>
      </c>
      <c r="G42" s="338">
        <v>8146492292</v>
      </c>
      <c r="H42" s="339" t="s">
        <v>616</v>
      </c>
      <c r="I42" s="340" t="s">
        <v>936</v>
      </c>
      <c r="J42" s="339" t="s">
        <v>855</v>
      </c>
      <c r="K42" s="341">
        <v>9115923335</v>
      </c>
      <c r="L42" s="342" t="e" vm="81">
        <v>#VALUE!</v>
      </c>
      <c r="M42" s="292" t="e" vm="82">
        <f t="shared" si="2"/>
        <v>#VALUE!</v>
      </c>
      <c r="N42" s="304" t="s">
        <v>937</v>
      </c>
      <c r="O42" s="293"/>
    </row>
    <row r="43" spans="1:15" ht="18.75">
      <c r="A43" s="336">
        <f t="shared" si="0"/>
        <v>41</v>
      </c>
      <c r="B43" s="335">
        <v>16595</v>
      </c>
      <c r="C43" s="336" t="s">
        <v>671</v>
      </c>
      <c r="D43" s="336" t="s">
        <v>938</v>
      </c>
      <c r="E43" s="337" t="s">
        <v>939</v>
      </c>
      <c r="F43" s="337" t="s">
        <v>499</v>
      </c>
      <c r="G43" s="338">
        <v>8847593020</v>
      </c>
      <c r="H43" s="339" t="s">
        <v>616</v>
      </c>
      <c r="I43" s="343" t="s">
        <v>940</v>
      </c>
      <c r="J43" s="344" t="s">
        <v>855</v>
      </c>
      <c r="K43" s="345">
        <v>8847593020</v>
      </c>
      <c r="L43" s="346" t="e" vm="83">
        <v>#VALUE!</v>
      </c>
      <c r="M43" s="292" t="e" vm="84">
        <f t="shared" si="2"/>
        <v>#VALUE!</v>
      </c>
      <c r="N43" s="292"/>
      <c r="O43" s="293"/>
    </row>
    <row r="44" spans="1:15" ht="23.25" customHeight="1">
      <c r="A44" s="336">
        <f t="shared" si="0"/>
        <v>42</v>
      </c>
      <c r="B44" s="335">
        <v>11272</v>
      </c>
      <c r="C44" s="336" t="s">
        <v>467</v>
      </c>
      <c r="D44" s="336" t="s">
        <v>941</v>
      </c>
      <c r="E44" s="337" t="s">
        <v>942</v>
      </c>
      <c r="F44" s="337" t="s">
        <v>499</v>
      </c>
      <c r="G44" s="347">
        <v>9501277242</v>
      </c>
      <c r="H44" s="339" t="s">
        <v>616</v>
      </c>
      <c r="I44" s="340" t="s">
        <v>943</v>
      </c>
      <c r="J44" s="339" t="s">
        <v>825</v>
      </c>
      <c r="K44" s="341">
        <v>6284181194</v>
      </c>
      <c r="L44" s="342" t="e" vm="85">
        <v>#VALUE!</v>
      </c>
      <c r="M44" s="292" t="e" vm="86">
        <f t="shared" si="2"/>
        <v>#VALUE!</v>
      </c>
      <c r="N44" s="304" t="s">
        <v>944</v>
      </c>
      <c r="O44" s="293"/>
    </row>
    <row r="45" spans="1:15" ht="18.75">
      <c r="A45" s="336">
        <f t="shared" si="0"/>
        <v>43</v>
      </c>
      <c r="B45" s="348">
        <v>15598</v>
      </c>
      <c r="C45" s="349" t="s">
        <v>475</v>
      </c>
      <c r="D45" s="349" t="s">
        <v>721</v>
      </c>
      <c r="E45" s="350" t="s">
        <v>945</v>
      </c>
      <c r="F45" s="350" t="s">
        <v>476</v>
      </c>
      <c r="G45" s="351">
        <v>7460849679</v>
      </c>
      <c r="H45" s="352" t="s">
        <v>616</v>
      </c>
      <c r="I45" s="353" t="s">
        <v>946</v>
      </c>
      <c r="J45" s="352" t="s">
        <v>832</v>
      </c>
      <c r="K45" s="354">
        <v>9501335301</v>
      </c>
      <c r="L45" s="342" t="e" vm="87">
        <v>#VALUE!</v>
      </c>
      <c r="M45" s="292" t="e" vm="88">
        <f t="shared" si="2"/>
        <v>#VALUE!</v>
      </c>
      <c r="N45" s="292"/>
      <c r="O45" s="293"/>
    </row>
    <row r="46" spans="1:15" ht="18.75">
      <c r="A46" s="336">
        <f t="shared" si="0"/>
        <v>44</v>
      </c>
      <c r="B46" s="335">
        <v>14570</v>
      </c>
      <c r="C46" s="355" t="s">
        <v>463</v>
      </c>
      <c r="D46" s="355" t="s">
        <v>551</v>
      </c>
      <c r="E46" s="356" t="s">
        <v>947</v>
      </c>
      <c r="F46" s="337" t="s">
        <v>464</v>
      </c>
      <c r="G46" s="347">
        <v>9876588667</v>
      </c>
      <c r="H46" s="339" t="s">
        <v>616</v>
      </c>
      <c r="I46" s="340" t="s">
        <v>824</v>
      </c>
      <c r="J46" s="339" t="s">
        <v>825</v>
      </c>
      <c r="K46" s="341">
        <v>9592285096</v>
      </c>
      <c r="L46" s="342" t="e" vm="89">
        <v>#VALUE!</v>
      </c>
      <c r="M46" s="292" t="e" vm="90">
        <f t="shared" si="2"/>
        <v>#VALUE!</v>
      </c>
      <c r="N46" s="292"/>
      <c r="O46" s="293"/>
    </row>
    <row r="47" spans="1:15" ht="18.75">
      <c r="A47" s="336">
        <f t="shared" si="0"/>
        <v>45</v>
      </c>
      <c r="B47" s="335">
        <v>16201</v>
      </c>
      <c r="C47" s="336" t="s">
        <v>482</v>
      </c>
      <c r="D47" s="336" t="s">
        <v>722</v>
      </c>
      <c r="E47" s="337" t="s">
        <v>948</v>
      </c>
      <c r="F47" s="337" t="s">
        <v>483</v>
      </c>
      <c r="G47" s="347">
        <v>7986000467</v>
      </c>
      <c r="H47" s="339" t="s">
        <v>616</v>
      </c>
      <c r="I47" s="340" t="s">
        <v>949</v>
      </c>
      <c r="J47" s="339" t="s">
        <v>832</v>
      </c>
      <c r="K47" s="341">
        <v>8054080504</v>
      </c>
      <c r="L47" s="342" t="e" vm="91">
        <v>#VALUE!</v>
      </c>
      <c r="M47" s="292" t="e" vm="92">
        <f t="shared" si="2"/>
        <v>#VALUE!</v>
      </c>
      <c r="N47" s="292"/>
      <c r="O47" s="293"/>
    </row>
    <row r="48" spans="1:15" ht="18.75">
      <c r="A48" s="336">
        <f t="shared" si="0"/>
        <v>46</v>
      </c>
      <c r="B48" s="335">
        <v>11272</v>
      </c>
      <c r="C48" s="336" t="s">
        <v>723</v>
      </c>
      <c r="D48" s="336" t="s">
        <v>585</v>
      </c>
      <c r="E48" s="337" t="s">
        <v>950</v>
      </c>
      <c r="F48" s="337" t="s">
        <v>487</v>
      </c>
      <c r="G48" s="347">
        <v>8054012678</v>
      </c>
      <c r="H48" s="339" t="s">
        <v>616</v>
      </c>
      <c r="I48" s="340" t="s">
        <v>951</v>
      </c>
      <c r="J48" s="339" t="s">
        <v>832</v>
      </c>
      <c r="K48" s="341">
        <v>9667217490</v>
      </c>
      <c r="L48" s="342" t="e" vm="93">
        <v>#VALUE!</v>
      </c>
      <c r="M48" s="292" t="e" vm="94">
        <f t="shared" si="2"/>
        <v>#VALUE!</v>
      </c>
      <c r="N48" s="304" t="s">
        <v>952</v>
      </c>
      <c r="O48" s="293"/>
    </row>
    <row r="49" spans="1:15" ht="18.75">
      <c r="A49" s="336">
        <f t="shared" si="0"/>
        <v>47</v>
      </c>
      <c r="B49" s="335">
        <v>16608</v>
      </c>
      <c r="C49" s="336" t="s">
        <v>490</v>
      </c>
      <c r="D49" s="336" t="s">
        <v>953</v>
      </c>
      <c r="E49" s="337" t="s">
        <v>954</v>
      </c>
      <c r="F49" s="337" t="s">
        <v>491</v>
      </c>
      <c r="G49" s="347">
        <v>8429171981</v>
      </c>
      <c r="H49" s="339" t="s">
        <v>616</v>
      </c>
      <c r="I49" s="340" t="s">
        <v>955</v>
      </c>
      <c r="J49" s="339" t="s">
        <v>832</v>
      </c>
      <c r="K49" s="341">
        <v>8146825983</v>
      </c>
      <c r="L49" s="342" t="e" vm="95">
        <v>#VALUE!</v>
      </c>
      <c r="M49" s="292" t="e" vm="96">
        <f t="shared" si="2"/>
        <v>#VALUE!</v>
      </c>
      <c r="N49" s="292"/>
      <c r="O49" s="293"/>
    </row>
    <row r="50" spans="1:15" ht="18.75">
      <c r="A50" s="336">
        <f t="shared" si="0"/>
        <v>48</v>
      </c>
      <c r="B50" s="335">
        <v>14678</v>
      </c>
      <c r="C50" s="336" t="s">
        <v>494</v>
      </c>
      <c r="D50" s="336" t="s">
        <v>956</v>
      </c>
      <c r="E50" s="337" t="s">
        <v>957</v>
      </c>
      <c r="F50" s="337" t="s">
        <v>495</v>
      </c>
      <c r="G50" s="347">
        <v>8812006561</v>
      </c>
      <c r="H50" s="339" t="s">
        <v>616</v>
      </c>
      <c r="I50" s="340" t="s">
        <v>958</v>
      </c>
      <c r="J50" s="339" t="s">
        <v>855</v>
      </c>
      <c r="K50" s="341">
        <v>8812006561</v>
      </c>
      <c r="L50" s="342" t="e" vm="97">
        <v>#VALUE!</v>
      </c>
      <c r="M50" s="292" t="e" vm="98">
        <f t="shared" si="2"/>
        <v>#VALUE!</v>
      </c>
      <c r="N50" s="292"/>
      <c r="O50" s="293"/>
    </row>
    <row r="51" spans="1:15" ht="18.75">
      <c r="A51" s="336">
        <f t="shared" si="0"/>
        <v>49</v>
      </c>
      <c r="B51" s="335">
        <v>11272</v>
      </c>
      <c r="C51" s="336" t="s">
        <v>498</v>
      </c>
      <c r="D51" s="336" t="s">
        <v>727</v>
      </c>
      <c r="E51" s="337" t="s">
        <v>959</v>
      </c>
      <c r="F51" s="337" t="s">
        <v>499</v>
      </c>
      <c r="G51" s="347">
        <v>8427463892</v>
      </c>
      <c r="H51" s="339" t="s">
        <v>616</v>
      </c>
      <c r="I51" s="340" t="s">
        <v>960</v>
      </c>
      <c r="J51" s="339" t="s">
        <v>855</v>
      </c>
      <c r="K51" s="341">
        <v>8264822810</v>
      </c>
      <c r="L51" s="342" t="e" vm="99">
        <v>#VALUE!</v>
      </c>
      <c r="M51" s="292" t="e" vm="100">
        <f t="shared" si="2"/>
        <v>#VALUE!</v>
      </c>
      <c r="N51" s="304" t="s">
        <v>961</v>
      </c>
      <c r="O51" s="293"/>
    </row>
    <row r="52" spans="1:15" ht="18.75">
      <c r="A52" s="336">
        <f t="shared" si="0"/>
        <v>50</v>
      </c>
      <c r="B52" s="335">
        <v>16869</v>
      </c>
      <c r="C52" s="336" t="s">
        <v>471</v>
      </c>
      <c r="D52" s="357" t="s">
        <v>962</v>
      </c>
      <c r="E52" s="358" t="s">
        <v>963</v>
      </c>
      <c r="F52" s="358" t="s">
        <v>472</v>
      </c>
      <c r="G52" s="359">
        <v>9463088814</v>
      </c>
      <c r="H52" s="360" t="s">
        <v>616</v>
      </c>
      <c r="I52" s="361" t="s">
        <v>964</v>
      </c>
      <c r="J52" s="360" t="s">
        <v>832</v>
      </c>
      <c r="K52" s="362">
        <v>9653325149</v>
      </c>
      <c r="L52" s="342" t="e" vm="101">
        <v>#VALUE!</v>
      </c>
      <c r="M52" s="292" t="e" vm="102">
        <f t="shared" si="2"/>
        <v>#VALUE!</v>
      </c>
      <c r="N52" s="292"/>
      <c r="O52" s="293"/>
    </row>
    <row r="53" spans="1:15" ht="18.75">
      <c r="A53" s="336">
        <f t="shared" si="0"/>
        <v>51</v>
      </c>
      <c r="B53" s="363"/>
      <c r="C53" s="364" t="s">
        <v>965</v>
      </c>
      <c r="D53" s="364" t="s">
        <v>966</v>
      </c>
      <c r="E53" s="365" t="s">
        <v>967</v>
      </c>
      <c r="F53" s="365"/>
      <c r="G53" s="365">
        <v>7589001321</v>
      </c>
      <c r="H53" s="366" t="s">
        <v>616</v>
      </c>
      <c r="I53" s="367" t="s">
        <v>968</v>
      </c>
      <c r="J53" s="365" t="s">
        <v>855</v>
      </c>
      <c r="K53" s="365">
        <v>9877386466</v>
      </c>
      <c r="L53" s="363" t="e" vm="103">
        <v>#VALUE!</v>
      </c>
      <c r="M53" s="292" t="e" vm="104">
        <f>_xlfn.IMAGE("https://quickchart.io/qr?size=300&amp;text=" &amp; _xlfn.ENCODEURL(
  "AWPO ID: " &amp; B53 &amp; CHAR(10) &amp;
  "Name: " &amp; C53 &amp; CHAR(10) &amp;
  "Father Name: " &amp; D53 &amp; CHAR(10) &amp;
  "Designation: " &amp; H53 &amp; CHAR(10) &amp;
  E53 &amp; CHAR(10) &amp;
  "Contact No: " &amp; G53 &amp; CHAR(10) &amp;
  "Emergency Contact No: " &amp; K53 &amp; CHAR(10) &amp;
  "Important no:" &amp; CHAR(10) &amp;
  "1. Ajrun kumar +91 77798 60477" &amp; CHAR(10) &amp;
  "2. Vivek Kumar Azad +91-88726 71873"
))</f>
        <v>#VALUE!</v>
      </c>
      <c r="N53" s="292"/>
      <c r="O53" s="293"/>
    </row>
    <row r="54" spans="1:15" ht="28.5" customHeight="1">
      <c r="A54" s="368">
        <f t="shared" si="0"/>
        <v>52</v>
      </c>
      <c r="B54" s="368">
        <v>52595</v>
      </c>
      <c r="C54" s="369" t="s">
        <v>969</v>
      </c>
      <c r="D54" s="369" t="s">
        <v>970</v>
      </c>
      <c r="E54" s="370" t="s">
        <v>688</v>
      </c>
      <c r="F54" s="370" t="s">
        <v>971</v>
      </c>
      <c r="G54" s="370">
        <v>9876137716</v>
      </c>
      <c r="H54" s="370" t="s">
        <v>972</v>
      </c>
      <c r="I54" s="371" t="s">
        <v>973</v>
      </c>
      <c r="J54" s="372" t="s">
        <v>855</v>
      </c>
      <c r="K54" s="373">
        <v>9872341355</v>
      </c>
      <c r="L54" s="370" t="e" vm="105">
        <v>#VALUE!</v>
      </c>
      <c r="M54" s="292" t="e" vm="106">
        <f t="shared" si="2"/>
        <v>#VALUE!</v>
      </c>
      <c r="N54" s="292"/>
      <c r="O54" s="293"/>
    </row>
    <row r="55" spans="1:15" ht="18.75">
      <c r="A55" s="368">
        <f t="shared" si="0"/>
        <v>53</v>
      </c>
      <c r="B55" s="368">
        <v>49321</v>
      </c>
      <c r="C55" s="369" t="s">
        <v>664</v>
      </c>
      <c r="D55" s="369" t="s">
        <v>974</v>
      </c>
      <c r="E55" s="370" t="s">
        <v>688</v>
      </c>
      <c r="F55" s="370" t="s">
        <v>971</v>
      </c>
      <c r="G55" s="370">
        <v>7087715560</v>
      </c>
      <c r="H55" s="370" t="s">
        <v>972</v>
      </c>
      <c r="I55" s="371" t="s">
        <v>975</v>
      </c>
      <c r="J55" s="370" t="s">
        <v>855</v>
      </c>
      <c r="K55" s="373">
        <v>9876879224</v>
      </c>
      <c r="L55" s="370" t="e" vm="107">
        <v>#VALUE!</v>
      </c>
      <c r="M55" s="292" t="e" vm="108">
        <f t="shared" si="2"/>
        <v>#VALUE!</v>
      </c>
      <c r="N55" s="292"/>
      <c r="O55" s="293"/>
    </row>
    <row r="56" spans="1:15" ht="25.5">
      <c r="A56" s="368">
        <f t="shared" si="0"/>
        <v>54</v>
      </c>
      <c r="B56" s="368">
        <v>49321</v>
      </c>
      <c r="C56" s="369" t="s">
        <v>976</v>
      </c>
      <c r="D56" s="369" t="s">
        <v>977</v>
      </c>
      <c r="E56" s="370" t="s">
        <v>688</v>
      </c>
      <c r="F56" s="370" t="s">
        <v>971</v>
      </c>
      <c r="G56" s="370">
        <v>9876436939</v>
      </c>
      <c r="H56" s="370" t="s">
        <v>972</v>
      </c>
      <c r="I56" s="374" t="s">
        <v>978</v>
      </c>
      <c r="J56" s="370" t="s">
        <v>855</v>
      </c>
      <c r="K56" s="373">
        <v>8847650107</v>
      </c>
      <c r="L56" s="370" t="e" vm="109">
        <v>#VALUE!</v>
      </c>
      <c r="M56" s="292" t="e" vm="110">
        <f t="shared" si="2"/>
        <v>#VALUE!</v>
      </c>
      <c r="N56" s="292"/>
      <c r="O56" s="293"/>
    </row>
    <row r="57" spans="1:15" ht="36.75" customHeight="1">
      <c r="A57" s="368">
        <f t="shared" si="0"/>
        <v>55</v>
      </c>
      <c r="B57" s="368">
        <v>49680</v>
      </c>
      <c r="C57" s="369" t="s">
        <v>671</v>
      </c>
      <c r="D57" s="369" t="s">
        <v>979</v>
      </c>
      <c r="E57" s="370" t="s">
        <v>688</v>
      </c>
      <c r="F57" s="370" t="s">
        <v>971</v>
      </c>
      <c r="G57" s="370">
        <v>9876578202</v>
      </c>
      <c r="H57" s="370" t="s">
        <v>972</v>
      </c>
      <c r="I57" s="371" t="s">
        <v>980</v>
      </c>
      <c r="J57" s="370" t="s">
        <v>855</v>
      </c>
      <c r="K57" s="373">
        <v>6280205954</v>
      </c>
      <c r="L57" s="370" t="e" vm="111">
        <v>#VALUE!</v>
      </c>
      <c r="M57" s="292" t="e" vm="112">
        <f t="shared" si="2"/>
        <v>#VALUE!</v>
      </c>
      <c r="N57" s="292"/>
      <c r="O57" s="293"/>
    </row>
    <row r="58" spans="1:15" ht="34.5" customHeight="1">
      <c r="A58" s="368">
        <f t="shared" si="0"/>
        <v>56</v>
      </c>
      <c r="B58" s="368">
        <v>48579</v>
      </c>
      <c r="C58" s="369" t="s">
        <v>655</v>
      </c>
      <c r="D58" s="369" t="s">
        <v>658</v>
      </c>
      <c r="E58" s="370" t="s">
        <v>688</v>
      </c>
      <c r="F58" s="370" t="s">
        <v>981</v>
      </c>
      <c r="G58" s="370">
        <v>9478553153</v>
      </c>
      <c r="H58" s="370" t="s">
        <v>972</v>
      </c>
      <c r="I58" s="371" t="s">
        <v>982</v>
      </c>
      <c r="J58" s="370" t="s">
        <v>855</v>
      </c>
      <c r="K58" s="373">
        <v>8437579168</v>
      </c>
      <c r="L58" s="370" t="e" vm="113">
        <v>#VALUE!</v>
      </c>
      <c r="M58" s="292" t="e" vm="114">
        <f t="shared" si="2"/>
        <v>#VALUE!</v>
      </c>
      <c r="N58" s="304" t="s">
        <v>983</v>
      </c>
      <c r="O58" s="293"/>
    </row>
    <row r="59" spans="1:15" ht="18.75">
      <c r="A59" s="368">
        <f t="shared" si="0"/>
        <v>57</v>
      </c>
      <c r="B59" s="368">
        <v>46538</v>
      </c>
      <c r="C59" s="369" t="s">
        <v>984</v>
      </c>
      <c r="D59" s="369" t="s">
        <v>985</v>
      </c>
      <c r="E59" s="370" t="s">
        <v>688</v>
      </c>
      <c r="F59" s="370" t="s">
        <v>986</v>
      </c>
      <c r="G59" s="370">
        <v>8360635600</v>
      </c>
      <c r="H59" s="370" t="s">
        <v>972</v>
      </c>
      <c r="I59" s="371" t="s">
        <v>987</v>
      </c>
      <c r="J59" s="370" t="s">
        <v>825</v>
      </c>
      <c r="K59" s="373">
        <v>7589322742</v>
      </c>
      <c r="L59" s="370" t="e" vm="115">
        <v>#VALUE!</v>
      </c>
      <c r="M59" s="292" t="e" vm="116">
        <f t="shared" si="2"/>
        <v>#VALUE!</v>
      </c>
      <c r="N59" s="292"/>
      <c r="O59" s="293"/>
    </row>
    <row r="60" spans="1:15" ht="23.25" customHeight="1">
      <c r="A60" s="368">
        <f t="shared" si="0"/>
        <v>58</v>
      </c>
      <c r="B60" s="368">
        <v>46548</v>
      </c>
      <c r="C60" s="369" t="s">
        <v>988</v>
      </c>
      <c r="D60" s="369" t="s">
        <v>989</v>
      </c>
      <c r="E60" s="370" t="s">
        <v>688</v>
      </c>
      <c r="F60" s="370" t="s">
        <v>986</v>
      </c>
      <c r="G60" s="370">
        <v>9463991641</v>
      </c>
      <c r="H60" s="370" t="s">
        <v>972</v>
      </c>
      <c r="I60" s="371" t="s">
        <v>990</v>
      </c>
      <c r="J60" s="370" t="s">
        <v>855</v>
      </c>
      <c r="K60" s="373">
        <v>9877450208</v>
      </c>
      <c r="L60" s="370" t="e" vm="117">
        <v>#VALUE!</v>
      </c>
      <c r="M60" s="292" t="e" vm="118">
        <f t="shared" si="2"/>
        <v>#VALUE!</v>
      </c>
      <c r="N60" s="304" t="s">
        <v>991</v>
      </c>
      <c r="O60" s="293"/>
    </row>
    <row r="61" spans="1:15" ht="33.75" customHeight="1">
      <c r="A61" s="368">
        <f t="shared" si="0"/>
        <v>59</v>
      </c>
      <c r="B61" s="368"/>
      <c r="C61" s="369" t="s">
        <v>992</v>
      </c>
      <c r="D61" s="369" t="s">
        <v>993</v>
      </c>
      <c r="E61" s="370" t="s">
        <v>688</v>
      </c>
      <c r="F61" s="370" t="s">
        <v>986</v>
      </c>
      <c r="G61" s="370">
        <v>8837811486</v>
      </c>
      <c r="H61" s="370" t="s">
        <v>972</v>
      </c>
      <c r="I61" s="371" t="s">
        <v>994</v>
      </c>
      <c r="J61" s="370" t="s">
        <v>855</v>
      </c>
      <c r="K61" s="373">
        <v>8198007145</v>
      </c>
      <c r="L61" s="370" t="e" vm="119">
        <v>#VALUE!</v>
      </c>
      <c r="M61" s="292" t="e" vm="120">
        <f t="shared" si="2"/>
        <v>#VALUE!</v>
      </c>
      <c r="N61" s="292"/>
      <c r="O61" s="293"/>
    </row>
    <row r="62" spans="1:15" ht="37.5" customHeight="1">
      <c r="A62" s="368">
        <f t="shared" si="0"/>
        <v>60</v>
      </c>
      <c r="B62" s="368">
        <v>46524</v>
      </c>
      <c r="C62" s="369" t="s">
        <v>589</v>
      </c>
      <c r="D62" s="369" t="s">
        <v>913</v>
      </c>
      <c r="E62" s="370" t="s">
        <v>688</v>
      </c>
      <c r="F62" s="370" t="s">
        <v>995</v>
      </c>
      <c r="G62" s="370">
        <v>9463355013</v>
      </c>
      <c r="H62" s="370" t="s">
        <v>972</v>
      </c>
      <c r="I62" s="374" t="s">
        <v>996</v>
      </c>
      <c r="J62" s="370" t="s">
        <v>855</v>
      </c>
      <c r="K62" s="373">
        <v>8727935099</v>
      </c>
      <c r="L62" s="370" t="e" vm="121">
        <v>#VALUE!</v>
      </c>
      <c r="M62" s="292" t="e" vm="122">
        <f t="shared" si="2"/>
        <v>#VALUE!</v>
      </c>
      <c r="N62" s="375" t="s">
        <v>997</v>
      </c>
      <c r="O62" s="293"/>
    </row>
    <row r="63" spans="1:15" ht="18.75">
      <c r="A63" s="368">
        <f t="shared" si="0"/>
        <v>61</v>
      </c>
      <c r="B63" s="368">
        <v>46523</v>
      </c>
      <c r="C63" s="369" t="s">
        <v>577</v>
      </c>
      <c r="D63" s="369" t="s">
        <v>998</v>
      </c>
      <c r="E63" s="370" t="s">
        <v>688</v>
      </c>
      <c r="F63" s="370" t="s">
        <v>995</v>
      </c>
      <c r="G63" s="370">
        <v>8728016142</v>
      </c>
      <c r="H63" s="370" t="s">
        <v>972</v>
      </c>
      <c r="I63" s="371" t="s">
        <v>999</v>
      </c>
      <c r="J63" s="370" t="s">
        <v>855</v>
      </c>
      <c r="K63" s="373">
        <v>8728016142</v>
      </c>
      <c r="L63" s="370" t="e" vm="123">
        <v>#VALUE!</v>
      </c>
      <c r="M63" s="292" t="e" vm="124">
        <f t="shared" si="2"/>
        <v>#VALUE!</v>
      </c>
      <c r="N63" s="292"/>
      <c r="O63" s="293"/>
    </row>
    <row r="64" spans="1:15" ht="18.75">
      <c r="A64" s="368">
        <f t="shared" si="0"/>
        <v>62</v>
      </c>
      <c r="B64" s="368">
        <v>47207</v>
      </c>
      <c r="C64" s="369" t="s">
        <v>1000</v>
      </c>
      <c r="D64" s="369" t="s">
        <v>1001</v>
      </c>
      <c r="E64" s="370" t="s">
        <v>688</v>
      </c>
      <c r="F64" s="370" t="s">
        <v>995</v>
      </c>
      <c r="G64" s="370">
        <v>9518133849</v>
      </c>
      <c r="H64" s="370" t="s">
        <v>972</v>
      </c>
      <c r="I64" s="371" t="s">
        <v>1002</v>
      </c>
      <c r="J64" s="370" t="s">
        <v>855</v>
      </c>
      <c r="K64" s="373">
        <v>9781954366</v>
      </c>
      <c r="L64" s="370" t="e" vm="125">
        <v>#VALUE!</v>
      </c>
      <c r="M64" s="292" t="e" vm="126">
        <f t="shared" si="2"/>
        <v>#VALUE!</v>
      </c>
      <c r="N64" s="292"/>
      <c r="O64" s="293"/>
    </row>
    <row r="65" spans="1:15" ht="18.75">
      <c r="A65" s="368">
        <f t="shared" si="0"/>
        <v>63</v>
      </c>
      <c r="B65" s="368">
        <v>46482</v>
      </c>
      <c r="C65" s="369" t="s">
        <v>1003</v>
      </c>
      <c r="D65" s="369" t="s">
        <v>578</v>
      </c>
      <c r="E65" s="370" t="s">
        <v>688</v>
      </c>
      <c r="F65" s="370" t="s">
        <v>1004</v>
      </c>
      <c r="G65" s="370">
        <v>6005502719</v>
      </c>
      <c r="H65" s="370" t="s">
        <v>972</v>
      </c>
      <c r="I65" s="371" t="s">
        <v>1005</v>
      </c>
      <c r="J65" s="370" t="s">
        <v>855</v>
      </c>
      <c r="K65" s="373">
        <v>8847337842</v>
      </c>
      <c r="L65" s="370" t="e" vm="127">
        <v>#VALUE!</v>
      </c>
      <c r="M65" s="292" t="e" vm="128">
        <f t="shared" si="2"/>
        <v>#VALUE!</v>
      </c>
      <c r="N65" s="292"/>
      <c r="O65" s="293"/>
    </row>
    <row r="66" spans="1:15" ht="38.25">
      <c r="A66" s="368">
        <f t="shared" si="0"/>
        <v>64</v>
      </c>
      <c r="B66" s="368">
        <v>47041</v>
      </c>
      <c r="C66" s="369" t="s">
        <v>1006</v>
      </c>
      <c r="D66" s="369" t="s">
        <v>1007</v>
      </c>
      <c r="E66" s="370" t="s">
        <v>688</v>
      </c>
      <c r="F66" s="370" t="s">
        <v>1008</v>
      </c>
      <c r="G66" s="370" t="s">
        <v>1009</v>
      </c>
      <c r="H66" s="370" t="s">
        <v>972</v>
      </c>
      <c r="I66" s="374" t="s">
        <v>1010</v>
      </c>
      <c r="J66" s="370" t="s">
        <v>855</v>
      </c>
      <c r="K66" s="373" t="s">
        <v>1011</v>
      </c>
      <c r="L66" s="370" t="e" vm="129">
        <v>#VALUE!</v>
      </c>
      <c r="M66" s="292" t="e" vm="130">
        <f t="shared" si="2"/>
        <v>#VALUE!</v>
      </c>
      <c r="N66" s="304" t="s">
        <v>1012</v>
      </c>
      <c r="O66" s="311"/>
    </row>
    <row r="67" spans="1:15" ht="18.75">
      <c r="A67" s="368">
        <f t="shared" si="0"/>
        <v>65</v>
      </c>
      <c r="B67" s="368">
        <v>47113</v>
      </c>
      <c r="C67" s="369" t="s">
        <v>1013</v>
      </c>
      <c r="D67" s="369" t="s">
        <v>712</v>
      </c>
      <c r="E67" s="370" t="s">
        <v>688</v>
      </c>
      <c r="F67" s="370" t="s">
        <v>1008</v>
      </c>
      <c r="G67" s="370"/>
      <c r="H67" s="370" t="s">
        <v>972</v>
      </c>
      <c r="I67" s="371"/>
      <c r="J67" s="370"/>
      <c r="K67" s="373"/>
      <c r="L67" s="370"/>
      <c r="M67" s="292" t="e" vm="131">
        <f t="shared" si="2"/>
        <v>#VALUE!</v>
      </c>
      <c r="N67" s="376"/>
      <c r="O67" s="311"/>
    </row>
    <row r="68" spans="1:15" ht="25.5">
      <c r="A68" s="368">
        <f t="shared" ref="A68:A85" si="3">ROW()-2</f>
        <v>66</v>
      </c>
      <c r="B68" s="368">
        <v>48886</v>
      </c>
      <c r="C68" s="369" t="s">
        <v>896</v>
      </c>
      <c r="D68" s="369" t="s">
        <v>1014</v>
      </c>
      <c r="E68" s="370" t="s">
        <v>688</v>
      </c>
      <c r="F68" s="370" t="s">
        <v>1008</v>
      </c>
      <c r="G68" s="370">
        <v>7986604268</v>
      </c>
      <c r="H68" s="370" t="s">
        <v>972</v>
      </c>
      <c r="I68" s="374" t="s">
        <v>1015</v>
      </c>
      <c r="J68" s="370" t="s">
        <v>855</v>
      </c>
      <c r="K68" s="373">
        <v>7901904268</v>
      </c>
      <c r="L68" s="370" t="e" vm="132">
        <v>#VALUE!</v>
      </c>
      <c r="M68" s="292" t="e" vm="133">
        <f t="shared" si="2"/>
        <v>#VALUE!</v>
      </c>
      <c r="N68" s="304" t="s">
        <v>1016</v>
      </c>
      <c r="O68" s="311"/>
    </row>
    <row r="69" spans="1:15" ht="18.75">
      <c r="A69" s="368">
        <f t="shared" si="3"/>
        <v>67</v>
      </c>
      <c r="B69" s="368">
        <v>46537</v>
      </c>
      <c r="C69" s="369" t="s">
        <v>550</v>
      </c>
      <c r="D69" s="369" t="s">
        <v>1017</v>
      </c>
      <c r="E69" s="370" t="s">
        <v>688</v>
      </c>
      <c r="F69" s="370" t="s">
        <v>1018</v>
      </c>
      <c r="G69" s="370">
        <v>9855456784</v>
      </c>
      <c r="H69" s="370" t="s">
        <v>972</v>
      </c>
      <c r="I69" s="371"/>
      <c r="J69" s="370"/>
      <c r="K69" s="373">
        <v>9855456784</v>
      </c>
      <c r="L69" s="370" t="e" vm="134">
        <v>#VALUE!</v>
      </c>
      <c r="M69" s="292" t="e" vm="135">
        <f t="shared" si="2"/>
        <v>#VALUE!</v>
      </c>
      <c r="N69" s="376"/>
      <c r="O69" s="311"/>
    </row>
    <row r="70" spans="1:15" ht="38.25" customHeight="1">
      <c r="A70" s="368">
        <f t="shared" si="3"/>
        <v>68</v>
      </c>
      <c r="B70" s="368">
        <v>46536</v>
      </c>
      <c r="C70" s="369" t="s">
        <v>1019</v>
      </c>
      <c r="D70" s="369" t="s">
        <v>1020</v>
      </c>
      <c r="E70" s="370" t="s">
        <v>688</v>
      </c>
      <c r="F70" s="370" t="s">
        <v>1018</v>
      </c>
      <c r="G70" s="370">
        <v>9815460386</v>
      </c>
      <c r="H70" s="370" t="s">
        <v>972</v>
      </c>
      <c r="I70" s="371" t="s">
        <v>1021</v>
      </c>
      <c r="J70" s="370" t="s">
        <v>855</v>
      </c>
      <c r="K70" s="373">
        <v>9815460386</v>
      </c>
      <c r="L70" s="370" t="e" vm="136">
        <v>#VALUE!</v>
      </c>
      <c r="M70" s="292" t="e" vm="137">
        <f t="shared" si="2"/>
        <v>#VALUE!</v>
      </c>
      <c r="N70" s="311"/>
      <c r="O70" s="311"/>
    </row>
    <row r="71" spans="1:15" ht="48" customHeight="1">
      <c r="A71" s="368">
        <f t="shared" si="3"/>
        <v>69</v>
      </c>
      <c r="B71" s="377">
        <v>49354</v>
      </c>
      <c r="C71" s="378" t="s">
        <v>1022</v>
      </c>
      <c r="D71" s="378" t="s">
        <v>1023</v>
      </c>
      <c r="E71" s="370" t="s">
        <v>688</v>
      </c>
      <c r="F71" s="379" t="s">
        <v>1018</v>
      </c>
      <c r="G71" s="380">
        <v>8437892721</v>
      </c>
      <c r="H71" s="379" t="s">
        <v>972</v>
      </c>
      <c r="I71" s="381" t="s">
        <v>1024</v>
      </c>
      <c r="J71" s="379" t="s">
        <v>855</v>
      </c>
      <c r="K71" s="380">
        <v>8872845380</v>
      </c>
      <c r="L71" s="379" t="e" vm="138">
        <v>#VALUE!</v>
      </c>
      <c r="M71" s="292" t="e" vm="139">
        <f>_xlfn.IMAGE("https://quickchart.io/qr?size=300&amp;text=" &amp; _xlfn.ENCODEURL(
  "AWPO ID: " &amp; B71 &amp; CHAR(10) &amp;
  "Name: " &amp; C71 &amp; CHAR(10) &amp;
  "Father Name: " &amp; D71 &amp; CHAR(10) &amp;
  "Designation: " &amp; H71 &amp; CHAR(10) &amp;
  E71 &amp; CHAR(10) &amp;
  "Contact No: " &amp; G71 &amp; CHAR(10) &amp;
  "Emergency Contact No: " &amp; K71 &amp; CHAR(10) &amp;
  "Important no:" &amp; CHAR(10) &amp;
  "1. Ajrun kumar +91 77798 60477" &amp; CHAR(10) &amp;
  "2. Vivek Kumar Azad +91-88726 71873"
))</f>
        <v>#VALUE!</v>
      </c>
      <c r="N71" s="311"/>
      <c r="O71" s="311"/>
    </row>
    <row r="72" spans="1:15" ht="15.75" customHeight="1">
      <c r="A72" s="385">
        <f t="shared" si="3"/>
        <v>70</v>
      </c>
      <c r="B72" s="385">
        <v>101518</v>
      </c>
      <c r="C72" s="386" t="s">
        <v>1028</v>
      </c>
      <c r="D72" s="386" t="s">
        <v>1029</v>
      </c>
      <c r="E72" s="385"/>
      <c r="F72" s="385"/>
      <c r="G72" s="385"/>
      <c r="H72" s="385"/>
      <c r="I72" s="387"/>
      <c r="J72" s="385"/>
      <c r="K72" s="388"/>
      <c r="L72" s="370" t="e" vm="138">
        <v>#VALUE!</v>
      </c>
      <c r="M72" s="292" t="e" vm="140">
        <f t="shared" ref="M72:M85" si="4">_xlfn.IMAGE("https://quickchart.io/qr?size=300&amp;text=" &amp; _xlfn.ENCODEURL(
  "AWPO ID: " &amp; B72 &amp; CHAR(10) &amp;
  "Name: " &amp; C72 &amp; CHAR(10) &amp;
  "Father Name: " &amp; D72 &amp; CHAR(10) &amp;
  "Designation: " &amp; H72 &amp; CHAR(10) &amp;
  E72 &amp; CHAR(10) &amp;
  "Contact No: " &amp; G72 &amp; CHAR(10) &amp;
  "Emergency Contact No: " &amp; K72 &amp; CHAR(10) &amp;
  "Important no:" &amp; CHAR(10) &amp;
  "1. Ajrun kumar +91 77798 60477" &amp; CHAR(10) &amp;
  "2. Vivek Kumar Azad +91-88726 71873"
))</f>
        <v>#VALUE!</v>
      </c>
    </row>
    <row r="73" spans="1:15" ht="15.75" customHeight="1">
      <c r="A73" s="385">
        <f t="shared" si="3"/>
        <v>71</v>
      </c>
      <c r="B73" s="385"/>
      <c r="C73" s="386"/>
      <c r="D73" s="386"/>
      <c r="E73" s="385"/>
      <c r="F73" s="385"/>
      <c r="G73" s="385"/>
      <c r="H73" s="385"/>
      <c r="I73" s="387"/>
      <c r="J73" s="385"/>
      <c r="K73" s="388"/>
      <c r="L73" s="370" t="e" vm="138">
        <v>#VALUE!</v>
      </c>
      <c r="M73" s="292" t="e" vm="141">
        <f t="shared" si="4"/>
        <v>#VALUE!</v>
      </c>
    </row>
    <row r="74" spans="1:15" ht="15.75" customHeight="1">
      <c r="A74" s="385">
        <f t="shared" si="3"/>
        <v>72</v>
      </c>
      <c r="B74" s="385"/>
      <c r="C74" s="386"/>
      <c r="D74" s="386"/>
      <c r="E74" s="385"/>
      <c r="F74" s="385"/>
      <c r="G74" s="385"/>
      <c r="H74" s="385"/>
      <c r="I74" s="387"/>
      <c r="J74" s="385"/>
      <c r="K74" s="388"/>
      <c r="L74" s="370" t="e" vm="138">
        <v>#VALUE!</v>
      </c>
      <c r="M74" s="292" t="e" vm="141">
        <f t="shared" si="4"/>
        <v>#VALUE!</v>
      </c>
    </row>
    <row r="75" spans="1:15" ht="15.75" customHeight="1">
      <c r="A75" s="385">
        <f t="shared" si="3"/>
        <v>73</v>
      </c>
      <c r="B75" s="385"/>
      <c r="C75" s="386"/>
      <c r="D75" s="386"/>
      <c r="E75" s="385"/>
      <c r="F75" s="385"/>
      <c r="G75" s="385"/>
      <c r="H75" s="385"/>
      <c r="I75" s="387"/>
      <c r="J75" s="385"/>
      <c r="K75" s="388"/>
      <c r="L75" s="370" t="e" vm="138">
        <v>#VALUE!</v>
      </c>
      <c r="M75" s="292" t="e" vm="141">
        <f t="shared" si="4"/>
        <v>#VALUE!</v>
      </c>
    </row>
    <row r="76" spans="1:15" ht="15.75" customHeight="1">
      <c r="A76" s="385">
        <f t="shared" si="3"/>
        <v>74</v>
      </c>
      <c r="B76" s="385"/>
      <c r="C76" s="386"/>
      <c r="D76" s="386"/>
      <c r="E76" s="385"/>
      <c r="F76" s="385"/>
      <c r="G76" s="385"/>
      <c r="H76" s="385"/>
      <c r="I76" s="387"/>
      <c r="J76" s="385"/>
      <c r="K76" s="388"/>
      <c r="L76" s="370" t="e" vm="138">
        <v>#VALUE!</v>
      </c>
      <c r="M76" s="292" t="e" vm="141">
        <f t="shared" si="4"/>
        <v>#VALUE!</v>
      </c>
    </row>
    <row r="77" spans="1:15" ht="15.75" customHeight="1">
      <c r="A77" s="385">
        <f t="shared" si="3"/>
        <v>75</v>
      </c>
      <c r="B77" s="385"/>
      <c r="C77" s="386"/>
      <c r="D77" s="386"/>
      <c r="E77" s="385"/>
      <c r="F77" s="385"/>
      <c r="G77" s="385"/>
      <c r="H77" s="385"/>
      <c r="I77" s="387"/>
      <c r="J77" s="385"/>
      <c r="K77" s="388"/>
      <c r="L77" s="370" t="e" vm="138">
        <v>#VALUE!</v>
      </c>
      <c r="M77" s="292" t="e" vm="141">
        <f t="shared" si="4"/>
        <v>#VALUE!</v>
      </c>
    </row>
    <row r="78" spans="1:15" ht="15.75" customHeight="1">
      <c r="A78" s="385">
        <f t="shared" si="3"/>
        <v>76</v>
      </c>
      <c r="B78" s="385"/>
      <c r="C78" s="386"/>
      <c r="D78" s="386"/>
      <c r="E78" s="385"/>
      <c r="F78" s="385"/>
      <c r="G78" s="385"/>
      <c r="H78" s="385"/>
      <c r="I78" s="387"/>
      <c r="J78" s="385"/>
      <c r="K78" s="388"/>
      <c r="L78" s="370" t="e" vm="138">
        <v>#VALUE!</v>
      </c>
      <c r="M78" s="292" t="e" vm="141">
        <f t="shared" si="4"/>
        <v>#VALUE!</v>
      </c>
    </row>
    <row r="79" spans="1:15" ht="15.75" customHeight="1">
      <c r="A79" s="385">
        <f t="shared" si="3"/>
        <v>77</v>
      </c>
      <c r="B79" s="385"/>
      <c r="C79" s="386"/>
      <c r="D79" s="386"/>
      <c r="E79" s="385"/>
      <c r="F79" s="385"/>
      <c r="G79" s="385"/>
      <c r="H79" s="385"/>
      <c r="I79" s="387"/>
      <c r="J79" s="385"/>
      <c r="K79" s="388"/>
      <c r="L79" s="370" t="e" vm="138">
        <v>#VALUE!</v>
      </c>
      <c r="M79" s="292" t="e" vm="141">
        <f t="shared" si="4"/>
        <v>#VALUE!</v>
      </c>
    </row>
    <row r="80" spans="1:15" ht="15.75" customHeight="1">
      <c r="A80" s="385">
        <f t="shared" si="3"/>
        <v>78</v>
      </c>
      <c r="B80" s="385"/>
      <c r="C80" s="386"/>
      <c r="D80" s="386"/>
      <c r="E80" s="385"/>
      <c r="F80" s="385"/>
      <c r="G80" s="385"/>
      <c r="H80" s="385"/>
      <c r="I80" s="387"/>
      <c r="J80" s="385"/>
      <c r="K80" s="388"/>
      <c r="L80" s="370" t="e" vm="138">
        <v>#VALUE!</v>
      </c>
      <c r="M80" s="292" t="e" vm="141">
        <f t="shared" si="4"/>
        <v>#VALUE!</v>
      </c>
    </row>
    <row r="81" spans="1:13" ht="15.75" customHeight="1">
      <c r="A81" s="385">
        <f t="shared" si="3"/>
        <v>79</v>
      </c>
      <c r="B81" s="385"/>
      <c r="C81" s="386"/>
      <c r="D81" s="386"/>
      <c r="E81" s="385"/>
      <c r="F81" s="385"/>
      <c r="G81" s="385"/>
      <c r="H81" s="385"/>
      <c r="I81" s="387"/>
      <c r="J81" s="385"/>
      <c r="K81" s="388"/>
      <c r="L81" s="370" t="e" vm="138">
        <v>#VALUE!</v>
      </c>
      <c r="M81" s="292" t="e" vm="141">
        <f t="shared" si="4"/>
        <v>#VALUE!</v>
      </c>
    </row>
    <row r="82" spans="1:13" ht="15.75" customHeight="1">
      <c r="A82" s="385">
        <f t="shared" si="3"/>
        <v>80</v>
      </c>
      <c r="B82" s="385"/>
      <c r="C82" s="386"/>
      <c r="D82" s="386"/>
      <c r="E82" s="385"/>
      <c r="F82" s="385"/>
      <c r="G82" s="385"/>
      <c r="H82" s="385"/>
      <c r="I82" s="387"/>
      <c r="J82" s="385"/>
      <c r="K82" s="388"/>
      <c r="L82" s="370" t="e" vm="138">
        <v>#VALUE!</v>
      </c>
      <c r="M82" s="292" t="e" vm="141">
        <f t="shared" si="4"/>
        <v>#VALUE!</v>
      </c>
    </row>
    <row r="83" spans="1:13" ht="15.75" customHeight="1">
      <c r="A83" s="385">
        <f t="shared" si="3"/>
        <v>81</v>
      </c>
      <c r="B83" s="385"/>
      <c r="C83" s="386"/>
      <c r="D83" s="386"/>
      <c r="E83" s="385"/>
      <c r="F83" s="385"/>
      <c r="G83" s="385"/>
      <c r="H83" s="385"/>
      <c r="I83" s="387"/>
      <c r="J83" s="385"/>
      <c r="K83" s="388"/>
      <c r="L83" s="370" t="e" vm="138">
        <v>#VALUE!</v>
      </c>
      <c r="M83" s="292" t="e" vm="141">
        <f t="shared" si="4"/>
        <v>#VALUE!</v>
      </c>
    </row>
    <row r="84" spans="1:13" ht="15.75" customHeight="1">
      <c r="A84" s="385">
        <f t="shared" si="3"/>
        <v>82</v>
      </c>
      <c r="B84" s="385"/>
      <c r="C84" s="386"/>
      <c r="D84" s="386"/>
      <c r="E84" s="385"/>
      <c r="F84" s="385"/>
      <c r="G84" s="385"/>
      <c r="H84" s="385"/>
      <c r="I84" s="387"/>
      <c r="J84" s="385"/>
      <c r="K84" s="388"/>
      <c r="L84" s="370" t="e" vm="138">
        <v>#VALUE!</v>
      </c>
      <c r="M84" s="292" t="e" vm="141">
        <f t="shared" si="4"/>
        <v>#VALUE!</v>
      </c>
    </row>
    <row r="85" spans="1:13" ht="15.75" customHeight="1">
      <c r="A85" s="385">
        <f t="shared" si="3"/>
        <v>83</v>
      </c>
      <c r="B85" s="385"/>
      <c r="C85" s="386"/>
      <c r="D85" s="386"/>
      <c r="E85" s="385"/>
      <c r="F85" s="385"/>
      <c r="G85" s="385"/>
      <c r="H85" s="385"/>
      <c r="I85" s="387"/>
      <c r="J85" s="385"/>
      <c r="K85" s="388"/>
      <c r="L85" s="370" t="e" vm="138">
        <v>#VALUE!</v>
      </c>
      <c r="M85" s="292" t="e" vm="141">
        <f t="shared" si="4"/>
        <v>#VALUE!</v>
      </c>
    </row>
    <row r="86" spans="1:13" ht="15.75" customHeight="1">
      <c r="L86"/>
    </row>
    <row r="87" spans="1:13" ht="15.75" customHeight="1">
      <c r="L87"/>
    </row>
    <row r="88" spans="1:13" ht="15.75" customHeight="1">
      <c r="L88"/>
    </row>
    <row r="89" spans="1:13" ht="15.75" customHeight="1">
      <c r="L89"/>
    </row>
    <row r="90" spans="1:13" ht="15.75" customHeight="1">
      <c r="L90"/>
    </row>
    <row r="91" spans="1:13" ht="15.75" customHeight="1">
      <c r="L91"/>
    </row>
    <row r="92" spans="1:13" ht="15.75" customHeight="1">
      <c r="L92"/>
    </row>
    <row r="93" spans="1:13" ht="15.75" customHeight="1">
      <c r="L93"/>
    </row>
    <row r="94" spans="1:13" ht="15.75" customHeight="1">
      <c r="L94"/>
    </row>
    <row r="95" spans="1:13" ht="15.75" customHeight="1">
      <c r="L95"/>
    </row>
    <row r="96" spans="1:13" ht="15.75" customHeight="1">
      <c r="L96"/>
    </row>
    <row r="97" spans="12:12" ht="15.75" customHeight="1">
      <c r="L97"/>
    </row>
    <row r="98" spans="12:12" ht="15.75" customHeight="1">
      <c r="L98"/>
    </row>
    <row r="99" spans="12:12" ht="15.75" customHeight="1">
      <c r="L99"/>
    </row>
    <row r="100" spans="12:12" ht="15.75" customHeight="1">
      <c r="L100"/>
    </row>
    <row r="101" spans="12:12" ht="15.75" customHeight="1">
      <c r="L101"/>
    </row>
    <row r="102" spans="12:12" ht="15.75" customHeight="1">
      <c r="L102"/>
    </row>
  </sheetData>
  <mergeCells count="1">
    <mergeCell ref="P10:R19"/>
  </mergeCells>
  <dataValidations count="2">
    <dataValidation type="list" allowBlank="1" showErrorMessage="1" sqref="H3:H53" xr:uid="{09D28411-F08C-44C3-8F2D-C71EC4F2F135}">
      <formula1>"KEYMAN,Br. Watchman,Patrolman"</formula1>
    </dataValidation>
    <dataValidation type="list" allowBlank="1" showErrorMessage="1" sqref="J17:J42 J3:J15 J44:J52" xr:uid="{08687655-E12E-408E-831E-76EA8E66913E}">
      <formula1>"Ambala,Patiala,Fategarh Sahib,Ludhiana,Ropar,Rajpura"</formula1>
    </dataValidation>
  </dataValidations>
  <hyperlinks>
    <hyperlink ref="A1" location="Sheet3!A1" display="Staff data under IMSD-SMUN" xr:uid="{5CACED99-84E0-46B9-BAB7-CBDA830F32BF}"/>
    <hyperlink ref="N48" r:id="rId1" xr:uid="{C4974F7B-5749-4357-87B7-D49EF1AC03A5}"/>
    <hyperlink ref="N24" r:id="rId2" xr:uid="{F5136CFA-897C-4391-A678-DD2CB4EE4271}"/>
    <hyperlink ref="N51" r:id="rId3" xr:uid="{01C17FF6-B84E-46E1-B30E-9985CE74D840}"/>
    <hyperlink ref="N28" r:id="rId4" xr:uid="{F5842869-8B0F-4192-B182-F9339D55B08B}"/>
    <hyperlink ref="N14" r:id="rId5" xr:uid="{C1710B40-E671-4F98-B32A-E236DC50E6D7}"/>
    <hyperlink ref="N11" r:id="rId6" xr:uid="{F6BD4A78-EEAB-4D92-B40B-4061B71A4270}"/>
    <hyperlink ref="N62" r:id="rId7" xr:uid="{8990A7E8-7E06-4CA1-AF36-1DC70225F6BB}"/>
    <hyperlink ref="N35" r:id="rId8" xr:uid="{E472F2F0-9B35-40D9-88D7-0E456DE9A9D0}"/>
    <hyperlink ref="N44" r:id="rId9" xr:uid="{564AB567-C302-4EBB-A7A8-C030675A4E7A}"/>
    <hyperlink ref="N66" r:id="rId10" xr:uid="{B9B4A28A-316A-43A3-8492-4DE15596D4AE}"/>
    <hyperlink ref="N10" r:id="rId11" xr:uid="{0AF2A55F-3155-4499-9004-1DA34840405C}"/>
    <hyperlink ref="N19" r:id="rId12" xr:uid="{7A96A464-93EE-46C4-AB3C-A66CE6B6FCE0}"/>
    <hyperlink ref="N20" r:id="rId13" xr:uid="{63669DAD-112E-4EB9-A6B3-46EE188F0547}"/>
    <hyperlink ref="N15" r:id="rId14" xr:uid="{3FA908AA-EDC0-4F82-B4D6-1FBAE77B58AA}"/>
    <hyperlink ref="N60" r:id="rId15" xr:uid="{7618312E-921B-4C16-B5A6-4B8924CDFEC7}"/>
    <hyperlink ref="N68" r:id="rId16" xr:uid="{5CD4A85C-55F6-41B5-88D1-2DCE3A602155}"/>
    <hyperlink ref="N36" r:id="rId17" xr:uid="{F3477D54-5A2B-414D-AC92-F6177E920E91}"/>
    <hyperlink ref="N58" r:id="rId18" xr:uid="{7FA09B83-8D2A-4756-8087-1BD1EEA73A90}"/>
    <hyperlink ref="N13" r:id="rId19" xr:uid="{4C640CF6-86CC-4523-B3A0-70E28E981351}"/>
    <hyperlink ref="N12" r:id="rId20" xr:uid="{2A053893-1E05-4059-B3FA-7CC04BAEF9E4}"/>
    <hyperlink ref="N42" r:id="rId21" xr:uid="{B4076A2A-9856-479B-85D9-086747CFEF23}"/>
    <hyperlink ref="N4" r:id="rId22" xr:uid="{1E04F8EA-5229-434E-9C06-2C4E9F7F8439}"/>
  </hyperlinks>
  <pageMargins left="0.7" right="0.7" top="0.75" bottom="0.75" header="0.3" footer="0.3"/>
  <tableParts count="1">
    <tablePart r:id="rId2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F39"/>
  <sheetViews>
    <sheetView showGridLines="0" workbookViewId="0">
      <selection activeCell="F6" sqref="F6"/>
    </sheetView>
  </sheetViews>
  <sheetFormatPr defaultColWidth="12.5703125" defaultRowHeight="15" customHeight="1"/>
  <cols>
    <col min="1" max="1" width="5.7109375" bestFit="1" customWidth="1"/>
    <col min="2" max="2" width="8.7109375" bestFit="1" customWidth="1"/>
    <col min="3" max="3" width="35.5703125" bestFit="1" customWidth="1"/>
    <col min="4" max="4" width="23.5703125" bestFit="1" customWidth="1"/>
    <col min="5" max="5" width="29.28515625" bestFit="1" customWidth="1"/>
    <col min="6" max="6" width="20.42578125" customWidth="1"/>
    <col min="7" max="7" width="5.7109375" bestFit="1" customWidth="1"/>
    <col min="8" max="8" width="8.28515625" bestFit="1" customWidth="1"/>
    <col min="9" max="9" width="35.5703125" bestFit="1" customWidth="1"/>
    <col min="10" max="10" width="20.85546875" bestFit="1" customWidth="1"/>
    <col min="11" max="11" width="29.28515625" bestFit="1" customWidth="1"/>
  </cols>
  <sheetData>
    <row r="1" spans="1:6" ht="18.75">
      <c r="A1" s="680" t="s">
        <v>1081</v>
      </c>
      <c r="B1" s="681"/>
      <c r="C1" s="681"/>
      <c r="D1" s="681"/>
      <c r="E1" s="681"/>
      <c r="F1" s="113"/>
    </row>
    <row r="2" spans="1:6">
      <c r="A2" s="114" t="s">
        <v>454</v>
      </c>
      <c r="B2" s="682" t="s">
        <v>455</v>
      </c>
      <c r="C2" s="595"/>
      <c r="D2" s="114" t="s">
        <v>456</v>
      </c>
      <c r="E2" s="114" t="s">
        <v>457</v>
      </c>
      <c r="F2" s="113"/>
    </row>
    <row r="3" spans="1:6" ht="37.5" customHeight="1">
      <c r="A3" s="115">
        <v>1</v>
      </c>
      <c r="B3" s="115" t="s">
        <v>458</v>
      </c>
      <c r="C3" s="116"/>
      <c r="D3" s="115" t="s">
        <v>459</v>
      </c>
      <c r="E3" s="115" t="s">
        <v>460</v>
      </c>
      <c r="F3" s="113"/>
    </row>
    <row r="4" spans="1:6" ht="37.5" customHeight="1">
      <c r="A4" s="117">
        <v>2</v>
      </c>
      <c r="B4" s="117" t="s">
        <v>462</v>
      </c>
      <c r="C4" s="118" t="s">
        <v>463</v>
      </c>
      <c r="D4" s="117" t="s">
        <v>464</v>
      </c>
      <c r="E4" s="119">
        <v>9876588667</v>
      </c>
      <c r="F4" s="113"/>
    </row>
    <row r="5" spans="1:6" ht="37.5" customHeight="1">
      <c r="A5" s="117">
        <v>3</v>
      </c>
      <c r="B5" s="117" t="s">
        <v>466</v>
      </c>
      <c r="C5" s="118" t="s">
        <v>467</v>
      </c>
      <c r="D5" s="117" t="s">
        <v>468</v>
      </c>
      <c r="E5" s="119">
        <v>9501277242</v>
      </c>
      <c r="F5" s="113"/>
    </row>
    <row r="6" spans="1:6" ht="37.5" customHeight="1">
      <c r="A6" s="117">
        <v>4</v>
      </c>
      <c r="B6" s="117" t="s">
        <v>470</v>
      </c>
      <c r="C6" s="118" t="s">
        <v>471</v>
      </c>
      <c r="D6" s="117" t="s">
        <v>472</v>
      </c>
      <c r="E6" s="119">
        <v>9463088814</v>
      </c>
      <c r="F6" s="113"/>
    </row>
    <row r="7" spans="1:6" ht="37.5" customHeight="1">
      <c r="A7" s="117">
        <v>5</v>
      </c>
      <c r="B7" s="117" t="s">
        <v>474</v>
      </c>
      <c r="C7" s="118" t="s">
        <v>475</v>
      </c>
      <c r="D7" s="117" t="s">
        <v>476</v>
      </c>
      <c r="E7" s="119">
        <v>7460849679</v>
      </c>
      <c r="F7" s="113"/>
    </row>
    <row r="8" spans="1:6" ht="37.5" customHeight="1">
      <c r="A8" s="115">
        <v>6</v>
      </c>
      <c r="B8" s="115" t="s">
        <v>478</v>
      </c>
      <c r="C8" s="116"/>
      <c r="D8" s="115" t="s">
        <v>479</v>
      </c>
      <c r="E8" s="115" t="s">
        <v>460</v>
      </c>
      <c r="F8" s="113"/>
    </row>
    <row r="9" spans="1:6" ht="37.5" customHeight="1">
      <c r="A9" s="117">
        <v>7</v>
      </c>
      <c r="B9" s="117" t="s">
        <v>481</v>
      </c>
      <c r="C9" s="118" t="s">
        <v>482</v>
      </c>
      <c r="D9" s="117" t="s">
        <v>483</v>
      </c>
      <c r="E9" s="119">
        <v>7986000467</v>
      </c>
      <c r="F9" s="113"/>
    </row>
    <row r="10" spans="1:6" ht="37.5" customHeight="1">
      <c r="A10" s="117">
        <v>8</v>
      </c>
      <c r="B10" s="117" t="s">
        <v>485</v>
      </c>
      <c r="C10" s="118" t="s">
        <v>486</v>
      </c>
      <c r="D10" s="117" t="s">
        <v>487</v>
      </c>
      <c r="E10" s="119">
        <v>8054012678</v>
      </c>
      <c r="F10" s="683" t="s">
        <v>1080</v>
      </c>
    </row>
    <row r="11" spans="1:6" ht="37.5" customHeight="1">
      <c r="A11" s="117">
        <v>9</v>
      </c>
      <c r="B11" s="117" t="s">
        <v>489</v>
      </c>
      <c r="C11" s="118" t="s">
        <v>490</v>
      </c>
      <c r="D11" s="117" t="s">
        <v>491</v>
      </c>
      <c r="E11" s="119">
        <v>8429171981</v>
      </c>
      <c r="F11" s="683"/>
    </row>
    <row r="12" spans="1:6" ht="37.5" customHeight="1">
      <c r="A12" s="117">
        <v>10</v>
      </c>
      <c r="B12" s="117" t="s">
        <v>493</v>
      </c>
      <c r="C12" s="118" t="s">
        <v>494</v>
      </c>
      <c r="D12" s="117" t="s">
        <v>495</v>
      </c>
      <c r="E12" s="119">
        <v>8812006561</v>
      </c>
      <c r="F12" s="113"/>
    </row>
    <row r="13" spans="1:6" ht="37.5" customHeight="1">
      <c r="A13" s="117">
        <v>11</v>
      </c>
      <c r="B13" s="117" t="s">
        <v>497</v>
      </c>
      <c r="C13" s="118" t="s">
        <v>498</v>
      </c>
      <c r="D13" s="117" t="s">
        <v>499</v>
      </c>
      <c r="E13" s="119">
        <v>8427463892</v>
      </c>
      <c r="F13" s="113"/>
    </row>
    <row r="14" spans="1:6" ht="37.5" customHeight="1">
      <c r="A14" s="115">
        <v>12</v>
      </c>
      <c r="B14" s="115" t="s">
        <v>501</v>
      </c>
      <c r="C14" s="116"/>
      <c r="D14" s="115" t="s">
        <v>502</v>
      </c>
      <c r="E14" s="115" t="s">
        <v>460</v>
      </c>
      <c r="F14" s="113"/>
    </row>
    <row r="16" spans="1:6" ht="15" customHeight="1">
      <c r="A16" s="680" t="s">
        <v>453</v>
      </c>
      <c r="B16" s="681"/>
      <c r="C16" s="681"/>
      <c r="D16" s="681"/>
      <c r="E16" s="681"/>
    </row>
    <row r="17" spans="1:6" ht="15" customHeight="1">
      <c r="A17" s="114" t="s">
        <v>454</v>
      </c>
      <c r="B17" s="682" t="s">
        <v>455</v>
      </c>
      <c r="C17" s="595"/>
      <c r="D17" s="114" t="s">
        <v>456</v>
      </c>
      <c r="E17" s="114" t="s">
        <v>457</v>
      </c>
    </row>
    <row r="18" spans="1:6" ht="21.95" customHeight="1">
      <c r="A18" s="484">
        <v>1</v>
      </c>
      <c r="B18" s="484" t="s">
        <v>461</v>
      </c>
      <c r="C18" s="483"/>
      <c r="D18" s="484" t="s">
        <v>459</v>
      </c>
      <c r="E18" s="485" t="s">
        <v>1079</v>
      </c>
    </row>
    <row r="19" spans="1:6" ht="21.95" customHeight="1">
      <c r="A19" s="678">
        <v>2</v>
      </c>
      <c r="B19" s="678" t="s">
        <v>465</v>
      </c>
      <c r="C19" s="482" t="s">
        <v>622</v>
      </c>
      <c r="D19" s="678" t="s">
        <v>464</v>
      </c>
      <c r="E19" s="486">
        <v>9466303713</v>
      </c>
    </row>
    <row r="20" spans="1:6" ht="21.95" customHeight="1">
      <c r="A20" s="679"/>
      <c r="B20" s="679"/>
      <c r="C20" s="482" t="s">
        <v>630</v>
      </c>
      <c r="D20" s="679"/>
      <c r="E20" s="486">
        <v>9896486583</v>
      </c>
    </row>
    <row r="21" spans="1:6" ht="21.95" customHeight="1">
      <c r="A21" s="678">
        <v>3</v>
      </c>
      <c r="B21" s="678" t="s">
        <v>469</v>
      </c>
      <c r="C21" s="482" t="s">
        <v>632</v>
      </c>
      <c r="D21" s="678" t="s">
        <v>468</v>
      </c>
      <c r="E21" s="487">
        <v>7973074232</v>
      </c>
    </row>
    <row r="22" spans="1:6" ht="21.95" customHeight="1">
      <c r="A22" s="679"/>
      <c r="B22" s="679"/>
      <c r="C22" s="482" t="s">
        <v>637</v>
      </c>
      <c r="D22" s="679"/>
      <c r="E22" s="487">
        <v>9478790749</v>
      </c>
    </row>
    <row r="23" spans="1:6" ht="21.95" customHeight="1">
      <c r="A23" s="678">
        <v>4</v>
      </c>
      <c r="B23" s="678" t="s">
        <v>473</v>
      </c>
      <c r="C23" s="482" t="s">
        <v>622</v>
      </c>
      <c r="D23" s="678" t="s">
        <v>472</v>
      </c>
      <c r="E23" s="488">
        <v>9877978448</v>
      </c>
    </row>
    <row r="24" spans="1:6" ht="21.95" customHeight="1">
      <c r="A24" s="679"/>
      <c r="B24" s="679"/>
      <c r="C24" s="482" t="s">
        <v>642</v>
      </c>
      <c r="D24" s="679"/>
      <c r="E24" s="488">
        <v>7087370322</v>
      </c>
    </row>
    <row r="25" spans="1:6" ht="21.95" customHeight="1">
      <c r="A25" s="484">
        <v>5</v>
      </c>
      <c r="B25" s="484" t="s">
        <v>477</v>
      </c>
      <c r="C25" s="483"/>
      <c r="D25" s="484" t="s">
        <v>476</v>
      </c>
      <c r="E25" s="485" t="s">
        <v>1079</v>
      </c>
    </row>
    <row r="26" spans="1:6" ht="21.95" customHeight="1">
      <c r="A26" s="678">
        <v>6</v>
      </c>
      <c r="B26" s="678" t="s">
        <v>480</v>
      </c>
      <c r="C26" s="482" t="s">
        <v>551</v>
      </c>
      <c r="D26" s="678" t="s">
        <v>479</v>
      </c>
      <c r="E26" s="486">
        <v>7004563174</v>
      </c>
    </row>
    <row r="27" spans="1:6" ht="21.95" customHeight="1">
      <c r="A27" s="679"/>
      <c r="B27" s="679"/>
      <c r="C27" s="482" t="s">
        <v>654</v>
      </c>
      <c r="D27" s="679"/>
      <c r="E27" s="486">
        <v>9530822519</v>
      </c>
    </row>
    <row r="28" spans="1:6" ht="21.95" customHeight="1">
      <c r="A28" s="678">
        <v>7</v>
      </c>
      <c r="B28" s="678" t="s">
        <v>484</v>
      </c>
      <c r="C28" s="482" t="s">
        <v>655</v>
      </c>
      <c r="D28" s="678" t="s">
        <v>483</v>
      </c>
      <c r="E28" s="486">
        <v>9592458167</v>
      </c>
    </row>
    <row r="29" spans="1:6" ht="21.95" customHeight="1">
      <c r="A29" s="679"/>
      <c r="B29" s="679"/>
      <c r="C29" s="482" t="s">
        <v>657</v>
      </c>
      <c r="D29" s="679"/>
      <c r="E29" s="486">
        <v>8283848434</v>
      </c>
    </row>
    <row r="30" spans="1:6" ht="33.950000000000003" customHeight="1">
      <c r="A30" s="678">
        <v>8</v>
      </c>
      <c r="B30" s="678" t="s">
        <v>488</v>
      </c>
      <c r="C30" s="482" t="s">
        <v>589</v>
      </c>
      <c r="D30" s="678" t="s">
        <v>487</v>
      </c>
      <c r="E30" s="486">
        <v>8847400008</v>
      </c>
      <c r="F30" s="677" t="s">
        <v>1080</v>
      </c>
    </row>
    <row r="31" spans="1:6" ht="33.950000000000003" customHeight="1">
      <c r="A31" s="679"/>
      <c r="B31" s="679"/>
      <c r="C31" s="482" t="s">
        <v>659</v>
      </c>
      <c r="D31" s="679"/>
      <c r="E31" s="486">
        <v>8360358775</v>
      </c>
      <c r="F31" s="677"/>
    </row>
    <row r="32" spans="1:6" ht="33.950000000000003" customHeight="1">
      <c r="A32" s="678">
        <v>9</v>
      </c>
      <c r="B32" s="678" t="s">
        <v>492</v>
      </c>
      <c r="C32" s="482" t="s">
        <v>660</v>
      </c>
      <c r="D32" s="678" t="s">
        <v>491</v>
      </c>
      <c r="E32" s="486">
        <v>8427122355</v>
      </c>
      <c r="F32" s="677"/>
    </row>
    <row r="33" spans="1:6" ht="33.950000000000003" customHeight="1">
      <c r="A33" s="679"/>
      <c r="B33" s="679"/>
      <c r="C33" s="482" t="s">
        <v>664</v>
      </c>
      <c r="D33" s="679"/>
      <c r="E33" s="486">
        <v>9463843762</v>
      </c>
      <c r="F33" s="677"/>
    </row>
    <row r="34" spans="1:6" ht="21.95" customHeight="1">
      <c r="A34" s="678">
        <v>10</v>
      </c>
      <c r="B34" s="678" t="s">
        <v>496</v>
      </c>
      <c r="C34" s="482" t="s">
        <v>665</v>
      </c>
      <c r="D34" s="678" t="s">
        <v>495</v>
      </c>
      <c r="E34" s="486">
        <v>9501572141</v>
      </c>
    </row>
    <row r="35" spans="1:6" ht="21.95" customHeight="1">
      <c r="A35" s="679"/>
      <c r="B35" s="679"/>
      <c r="C35" s="482" t="s">
        <v>604</v>
      </c>
      <c r="D35" s="679"/>
      <c r="E35" s="486">
        <v>7973475062</v>
      </c>
    </row>
    <row r="36" spans="1:6" ht="21.95" customHeight="1">
      <c r="A36" s="678">
        <v>11</v>
      </c>
      <c r="B36" s="678" t="s">
        <v>500</v>
      </c>
      <c r="C36" s="482" t="s">
        <v>668</v>
      </c>
      <c r="D36" s="678" t="s">
        <v>499</v>
      </c>
      <c r="E36" s="486">
        <v>8146492292</v>
      </c>
    </row>
    <row r="37" spans="1:6" ht="21.95" customHeight="1">
      <c r="A37" s="679"/>
      <c r="B37" s="679"/>
      <c r="C37" s="482" t="s">
        <v>671</v>
      </c>
      <c r="D37" s="679"/>
      <c r="E37" s="486">
        <v>8847593020</v>
      </c>
    </row>
    <row r="38" spans="1:6" ht="21.95" customHeight="1">
      <c r="A38" s="678">
        <v>12</v>
      </c>
      <c r="B38" s="678" t="s">
        <v>503</v>
      </c>
      <c r="C38" s="482" t="s">
        <v>672</v>
      </c>
      <c r="D38" s="678" t="s">
        <v>502</v>
      </c>
      <c r="E38" s="486">
        <v>9417986390</v>
      </c>
    </row>
    <row r="39" spans="1:6" ht="21.95" customHeight="1">
      <c r="A39" s="679"/>
      <c r="B39" s="679"/>
      <c r="C39" s="482" t="s">
        <v>597</v>
      </c>
      <c r="D39" s="679"/>
      <c r="E39" s="486">
        <v>8872359476</v>
      </c>
    </row>
  </sheetData>
  <mergeCells count="37">
    <mergeCell ref="A1:E1"/>
    <mergeCell ref="A16:E16"/>
    <mergeCell ref="B2:C2"/>
    <mergeCell ref="B17:C17"/>
    <mergeCell ref="F10:F11"/>
    <mergeCell ref="A19:A20"/>
    <mergeCell ref="B19:B20"/>
    <mergeCell ref="D19:D20"/>
    <mergeCell ref="A21:A22"/>
    <mergeCell ref="B21:B22"/>
    <mergeCell ref="D21:D22"/>
    <mergeCell ref="A23:A24"/>
    <mergeCell ref="B23:B24"/>
    <mergeCell ref="D23:D24"/>
    <mergeCell ref="A26:A27"/>
    <mergeCell ref="B26:B27"/>
    <mergeCell ref="D26:D27"/>
    <mergeCell ref="A28:A29"/>
    <mergeCell ref="B28:B29"/>
    <mergeCell ref="D28:D29"/>
    <mergeCell ref="A30:A31"/>
    <mergeCell ref="B30:B31"/>
    <mergeCell ref="D30:D31"/>
    <mergeCell ref="A38:A39"/>
    <mergeCell ref="B38:B39"/>
    <mergeCell ref="D38:D39"/>
    <mergeCell ref="A32:A33"/>
    <mergeCell ref="B32:B33"/>
    <mergeCell ref="D32:D33"/>
    <mergeCell ref="A34:A35"/>
    <mergeCell ref="B34:B35"/>
    <mergeCell ref="D34:D35"/>
    <mergeCell ref="F30:F31"/>
    <mergeCell ref="F32:F33"/>
    <mergeCell ref="A36:A37"/>
    <mergeCell ref="B36:B37"/>
    <mergeCell ref="D36:D37"/>
  </mergeCells>
  <printOptions horizontalCentered="1" gridLines="1"/>
  <pageMargins left="0.7" right="0.7" top="0.75" bottom="0.75" header="0" footer="0"/>
  <pageSetup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0000"/>
    <pageSetUpPr fitToPage="1"/>
  </sheetPr>
  <dimension ref="A1:G1000"/>
  <sheetViews>
    <sheetView showGridLines="0" workbookViewId="0">
      <selection activeCell="D9" sqref="D9:D11"/>
    </sheetView>
  </sheetViews>
  <sheetFormatPr defaultColWidth="12.5703125" defaultRowHeight="15" customHeight="1"/>
  <cols>
    <col min="1" max="1" width="8.5703125" customWidth="1"/>
    <col min="2" max="2" width="32.140625" customWidth="1"/>
    <col min="3" max="3" width="17.7109375" customWidth="1"/>
    <col min="4" max="4" width="20.140625" customWidth="1"/>
    <col min="5" max="5" width="18.42578125" customWidth="1"/>
    <col min="6" max="6" width="21.85546875" customWidth="1"/>
    <col min="7" max="7" width="29" customWidth="1"/>
    <col min="8" max="26" width="8.5703125" customWidth="1"/>
  </cols>
  <sheetData>
    <row r="1" spans="1:7">
      <c r="A1" s="684" t="s">
        <v>504</v>
      </c>
      <c r="B1" s="594"/>
      <c r="C1" s="594"/>
      <c r="D1" s="594"/>
      <c r="E1" s="594"/>
      <c r="F1" s="594"/>
      <c r="G1" s="595"/>
    </row>
    <row r="2" spans="1:7" ht="32.25" customHeight="1">
      <c r="A2" s="120" t="s">
        <v>407</v>
      </c>
      <c r="B2" s="120" t="s">
        <v>505</v>
      </c>
      <c r="C2" s="120" t="s">
        <v>506</v>
      </c>
      <c r="D2" s="120" t="s">
        <v>507</v>
      </c>
      <c r="E2" s="120" t="s">
        <v>508</v>
      </c>
      <c r="F2" s="120" t="s">
        <v>509</v>
      </c>
      <c r="G2" s="120" t="s">
        <v>510</v>
      </c>
    </row>
    <row r="3" spans="1:7" ht="32.25" customHeight="1">
      <c r="A3" s="121">
        <v>1</v>
      </c>
      <c r="B3" s="122" t="s">
        <v>511</v>
      </c>
      <c r="C3" s="123">
        <v>46536</v>
      </c>
      <c r="D3" s="685" t="s">
        <v>512</v>
      </c>
      <c r="E3" s="685" t="s">
        <v>513</v>
      </c>
      <c r="F3" s="124">
        <v>9815460386</v>
      </c>
      <c r="G3" s="686" t="s">
        <v>514</v>
      </c>
    </row>
    <row r="4" spans="1:7" ht="32.25" customHeight="1">
      <c r="A4" s="121">
        <v>2</v>
      </c>
      <c r="B4" s="122" t="s">
        <v>515</v>
      </c>
      <c r="C4" s="123">
        <v>46537</v>
      </c>
      <c r="D4" s="638"/>
      <c r="E4" s="638"/>
      <c r="F4" s="124">
        <v>9855456784</v>
      </c>
      <c r="G4" s="638"/>
    </row>
    <row r="5" spans="1:7" ht="32.25" customHeight="1">
      <c r="A5" s="121">
        <v>3</v>
      </c>
      <c r="B5" s="122" t="s">
        <v>516</v>
      </c>
      <c r="C5" s="123">
        <v>49354</v>
      </c>
      <c r="D5" s="602"/>
      <c r="E5" s="602"/>
      <c r="F5" s="124">
        <v>8437892721</v>
      </c>
      <c r="G5" s="638"/>
    </row>
    <row r="6" spans="1:7" ht="32.25" customHeight="1">
      <c r="A6" s="121">
        <v>4</v>
      </c>
      <c r="B6" s="122" t="s">
        <v>517</v>
      </c>
      <c r="C6" s="123">
        <v>46548</v>
      </c>
      <c r="D6" s="685" t="s">
        <v>518</v>
      </c>
      <c r="E6" s="685" t="s">
        <v>519</v>
      </c>
      <c r="F6" s="124">
        <v>9402932236</v>
      </c>
      <c r="G6" s="638"/>
    </row>
    <row r="7" spans="1:7" ht="32.25" customHeight="1">
      <c r="A7" s="121">
        <v>5</v>
      </c>
      <c r="B7" s="122" t="s">
        <v>520</v>
      </c>
      <c r="C7" s="123"/>
      <c r="D7" s="638"/>
      <c r="E7" s="638"/>
      <c r="F7" s="124">
        <v>9914234082</v>
      </c>
      <c r="G7" s="638"/>
    </row>
    <row r="8" spans="1:7" ht="32.25" customHeight="1">
      <c r="A8" s="121">
        <v>6</v>
      </c>
      <c r="B8" s="122" t="s">
        <v>521</v>
      </c>
      <c r="C8" s="123">
        <v>46538</v>
      </c>
      <c r="D8" s="602"/>
      <c r="E8" s="602"/>
      <c r="F8" s="124">
        <v>8360635600</v>
      </c>
      <c r="G8" s="602"/>
    </row>
    <row r="9" spans="1:7" ht="32.25" customHeight="1">
      <c r="A9" s="125">
        <v>7</v>
      </c>
      <c r="B9" s="126" t="s">
        <v>522</v>
      </c>
      <c r="C9" s="127">
        <v>48886</v>
      </c>
      <c r="D9" s="688" t="s">
        <v>523</v>
      </c>
      <c r="E9" s="688" t="s">
        <v>524</v>
      </c>
      <c r="F9" s="128">
        <v>7986604268</v>
      </c>
      <c r="G9" s="687" t="s">
        <v>525</v>
      </c>
    </row>
    <row r="10" spans="1:7" ht="32.25" customHeight="1">
      <c r="A10" s="125">
        <v>8</v>
      </c>
      <c r="B10" s="126" t="s">
        <v>526</v>
      </c>
      <c r="C10" s="127">
        <v>47041</v>
      </c>
      <c r="D10" s="638"/>
      <c r="E10" s="638"/>
      <c r="F10" s="128">
        <v>9465431003</v>
      </c>
      <c r="G10" s="638"/>
    </row>
    <row r="11" spans="1:7" ht="32.25" customHeight="1">
      <c r="A11" s="125">
        <v>9</v>
      </c>
      <c r="B11" s="126" t="s">
        <v>527</v>
      </c>
      <c r="C11" s="127">
        <v>47113</v>
      </c>
      <c r="D11" s="602"/>
      <c r="E11" s="602"/>
      <c r="F11" s="128">
        <v>9463807884</v>
      </c>
      <c r="G11" s="638"/>
    </row>
    <row r="12" spans="1:7" ht="32.25" customHeight="1">
      <c r="A12" s="125">
        <v>10</v>
      </c>
      <c r="B12" s="126" t="s">
        <v>528</v>
      </c>
      <c r="C12" s="127">
        <v>46523</v>
      </c>
      <c r="D12" s="688" t="s">
        <v>529</v>
      </c>
      <c r="E12" s="688" t="s">
        <v>530</v>
      </c>
      <c r="F12" s="128">
        <v>8728016142</v>
      </c>
      <c r="G12" s="638"/>
    </row>
    <row r="13" spans="1:7" ht="32.25" customHeight="1">
      <c r="A13" s="125">
        <v>11</v>
      </c>
      <c r="B13" s="126" t="s">
        <v>531</v>
      </c>
      <c r="C13" s="127">
        <v>46524</v>
      </c>
      <c r="D13" s="638"/>
      <c r="E13" s="638"/>
      <c r="F13" s="128">
        <v>9463355013</v>
      </c>
      <c r="G13" s="638"/>
    </row>
    <row r="14" spans="1:7" ht="32.25" customHeight="1">
      <c r="A14" s="125">
        <v>12</v>
      </c>
      <c r="B14" s="126" t="s">
        <v>532</v>
      </c>
      <c r="C14" s="127">
        <v>47207</v>
      </c>
      <c r="D14" s="602"/>
      <c r="E14" s="602"/>
      <c r="F14" s="128">
        <v>9518133849</v>
      </c>
      <c r="G14" s="602"/>
    </row>
    <row r="15" spans="1:7" ht="32.25" customHeight="1">
      <c r="A15" s="121">
        <v>13</v>
      </c>
      <c r="B15" s="122" t="s">
        <v>533</v>
      </c>
      <c r="C15" s="123">
        <v>49680</v>
      </c>
      <c r="D15" s="685" t="s">
        <v>534</v>
      </c>
      <c r="E15" s="685" t="s">
        <v>535</v>
      </c>
      <c r="F15" s="124">
        <v>6280205954</v>
      </c>
      <c r="G15" s="686" t="s">
        <v>536</v>
      </c>
    </row>
    <row r="16" spans="1:7" ht="32.25" customHeight="1">
      <c r="A16" s="121">
        <v>14</v>
      </c>
      <c r="B16" s="122" t="s">
        <v>537</v>
      </c>
      <c r="C16" s="123">
        <v>52595</v>
      </c>
      <c r="D16" s="638"/>
      <c r="E16" s="638"/>
      <c r="F16" s="124">
        <v>9872341355</v>
      </c>
      <c r="G16" s="638"/>
    </row>
    <row r="17" spans="1:7" ht="32.25" customHeight="1">
      <c r="A17" s="121">
        <v>15</v>
      </c>
      <c r="B17" s="122" t="s">
        <v>538</v>
      </c>
      <c r="C17" s="123">
        <v>49321</v>
      </c>
      <c r="D17" s="602"/>
      <c r="E17" s="602"/>
      <c r="F17" s="124">
        <v>8847650107</v>
      </c>
      <c r="G17" s="602"/>
    </row>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G9:G14"/>
    <mergeCell ref="G15:G17"/>
    <mergeCell ref="D12:D14"/>
    <mergeCell ref="E12:E14"/>
    <mergeCell ref="D15:D17"/>
    <mergeCell ref="E15:E17"/>
    <mergeCell ref="D9:D11"/>
    <mergeCell ref="E9:E11"/>
    <mergeCell ref="A1:G1"/>
    <mergeCell ref="D3:D5"/>
    <mergeCell ref="E3:E5"/>
    <mergeCell ref="D6:D8"/>
    <mergeCell ref="E6:E8"/>
    <mergeCell ref="G3:G8"/>
  </mergeCells>
  <pageMargins left="0.7" right="0.7" top="0.75" bottom="0.75" header="0" footer="0"/>
  <pageSetup paperSize="9" scale="8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showGridLines="0" workbookViewId="0">
      <selection activeCell="H1" sqref="H1:J1048576"/>
    </sheetView>
  </sheetViews>
  <sheetFormatPr defaultColWidth="12.5703125" defaultRowHeight="15" customHeight="1"/>
  <cols>
    <col min="1" max="1" width="8.5703125" customWidth="1"/>
    <col min="2" max="4" width="23.140625" customWidth="1"/>
    <col min="5" max="5" width="26.140625" customWidth="1"/>
    <col min="6" max="6" width="23.140625" customWidth="1"/>
    <col min="7" max="7" width="21.7109375" customWidth="1"/>
    <col min="8" max="9" width="8.5703125" customWidth="1"/>
  </cols>
  <sheetData>
    <row r="1" spans="1:9" ht="20.25">
      <c r="A1" s="689" t="s">
        <v>539</v>
      </c>
      <c r="B1" s="594"/>
      <c r="C1" s="594"/>
      <c r="D1" s="594"/>
      <c r="E1" s="594"/>
      <c r="F1" s="594"/>
      <c r="G1" s="595"/>
    </row>
    <row r="2" spans="1:9" ht="18.75">
      <c r="A2" s="129" t="s">
        <v>454</v>
      </c>
      <c r="B2" s="129" t="s">
        <v>540</v>
      </c>
      <c r="C2" s="129" t="s">
        <v>540</v>
      </c>
      <c r="D2" s="129" t="s">
        <v>541</v>
      </c>
      <c r="E2" s="129" t="s">
        <v>456</v>
      </c>
      <c r="F2" s="129" t="s">
        <v>542</v>
      </c>
      <c r="G2" s="129" t="s">
        <v>543</v>
      </c>
    </row>
    <row r="3" spans="1:9" ht="21">
      <c r="A3" s="130">
        <v>1</v>
      </c>
      <c r="B3" s="130" t="s">
        <v>544</v>
      </c>
      <c r="C3" s="131" t="s">
        <v>545</v>
      </c>
      <c r="D3" s="132" t="s">
        <v>546</v>
      </c>
      <c r="E3" s="130" t="s">
        <v>547</v>
      </c>
      <c r="F3" s="133">
        <v>7341182346</v>
      </c>
      <c r="G3" s="690" t="s">
        <v>548</v>
      </c>
    </row>
    <row r="4" spans="1:9" ht="36" customHeight="1">
      <c r="A4" s="130">
        <v>2</v>
      </c>
      <c r="B4" s="130" t="s">
        <v>549</v>
      </c>
      <c r="C4" s="131" t="s">
        <v>550</v>
      </c>
      <c r="D4" s="134" t="s">
        <v>551</v>
      </c>
      <c r="E4" s="130" t="s">
        <v>552</v>
      </c>
      <c r="F4" s="135">
        <v>7087352069</v>
      </c>
      <c r="G4" s="638"/>
    </row>
    <row r="5" spans="1:9" ht="36" customHeight="1">
      <c r="A5" s="130">
        <v>3</v>
      </c>
      <c r="B5" s="130" t="s">
        <v>553</v>
      </c>
      <c r="C5" s="131" t="s">
        <v>554</v>
      </c>
      <c r="D5" s="134" t="s">
        <v>555</v>
      </c>
      <c r="E5" s="130" t="s">
        <v>556</v>
      </c>
      <c r="F5" s="135">
        <v>9465362321</v>
      </c>
      <c r="G5" s="638"/>
    </row>
    <row r="6" spans="1:9" ht="35.25" customHeight="1">
      <c r="A6" s="130">
        <v>4</v>
      </c>
      <c r="B6" s="130" t="s">
        <v>557</v>
      </c>
      <c r="C6" s="131" t="s">
        <v>463</v>
      </c>
      <c r="D6" s="131" t="s">
        <v>558</v>
      </c>
      <c r="E6" s="130" t="s">
        <v>559</v>
      </c>
      <c r="F6" s="136">
        <v>6239826819</v>
      </c>
      <c r="G6" s="638"/>
      <c r="H6" s="1"/>
      <c r="I6" s="1"/>
    </row>
    <row r="7" spans="1:9" ht="36" customHeight="1">
      <c r="A7" s="130">
        <v>5</v>
      </c>
      <c r="B7" s="130" t="s">
        <v>560</v>
      </c>
      <c r="C7" s="131" t="s">
        <v>561</v>
      </c>
      <c r="D7" s="134" t="s">
        <v>562</v>
      </c>
      <c r="E7" s="130" t="s">
        <v>563</v>
      </c>
      <c r="F7" s="135">
        <v>9465551335</v>
      </c>
      <c r="G7" s="602"/>
      <c r="H7" s="1"/>
      <c r="I7" s="1"/>
    </row>
    <row r="8" spans="1:9" ht="36" customHeight="1">
      <c r="A8" s="130">
        <v>6</v>
      </c>
      <c r="B8" s="130" t="s">
        <v>564</v>
      </c>
      <c r="C8" s="137" t="s">
        <v>565</v>
      </c>
      <c r="D8" s="137" t="s">
        <v>566</v>
      </c>
      <c r="E8" s="130" t="s">
        <v>567</v>
      </c>
      <c r="F8" s="138">
        <v>8847533591</v>
      </c>
      <c r="G8" s="691" t="s">
        <v>568</v>
      </c>
      <c r="H8" s="1"/>
      <c r="I8" s="1"/>
    </row>
    <row r="9" spans="1:9" ht="40.5" customHeight="1">
      <c r="A9" s="130">
        <v>7</v>
      </c>
      <c r="B9" s="130" t="s">
        <v>569</v>
      </c>
      <c r="C9" s="131" t="s">
        <v>570</v>
      </c>
      <c r="D9" s="134" t="s">
        <v>571</v>
      </c>
      <c r="E9" s="130" t="s">
        <v>572</v>
      </c>
      <c r="F9" s="138">
        <v>9855456186</v>
      </c>
      <c r="G9" s="638"/>
      <c r="H9" s="1"/>
      <c r="I9" s="1"/>
    </row>
    <row r="10" spans="1:9" ht="36" customHeight="1">
      <c r="A10" s="130">
        <v>8</v>
      </c>
      <c r="B10" s="130" t="s">
        <v>573</v>
      </c>
      <c r="C10" s="131" t="s">
        <v>565</v>
      </c>
      <c r="D10" s="134" t="s">
        <v>574</v>
      </c>
      <c r="E10" s="130" t="s">
        <v>575</v>
      </c>
      <c r="F10" s="135">
        <v>9417462599</v>
      </c>
      <c r="G10" s="638"/>
      <c r="H10" s="1"/>
      <c r="I10" s="1"/>
    </row>
    <row r="11" spans="1:9" ht="32.25" customHeight="1">
      <c r="A11" s="130">
        <v>9</v>
      </c>
      <c r="B11" s="130" t="s">
        <v>576</v>
      </c>
      <c r="C11" s="131" t="s">
        <v>577</v>
      </c>
      <c r="D11" s="134" t="s">
        <v>578</v>
      </c>
      <c r="E11" s="130" t="s">
        <v>579</v>
      </c>
      <c r="F11" s="135">
        <v>7002081220</v>
      </c>
      <c r="G11" s="638"/>
      <c r="H11" s="1"/>
      <c r="I11" s="1"/>
    </row>
    <row r="12" spans="1:9" ht="36" customHeight="1">
      <c r="A12" s="130">
        <v>10</v>
      </c>
      <c r="B12" s="130" t="s">
        <v>580</v>
      </c>
      <c r="C12" s="131" t="s">
        <v>581</v>
      </c>
      <c r="D12" s="134" t="s">
        <v>582</v>
      </c>
      <c r="E12" s="130" t="s">
        <v>583</v>
      </c>
      <c r="F12" s="135">
        <v>8290590570</v>
      </c>
      <c r="G12" s="638"/>
      <c r="H12" s="1"/>
      <c r="I12" s="1"/>
    </row>
    <row r="13" spans="1:9" ht="24" customHeight="1">
      <c r="A13" s="130">
        <v>11</v>
      </c>
      <c r="B13" s="130" t="s">
        <v>584</v>
      </c>
      <c r="C13" s="131" t="s">
        <v>585</v>
      </c>
      <c r="D13" s="134" t="s">
        <v>586</v>
      </c>
      <c r="E13" s="130" t="s">
        <v>587</v>
      </c>
      <c r="F13" s="135">
        <v>9468647575</v>
      </c>
      <c r="G13" s="692"/>
      <c r="H13" s="1"/>
      <c r="I13" s="1"/>
    </row>
    <row r="14" spans="1:9" ht="36" customHeight="1">
      <c r="A14" s="130">
        <v>12</v>
      </c>
      <c r="B14" s="130" t="s">
        <v>588</v>
      </c>
      <c r="C14" s="131" t="s">
        <v>589</v>
      </c>
      <c r="D14" s="134" t="s">
        <v>590</v>
      </c>
      <c r="E14" s="130" t="s">
        <v>591</v>
      </c>
      <c r="F14" s="135">
        <v>7508648281</v>
      </c>
      <c r="G14" s="638"/>
    </row>
    <row r="15" spans="1:9" ht="36" customHeight="1">
      <c r="A15" s="130">
        <v>13</v>
      </c>
      <c r="B15" s="130" t="s">
        <v>592</v>
      </c>
      <c r="C15" s="131" t="s">
        <v>593</v>
      </c>
      <c r="D15" s="134" t="s">
        <v>594</v>
      </c>
      <c r="E15" s="130" t="s">
        <v>595</v>
      </c>
      <c r="F15" s="135">
        <v>7973833770</v>
      </c>
      <c r="G15" s="638"/>
    </row>
    <row r="16" spans="1:9" ht="36" customHeight="1">
      <c r="A16" s="130">
        <v>14</v>
      </c>
      <c r="B16" s="130" t="s">
        <v>596</v>
      </c>
      <c r="C16" s="131" t="s">
        <v>597</v>
      </c>
      <c r="D16" s="134" t="s">
        <v>574</v>
      </c>
      <c r="E16" s="130" t="s">
        <v>598</v>
      </c>
      <c r="F16" s="135">
        <v>9855659595</v>
      </c>
      <c r="G16" s="638"/>
    </row>
    <row r="17" spans="1:7" ht="36" customHeight="1">
      <c r="A17" s="130">
        <v>15</v>
      </c>
      <c r="B17" s="130" t="s">
        <v>599</v>
      </c>
      <c r="C17" s="131" t="s">
        <v>600</v>
      </c>
      <c r="D17" s="134" t="s">
        <v>601</v>
      </c>
      <c r="E17" s="130" t="s">
        <v>602</v>
      </c>
      <c r="F17" s="135">
        <v>9205536128</v>
      </c>
      <c r="G17" s="602"/>
    </row>
    <row r="18" spans="1:7" ht="36" customHeight="1">
      <c r="A18" s="130">
        <v>16</v>
      </c>
      <c r="B18" s="130" t="s">
        <v>603</v>
      </c>
      <c r="C18" s="131" t="s">
        <v>604</v>
      </c>
      <c r="D18" s="134" t="s">
        <v>605</v>
      </c>
      <c r="E18" s="130" t="s">
        <v>606</v>
      </c>
      <c r="F18" s="135">
        <v>7508325974</v>
      </c>
      <c r="G18" s="139"/>
    </row>
    <row r="19" spans="1:7" ht="36" customHeight="1"/>
    <row r="20" spans="1:7" hidden="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G3:G7"/>
    <mergeCell ref="G8:G12"/>
    <mergeCell ref="G13:G17"/>
  </mergeCells>
  <hyperlinks>
    <hyperlink ref="G3" r:id="rId1" xr:uid="{00000000-0004-0000-0A00-000000000000}"/>
    <hyperlink ref="G8" r:id="rId2" xr:uid="{00000000-0004-0000-0A00-000001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8"/>
  <sheetViews>
    <sheetView workbookViewId="0">
      <selection sqref="A1:D1"/>
    </sheetView>
  </sheetViews>
  <sheetFormatPr defaultColWidth="12.5703125" defaultRowHeight="15" customHeight="1"/>
  <cols>
    <col min="1" max="1" width="16.28515625" customWidth="1"/>
    <col min="2" max="2" width="32.28515625" customWidth="1"/>
    <col min="3" max="3" width="24.42578125" customWidth="1"/>
    <col min="4" max="4" width="32" customWidth="1"/>
  </cols>
  <sheetData>
    <row r="1" spans="1:4" ht="45" customHeight="1">
      <c r="A1" s="693" t="s">
        <v>607</v>
      </c>
      <c r="B1" s="694"/>
      <c r="C1" s="694"/>
      <c r="D1" s="695"/>
    </row>
    <row r="2" spans="1:4" ht="39.75" customHeight="1">
      <c r="A2" s="696" t="s">
        <v>608</v>
      </c>
      <c r="B2" s="620"/>
      <c r="C2" s="620"/>
      <c r="D2" s="697"/>
    </row>
    <row r="3" spans="1:4" ht="1.5" customHeight="1">
      <c r="A3" s="698"/>
      <c r="B3" s="621"/>
      <c r="C3" s="621"/>
      <c r="D3" s="699"/>
    </row>
    <row r="4" spans="1:4">
      <c r="A4" s="700" t="s">
        <v>609</v>
      </c>
      <c r="B4" s="702" t="s">
        <v>610</v>
      </c>
      <c r="C4" s="703" t="s">
        <v>611</v>
      </c>
      <c r="D4" s="703" t="s">
        <v>612</v>
      </c>
    </row>
    <row r="5" spans="1:4" ht="51" customHeight="1">
      <c r="A5" s="701"/>
      <c r="B5" s="602"/>
      <c r="C5" s="704"/>
      <c r="D5" s="704"/>
    </row>
    <row r="6" spans="1:4" ht="65.25" customHeight="1">
      <c r="A6" s="140">
        <v>1</v>
      </c>
      <c r="B6" s="141" t="s">
        <v>613</v>
      </c>
      <c r="C6" s="142">
        <v>12323</v>
      </c>
      <c r="D6" s="143">
        <v>8295369825</v>
      </c>
    </row>
    <row r="7" spans="1:4" ht="65.25" customHeight="1">
      <c r="A7" s="140">
        <v>2</v>
      </c>
      <c r="B7" s="141" t="s">
        <v>614</v>
      </c>
      <c r="C7" s="142">
        <v>12772</v>
      </c>
      <c r="D7" s="143">
        <v>7529026738</v>
      </c>
    </row>
    <row r="8" spans="1:4" ht="65.25" customHeight="1">
      <c r="A8" s="140">
        <v>3</v>
      </c>
      <c r="B8" s="141" t="s">
        <v>615</v>
      </c>
      <c r="C8" s="142">
        <v>11469</v>
      </c>
      <c r="D8" s="143">
        <v>8398036955</v>
      </c>
    </row>
  </sheetData>
  <mergeCells count="6">
    <mergeCell ref="A1:D1"/>
    <mergeCell ref="A2:D3"/>
    <mergeCell ref="A4:A5"/>
    <mergeCell ref="B4:B5"/>
    <mergeCell ref="C4:C5"/>
    <mergeCell ref="D4:D5"/>
  </mergeCells>
  <conditionalFormatting sqref="A1:A2 A4:D8">
    <cfRule type="expression" dxfId="23" priority="1">
      <formula>#REF!=#REF!</formula>
    </cfRule>
  </conditionalFormatting>
  <conditionalFormatting sqref="A6:D8">
    <cfRule type="expression" dxfId="22" priority="2">
      <formula>SEARCH(#REF!,$B6&amp;#REF!&amp;#REF!)</formula>
    </cfRule>
  </conditionalFormatting>
  <pageMargins left="0.7" right="0.7" top="0.75" bottom="0.75" header="0" footer="0"/>
  <pageSetup scale="144"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6894-BC3C-4AA9-AF53-FFCBED76414F}">
  <dimension ref="A1:M46"/>
  <sheetViews>
    <sheetView showGridLines="0" tabSelected="1" zoomScale="130" zoomScaleNormal="130" workbookViewId="0">
      <pane ySplit="5" topLeftCell="A6" activePane="bottomLeft" state="frozen"/>
      <selection pane="bottomLeft" activeCell="F17" sqref="F17"/>
    </sheetView>
  </sheetViews>
  <sheetFormatPr defaultRowHeight="15"/>
  <cols>
    <col min="1" max="1" width="6.42578125" style="241" bestFit="1" customWidth="1"/>
    <col min="2" max="2" width="8.140625" style="241" bestFit="1" customWidth="1"/>
    <col min="3" max="3" width="10" style="241" bestFit="1" customWidth="1"/>
    <col min="4" max="4" width="11.7109375" style="241" bestFit="1" customWidth="1"/>
    <col min="5" max="5" width="6.5703125" style="241" bestFit="1" customWidth="1"/>
    <col min="6" max="6" width="12" style="241" bestFit="1" customWidth="1"/>
    <col min="7" max="8" width="8.42578125" style="241" bestFit="1" customWidth="1"/>
    <col min="9" max="9" width="8.5703125" style="241" bestFit="1" customWidth="1"/>
    <col min="10" max="11" width="8.42578125" style="241" bestFit="1" customWidth="1"/>
    <col min="12" max="12" width="8.5703125" style="241" bestFit="1" customWidth="1"/>
    <col min="13" max="13" width="16" style="241" customWidth="1"/>
    <col min="14" max="16384" width="9.140625" style="241"/>
  </cols>
  <sheetData>
    <row r="1" spans="1:13">
      <c r="A1" s="491"/>
      <c r="B1" s="492"/>
      <c r="C1" s="492"/>
      <c r="D1" s="492"/>
      <c r="E1" s="492"/>
      <c r="F1" s="492"/>
      <c r="G1" s="492"/>
      <c r="H1" s="492"/>
      <c r="I1" s="492"/>
      <c r="J1" s="492"/>
      <c r="K1" s="492"/>
      <c r="L1" s="492"/>
      <c r="M1" s="493"/>
    </row>
    <row r="2" spans="1:13">
      <c r="A2" s="494"/>
      <c r="B2" s="495"/>
      <c r="C2" s="495"/>
      <c r="D2" s="495"/>
      <c r="E2" s="495"/>
      <c r="F2" s="495"/>
      <c r="G2" s="495"/>
      <c r="H2" s="495"/>
      <c r="I2" s="495"/>
      <c r="J2" s="495"/>
      <c r="K2" s="495"/>
      <c r="L2" s="495"/>
      <c r="M2" s="496"/>
    </row>
    <row r="3" spans="1:13" ht="15.75" thickBot="1">
      <c r="A3" s="494"/>
      <c r="B3" s="495"/>
      <c r="C3" s="495"/>
      <c r="D3" s="495"/>
      <c r="E3" s="495"/>
      <c r="F3" s="495"/>
      <c r="G3" s="495"/>
      <c r="H3" s="495"/>
      <c r="I3" s="495"/>
      <c r="J3" s="495"/>
      <c r="K3" s="495"/>
      <c r="L3" s="495"/>
      <c r="M3" s="496"/>
    </row>
    <row r="4" spans="1:13" ht="15.75">
      <c r="A4" s="497" t="s">
        <v>264</v>
      </c>
      <c r="B4" s="499" t="s">
        <v>24</v>
      </c>
      <c r="C4" s="499" t="s">
        <v>313</v>
      </c>
      <c r="D4" s="499" t="s">
        <v>2</v>
      </c>
      <c r="E4" s="499" t="s">
        <v>41</v>
      </c>
      <c r="F4" s="501" t="s">
        <v>266</v>
      </c>
      <c r="G4" s="503" t="s">
        <v>1076</v>
      </c>
      <c r="H4" s="504"/>
      <c r="I4" s="505"/>
      <c r="J4" s="503" t="s">
        <v>1077</v>
      </c>
      <c r="K4" s="504"/>
      <c r="L4" s="505"/>
      <c r="M4" s="489" t="s">
        <v>411</v>
      </c>
    </row>
    <row r="5" spans="1:13" ht="16.5" thickBot="1">
      <c r="A5" s="498"/>
      <c r="B5" s="500"/>
      <c r="C5" s="500"/>
      <c r="D5" s="500"/>
      <c r="E5" s="500"/>
      <c r="F5" s="502"/>
      <c r="G5" s="453" t="s">
        <v>45</v>
      </c>
      <c r="H5" s="454" t="s">
        <v>1078</v>
      </c>
      <c r="I5" s="455" t="s">
        <v>44</v>
      </c>
      <c r="J5" s="453" t="s">
        <v>45</v>
      </c>
      <c r="K5" s="454" t="s">
        <v>1078</v>
      </c>
      <c r="L5" s="455" t="s">
        <v>44</v>
      </c>
      <c r="M5" s="490"/>
    </row>
    <row r="6" spans="1:13" ht="18.75">
      <c r="A6" s="456">
        <f>ROW()-5</f>
        <v>1</v>
      </c>
      <c r="B6" s="457" t="s">
        <v>32</v>
      </c>
      <c r="C6" s="457" t="s">
        <v>318</v>
      </c>
      <c r="D6" s="457" t="s">
        <v>319</v>
      </c>
      <c r="E6" s="458" t="s">
        <v>320</v>
      </c>
      <c r="F6" s="459">
        <v>1169.0450000000001</v>
      </c>
      <c r="G6" s="460">
        <v>0</v>
      </c>
      <c r="H6" s="460">
        <v>0.4</v>
      </c>
      <c r="I6" s="460">
        <v>0</v>
      </c>
      <c r="J6" s="460">
        <v>2.4</v>
      </c>
      <c r="K6" s="460">
        <v>2.4</v>
      </c>
      <c r="L6" s="460">
        <v>0</v>
      </c>
      <c r="M6" s="461"/>
    </row>
    <row r="7" spans="1:13" ht="18.75">
      <c r="A7" s="462">
        <f t="shared" ref="A7:A46" si="0">ROW()-5</f>
        <v>2</v>
      </c>
      <c r="B7" s="2" t="s">
        <v>32</v>
      </c>
      <c r="C7" s="2" t="s">
        <v>323</v>
      </c>
      <c r="D7" s="2" t="s">
        <v>319</v>
      </c>
      <c r="E7" s="40" t="s">
        <v>320</v>
      </c>
      <c r="F7" s="4">
        <v>1169.412</v>
      </c>
      <c r="G7" s="451">
        <v>0</v>
      </c>
      <c r="H7" s="451">
        <v>2.4</v>
      </c>
      <c r="I7" s="451">
        <v>0</v>
      </c>
      <c r="J7" s="451">
        <v>0.4</v>
      </c>
      <c r="K7" s="451">
        <v>2.4</v>
      </c>
      <c r="L7" s="451">
        <v>1.4</v>
      </c>
      <c r="M7" s="463"/>
    </row>
    <row r="8" spans="1:13" ht="18.75">
      <c r="A8" s="462">
        <f t="shared" si="0"/>
        <v>3</v>
      </c>
      <c r="B8" s="2" t="s">
        <v>32</v>
      </c>
      <c r="C8" s="2" t="s">
        <v>324</v>
      </c>
      <c r="D8" s="2" t="s">
        <v>319</v>
      </c>
      <c r="E8" s="40" t="s">
        <v>320</v>
      </c>
      <c r="F8" s="4">
        <v>1170.473</v>
      </c>
      <c r="G8" s="451">
        <v>0</v>
      </c>
      <c r="H8" s="451">
        <v>1.4</v>
      </c>
      <c r="I8" s="451">
        <v>0</v>
      </c>
      <c r="J8" s="451">
        <v>1.4</v>
      </c>
      <c r="K8" s="451">
        <v>1.4</v>
      </c>
      <c r="L8" s="451">
        <v>0</v>
      </c>
      <c r="M8" s="463"/>
    </row>
    <row r="9" spans="1:13" ht="18.75">
      <c r="A9" s="462">
        <f t="shared" si="0"/>
        <v>4</v>
      </c>
      <c r="B9" s="2" t="s">
        <v>32</v>
      </c>
      <c r="C9" s="2" t="s">
        <v>326</v>
      </c>
      <c r="D9" s="2" t="s">
        <v>319</v>
      </c>
      <c r="E9" s="40" t="s">
        <v>320</v>
      </c>
      <c r="F9" s="4">
        <v>1170.5340000000001</v>
      </c>
      <c r="G9" s="451">
        <v>0</v>
      </c>
      <c r="H9" s="451">
        <v>0</v>
      </c>
      <c r="I9" s="451">
        <v>0</v>
      </c>
      <c r="J9" s="451">
        <v>0</v>
      </c>
      <c r="K9" s="451">
        <v>0</v>
      </c>
      <c r="L9" s="451">
        <v>0</v>
      </c>
      <c r="M9" s="463"/>
    </row>
    <row r="10" spans="1:13" ht="18.75">
      <c r="A10" s="462">
        <f t="shared" si="0"/>
        <v>5</v>
      </c>
      <c r="B10" s="2" t="s">
        <v>32</v>
      </c>
      <c r="C10" s="2" t="s">
        <v>327</v>
      </c>
      <c r="D10" s="2" t="s">
        <v>319</v>
      </c>
      <c r="E10" s="40" t="s">
        <v>320</v>
      </c>
      <c r="F10" s="4">
        <v>1170.547</v>
      </c>
      <c r="G10" s="451">
        <v>0</v>
      </c>
      <c r="H10" s="451">
        <v>2.4</v>
      </c>
      <c r="I10" s="451">
        <v>0</v>
      </c>
      <c r="J10" s="451">
        <v>2.4</v>
      </c>
      <c r="K10" s="451">
        <v>2.4</v>
      </c>
      <c r="L10" s="451">
        <v>0</v>
      </c>
      <c r="M10" s="463"/>
    </row>
    <row r="11" spans="1:13" ht="18.75">
      <c r="A11" s="462">
        <f t="shared" si="0"/>
        <v>6</v>
      </c>
      <c r="B11" s="2" t="s">
        <v>32</v>
      </c>
      <c r="C11" s="2" t="s">
        <v>328</v>
      </c>
      <c r="D11" s="2" t="s">
        <v>319</v>
      </c>
      <c r="E11" s="40" t="s">
        <v>320</v>
      </c>
      <c r="F11" s="4">
        <v>1170.6079999999999</v>
      </c>
      <c r="G11" s="451">
        <v>0</v>
      </c>
      <c r="H11" s="451">
        <v>0.4</v>
      </c>
      <c r="I11" s="451">
        <v>0</v>
      </c>
      <c r="J11" s="451">
        <v>0</v>
      </c>
      <c r="K11" s="451">
        <v>2.4</v>
      </c>
      <c r="L11" s="451">
        <v>2.4</v>
      </c>
      <c r="M11" s="463"/>
    </row>
    <row r="12" spans="1:13" ht="18.75">
      <c r="A12" s="462">
        <f t="shared" si="0"/>
        <v>7</v>
      </c>
      <c r="B12" s="2" t="s">
        <v>32</v>
      </c>
      <c r="C12" s="2" t="s">
        <v>329</v>
      </c>
      <c r="D12" s="2" t="s">
        <v>319</v>
      </c>
      <c r="E12" s="40" t="s">
        <v>320</v>
      </c>
      <c r="F12" s="4">
        <v>1171.6210000000001</v>
      </c>
      <c r="G12" s="452">
        <v>0</v>
      </c>
      <c r="H12" s="451">
        <v>1.4</v>
      </c>
      <c r="I12" s="451">
        <v>0</v>
      </c>
      <c r="J12" s="451">
        <v>1.4</v>
      </c>
      <c r="K12" s="451">
        <v>1.4</v>
      </c>
      <c r="L12" s="451">
        <v>0</v>
      </c>
      <c r="M12" s="463"/>
    </row>
    <row r="13" spans="1:13" ht="18.75">
      <c r="A13" s="462">
        <f t="shared" si="0"/>
        <v>8</v>
      </c>
      <c r="B13" s="2" t="s">
        <v>32</v>
      </c>
      <c r="C13" s="2" t="s">
        <v>330</v>
      </c>
      <c r="D13" s="2" t="s">
        <v>319</v>
      </c>
      <c r="E13" s="40" t="s">
        <v>320</v>
      </c>
      <c r="F13" s="4">
        <v>1171.847</v>
      </c>
      <c r="G13" s="451">
        <v>0</v>
      </c>
      <c r="H13" s="451">
        <v>1.4</v>
      </c>
      <c r="I13" s="451">
        <v>0</v>
      </c>
      <c r="J13" s="451">
        <v>0</v>
      </c>
      <c r="K13" s="451">
        <v>1.4</v>
      </c>
      <c r="L13" s="451">
        <v>1.4</v>
      </c>
      <c r="M13" s="463"/>
    </row>
    <row r="14" spans="1:13" ht="19.5" thickBot="1">
      <c r="A14" s="464">
        <f t="shared" si="0"/>
        <v>9</v>
      </c>
      <c r="B14" s="465" t="s">
        <v>32</v>
      </c>
      <c r="C14" s="465" t="s">
        <v>331</v>
      </c>
      <c r="D14" s="465" t="s">
        <v>319</v>
      </c>
      <c r="E14" s="466" t="s">
        <v>320</v>
      </c>
      <c r="F14" s="467">
        <v>1171.8599999999999</v>
      </c>
      <c r="G14" s="468">
        <v>0</v>
      </c>
      <c r="H14" s="468">
        <v>0.4</v>
      </c>
      <c r="I14" s="468">
        <v>0</v>
      </c>
      <c r="J14" s="468">
        <v>0</v>
      </c>
      <c r="K14" s="468">
        <v>1.4</v>
      </c>
      <c r="L14" s="468">
        <v>1.4</v>
      </c>
      <c r="M14" s="469"/>
    </row>
    <row r="15" spans="1:13" ht="18.75">
      <c r="A15" s="456">
        <f t="shared" si="0"/>
        <v>10</v>
      </c>
      <c r="B15" s="457" t="s">
        <v>33</v>
      </c>
      <c r="C15" s="457" t="s">
        <v>360</v>
      </c>
      <c r="D15" s="457" t="s">
        <v>319</v>
      </c>
      <c r="E15" s="458" t="s">
        <v>320</v>
      </c>
      <c r="F15" s="459">
        <v>1187.3530000000001</v>
      </c>
      <c r="G15" s="460">
        <v>0</v>
      </c>
      <c r="H15" s="460">
        <v>0</v>
      </c>
      <c r="I15" s="460">
        <v>0</v>
      </c>
      <c r="J15" s="460">
        <v>2.4</v>
      </c>
      <c r="K15" s="460">
        <v>2.4</v>
      </c>
      <c r="L15" s="460">
        <v>0</v>
      </c>
      <c r="M15" s="461"/>
    </row>
    <row r="16" spans="1:13" ht="18.75">
      <c r="A16" s="462">
        <f t="shared" si="0"/>
        <v>11</v>
      </c>
      <c r="B16" s="2" t="s">
        <v>33</v>
      </c>
      <c r="C16" s="2" t="s">
        <v>324</v>
      </c>
      <c r="D16" s="2" t="s">
        <v>319</v>
      </c>
      <c r="E16" s="40" t="s">
        <v>320</v>
      </c>
      <c r="F16" s="4">
        <v>1188.4780000000001</v>
      </c>
      <c r="G16" s="451">
        <v>0</v>
      </c>
      <c r="H16" s="451">
        <v>0</v>
      </c>
      <c r="I16" s="451">
        <v>0</v>
      </c>
      <c r="J16" s="451">
        <v>0</v>
      </c>
      <c r="K16" s="451">
        <f>8.5-6.6</f>
        <v>1.9000000000000004</v>
      </c>
      <c r="L16" s="451">
        <v>0</v>
      </c>
      <c r="M16" s="463"/>
    </row>
    <row r="17" spans="1:13" ht="18.75">
      <c r="A17" s="462">
        <f t="shared" si="0"/>
        <v>12</v>
      </c>
      <c r="B17" s="2" t="s">
        <v>33</v>
      </c>
      <c r="C17" s="2" t="s">
        <v>361</v>
      </c>
      <c r="D17" s="2" t="s">
        <v>319</v>
      </c>
      <c r="E17" s="40" t="s">
        <v>320</v>
      </c>
      <c r="F17" s="4">
        <v>1188.491</v>
      </c>
      <c r="G17" s="451">
        <v>0</v>
      </c>
      <c r="H17" s="451">
        <v>0</v>
      </c>
      <c r="I17" s="451">
        <v>0</v>
      </c>
      <c r="J17" s="451">
        <v>0</v>
      </c>
      <c r="K17" s="451">
        <v>0</v>
      </c>
      <c r="L17" s="451">
        <v>0</v>
      </c>
      <c r="M17" s="463"/>
    </row>
    <row r="18" spans="1:13" ht="18.75">
      <c r="A18" s="462">
        <f t="shared" si="0"/>
        <v>13</v>
      </c>
      <c r="B18" s="2" t="s">
        <v>33</v>
      </c>
      <c r="C18" s="2" t="s">
        <v>362</v>
      </c>
      <c r="D18" s="2" t="s">
        <v>319</v>
      </c>
      <c r="E18" s="40" t="s">
        <v>320</v>
      </c>
      <c r="F18" s="4">
        <v>1188.5519999999999</v>
      </c>
      <c r="G18" s="451">
        <v>0</v>
      </c>
      <c r="H18" s="451">
        <v>0.4</v>
      </c>
      <c r="I18" s="451">
        <v>0</v>
      </c>
      <c r="J18" s="451">
        <v>2.4</v>
      </c>
      <c r="K18" s="451">
        <f>9-6.6</f>
        <v>2.4000000000000004</v>
      </c>
      <c r="L18" s="451">
        <v>0</v>
      </c>
      <c r="M18" s="463"/>
    </row>
    <row r="19" spans="1:13" ht="18.75">
      <c r="A19" s="462">
        <f t="shared" si="0"/>
        <v>14</v>
      </c>
      <c r="B19" s="2" t="s">
        <v>33</v>
      </c>
      <c r="C19" s="2" t="s">
        <v>363</v>
      </c>
      <c r="D19" s="2" t="s">
        <v>319</v>
      </c>
      <c r="E19" s="40" t="s">
        <v>320</v>
      </c>
      <c r="F19" s="4">
        <v>1189.5650000000001</v>
      </c>
      <c r="G19" s="451">
        <v>0</v>
      </c>
      <c r="H19" s="451">
        <v>0</v>
      </c>
      <c r="I19" s="451">
        <v>0</v>
      </c>
      <c r="J19" s="451">
        <v>0</v>
      </c>
      <c r="K19" s="451">
        <v>2.4</v>
      </c>
      <c r="L19" s="451">
        <v>0</v>
      </c>
      <c r="M19" s="463"/>
    </row>
    <row r="20" spans="1:13" ht="18.75">
      <c r="A20" s="462">
        <f t="shared" si="0"/>
        <v>15</v>
      </c>
      <c r="B20" s="2" t="s">
        <v>33</v>
      </c>
      <c r="C20" s="2" t="s">
        <v>364</v>
      </c>
      <c r="D20" s="2" t="s">
        <v>319</v>
      </c>
      <c r="E20" s="40" t="s">
        <v>320</v>
      </c>
      <c r="F20" s="4">
        <v>1189.578</v>
      </c>
      <c r="G20" s="451">
        <v>0</v>
      </c>
      <c r="H20" s="451">
        <v>0.9</v>
      </c>
      <c r="I20" s="451">
        <v>0</v>
      </c>
      <c r="J20" s="451">
        <v>0</v>
      </c>
      <c r="K20" s="451">
        <v>1.4</v>
      </c>
      <c r="L20" s="451">
        <v>0.9</v>
      </c>
      <c r="M20" s="463"/>
    </row>
    <row r="21" spans="1:13" ht="19.5" thickBot="1">
      <c r="A21" s="464">
        <f t="shared" si="0"/>
        <v>16</v>
      </c>
      <c r="B21" s="465" t="s">
        <v>33</v>
      </c>
      <c r="C21" s="465" t="s">
        <v>329</v>
      </c>
      <c r="D21" s="465" t="s">
        <v>319</v>
      </c>
      <c r="E21" s="466" t="s">
        <v>320</v>
      </c>
      <c r="F21" s="467">
        <v>1189.915</v>
      </c>
      <c r="G21" s="468">
        <v>0</v>
      </c>
      <c r="H21" s="468">
        <v>0</v>
      </c>
      <c r="I21" s="468">
        <v>0</v>
      </c>
      <c r="J21" s="468">
        <v>0</v>
      </c>
      <c r="K21" s="468">
        <v>0</v>
      </c>
      <c r="L21" s="468">
        <v>0</v>
      </c>
      <c r="M21" s="469"/>
    </row>
    <row r="22" spans="1:13" ht="18.75">
      <c r="A22" s="456">
        <f t="shared" si="0"/>
        <v>17</v>
      </c>
      <c r="B22" s="457" t="s">
        <v>34</v>
      </c>
      <c r="C22" s="457" t="s">
        <v>360</v>
      </c>
      <c r="D22" s="457" t="s">
        <v>319</v>
      </c>
      <c r="E22" s="458" t="s">
        <v>320</v>
      </c>
      <c r="F22" s="459">
        <v>1200.778</v>
      </c>
      <c r="G22" s="460">
        <v>0</v>
      </c>
      <c r="H22" s="460">
        <v>0</v>
      </c>
      <c r="I22" s="460">
        <v>0</v>
      </c>
      <c r="J22" s="460">
        <v>0</v>
      </c>
      <c r="K22" s="460">
        <v>0</v>
      </c>
      <c r="L22" s="460">
        <v>0</v>
      </c>
      <c r="M22" s="461"/>
    </row>
    <row r="23" spans="1:13" ht="18.75">
      <c r="A23" s="462">
        <f t="shared" si="0"/>
        <v>18</v>
      </c>
      <c r="B23" s="2" t="s">
        <v>34</v>
      </c>
      <c r="C23" s="2" t="s">
        <v>345</v>
      </c>
      <c r="D23" s="2" t="s">
        <v>319</v>
      </c>
      <c r="E23" s="40" t="s">
        <v>320</v>
      </c>
      <c r="F23" s="4">
        <v>1201.6690000000001</v>
      </c>
      <c r="G23" s="451">
        <v>0</v>
      </c>
      <c r="H23" s="451">
        <v>0</v>
      </c>
      <c r="I23" s="451">
        <v>0</v>
      </c>
      <c r="J23" s="451">
        <v>0</v>
      </c>
      <c r="K23" s="451">
        <v>0</v>
      </c>
      <c r="L23" s="451">
        <v>0</v>
      </c>
      <c r="M23" s="463"/>
    </row>
    <row r="24" spans="1:13" ht="18.75">
      <c r="A24" s="462">
        <f t="shared" si="0"/>
        <v>19</v>
      </c>
      <c r="B24" s="2" t="s">
        <v>34</v>
      </c>
      <c r="C24" s="2" t="s">
        <v>367</v>
      </c>
      <c r="D24" s="2" t="s">
        <v>319</v>
      </c>
      <c r="E24" s="40" t="s">
        <v>320</v>
      </c>
      <c r="F24" s="4">
        <v>1201.925</v>
      </c>
      <c r="G24" s="451">
        <v>0</v>
      </c>
      <c r="H24" s="451">
        <v>0</v>
      </c>
      <c r="I24" s="451">
        <v>0</v>
      </c>
      <c r="J24" s="451">
        <v>0</v>
      </c>
      <c r="K24" s="451">
        <v>0</v>
      </c>
      <c r="L24" s="451">
        <v>0</v>
      </c>
      <c r="M24" s="463"/>
    </row>
    <row r="25" spans="1:13" ht="18.75">
      <c r="A25" s="462">
        <f t="shared" si="0"/>
        <v>20</v>
      </c>
      <c r="B25" s="2" t="s">
        <v>34</v>
      </c>
      <c r="C25" s="2" t="s">
        <v>347</v>
      </c>
      <c r="D25" s="2" t="s">
        <v>319</v>
      </c>
      <c r="E25" s="40" t="s">
        <v>320</v>
      </c>
      <c r="F25" s="4">
        <v>1201.9380000000001</v>
      </c>
      <c r="G25" s="451">
        <v>0</v>
      </c>
      <c r="H25" s="451">
        <v>0</v>
      </c>
      <c r="I25" s="451">
        <v>0</v>
      </c>
      <c r="J25" s="451">
        <v>0</v>
      </c>
      <c r="K25" s="451">
        <v>0</v>
      </c>
      <c r="L25" s="451">
        <v>0</v>
      </c>
      <c r="M25" s="463"/>
    </row>
    <row r="26" spans="1:13" ht="18.75">
      <c r="A26" s="462">
        <f t="shared" si="0"/>
        <v>21</v>
      </c>
      <c r="B26" s="2" t="s">
        <v>34</v>
      </c>
      <c r="C26" s="2" t="s">
        <v>329</v>
      </c>
      <c r="D26" s="2" t="s">
        <v>319</v>
      </c>
      <c r="E26" s="40" t="s">
        <v>320</v>
      </c>
      <c r="F26" s="4">
        <v>1203.0150000000001</v>
      </c>
      <c r="G26" s="451">
        <v>0</v>
      </c>
      <c r="H26" s="451">
        <v>0</v>
      </c>
      <c r="I26" s="451">
        <v>0</v>
      </c>
      <c r="J26" s="451">
        <v>0</v>
      </c>
      <c r="K26" s="451">
        <v>0</v>
      </c>
      <c r="L26" s="451">
        <v>0</v>
      </c>
      <c r="M26" s="463"/>
    </row>
    <row r="27" spans="1:13" ht="18.75">
      <c r="A27" s="462">
        <f t="shared" si="0"/>
        <v>22</v>
      </c>
      <c r="B27" s="2" t="s">
        <v>34</v>
      </c>
      <c r="C27" s="2" t="s">
        <v>377</v>
      </c>
      <c r="D27" s="2" t="s">
        <v>319</v>
      </c>
      <c r="E27" s="40" t="s">
        <v>320</v>
      </c>
      <c r="F27" s="4">
        <v>1203.076</v>
      </c>
      <c r="G27" s="451">
        <v>0</v>
      </c>
      <c r="H27" s="451">
        <v>0</v>
      </c>
      <c r="I27" s="451">
        <v>0</v>
      </c>
      <c r="J27" s="451">
        <v>0</v>
      </c>
      <c r="K27" s="451">
        <v>0</v>
      </c>
      <c r="L27" s="451">
        <v>0</v>
      </c>
      <c r="M27" s="463"/>
    </row>
    <row r="28" spans="1:13" ht="18.75">
      <c r="A28" s="462">
        <f t="shared" si="0"/>
        <v>23</v>
      </c>
      <c r="B28" s="2" t="s">
        <v>34</v>
      </c>
      <c r="C28" s="2" t="s">
        <v>358</v>
      </c>
      <c r="D28" s="2" t="s">
        <v>319</v>
      </c>
      <c r="E28" s="40" t="s">
        <v>320</v>
      </c>
      <c r="F28" s="4">
        <v>1203.0889999999999</v>
      </c>
      <c r="G28" s="451">
        <v>0</v>
      </c>
      <c r="H28" s="451">
        <v>0</v>
      </c>
      <c r="I28" s="451">
        <v>0</v>
      </c>
      <c r="J28" s="451">
        <v>0</v>
      </c>
      <c r="K28" s="451">
        <v>0</v>
      </c>
      <c r="L28" s="451">
        <v>0</v>
      </c>
      <c r="M28" s="463"/>
    </row>
    <row r="29" spans="1:13" ht="19.5" thickBot="1">
      <c r="A29" s="464">
        <f t="shared" si="0"/>
        <v>24</v>
      </c>
      <c r="B29" s="465" t="s">
        <v>34</v>
      </c>
      <c r="C29" s="465" t="s">
        <v>334</v>
      </c>
      <c r="D29" s="465" t="s">
        <v>319</v>
      </c>
      <c r="E29" s="466" t="s">
        <v>320</v>
      </c>
      <c r="F29" s="467">
        <v>1203.97</v>
      </c>
      <c r="G29" s="468">
        <v>0</v>
      </c>
      <c r="H29" s="468">
        <v>0</v>
      </c>
      <c r="I29" s="468">
        <v>0</v>
      </c>
      <c r="J29" s="468">
        <v>0</v>
      </c>
      <c r="K29" s="468">
        <v>0</v>
      </c>
      <c r="L29" s="468">
        <v>0</v>
      </c>
      <c r="M29" s="469"/>
    </row>
    <row r="30" spans="1:13" ht="18.75">
      <c r="A30" s="456">
        <f t="shared" si="0"/>
        <v>25</v>
      </c>
      <c r="B30" s="457" t="s">
        <v>35</v>
      </c>
      <c r="C30" s="470" t="s">
        <v>386</v>
      </c>
      <c r="D30" s="457" t="s">
        <v>319</v>
      </c>
      <c r="E30" s="458" t="s">
        <v>320</v>
      </c>
      <c r="F30" s="459">
        <v>1211.7049999999999</v>
      </c>
      <c r="G30" s="460">
        <v>0</v>
      </c>
      <c r="H30" s="460">
        <v>0.4</v>
      </c>
      <c r="I30" s="460">
        <v>0</v>
      </c>
      <c r="J30" s="460">
        <v>2.4</v>
      </c>
      <c r="K30" s="460">
        <v>1.4</v>
      </c>
      <c r="L30" s="460">
        <v>0</v>
      </c>
      <c r="M30" s="461"/>
    </row>
    <row r="31" spans="1:13" ht="18.75">
      <c r="A31" s="462">
        <f t="shared" si="0"/>
        <v>26</v>
      </c>
      <c r="B31" s="2" t="s">
        <v>35</v>
      </c>
      <c r="C31" s="238" t="s">
        <v>323</v>
      </c>
      <c r="D31" s="2" t="s">
        <v>319</v>
      </c>
      <c r="E31" s="40" t="s">
        <v>320</v>
      </c>
      <c r="F31" s="4">
        <v>1212.079</v>
      </c>
      <c r="G31" s="451">
        <v>0</v>
      </c>
      <c r="H31" s="451">
        <v>0</v>
      </c>
      <c r="I31" s="451">
        <v>0</v>
      </c>
      <c r="J31" s="451">
        <v>1.4</v>
      </c>
      <c r="K31" s="451">
        <v>1.4</v>
      </c>
      <c r="L31" s="451">
        <v>0</v>
      </c>
      <c r="M31" s="463"/>
    </row>
    <row r="32" spans="1:13" ht="18.75">
      <c r="A32" s="462">
        <f t="shared" si="0"/>
        <v>27</v>
      </c>
      <c r="B32" s="2" t="s">
        <v>35</v>
      </c>
      <c r="C32" s="238" t="s">
        <v>371</v>
      </c>
      <c r="D32" s="2" t="s">
        <v>319</v>
      </c>
      <c r="E32" s="40" t="s">
        <v>320</v>
      </c>
      <c r="F32" s="4">
        <v>1213.0340000000001</v>
      </c>
      <c r="G32" s="451">
        <v>0</v>
      </c>
      <c r="H32" s="451">
        <v>0.4</v>
      </c>
      <c r="I32" s="451">
        <v>0</v>
      </c>
      <c r="J32" s="451">
        <v>1.4</v>
      </c>
      <c r="K32" s="451">
        <v>1.4</v>
      </c>
      <c r="L32" s="451">
        <v>0</v>
      </c>
      <c r="M32" s="463"/>
    </row>
    <row r="33" spans="1:13" ht="18.75">
      <c r="A33" s="462">
        <f t="shared" si="0"/>
        <v>28</v>
      </c>
      <c r="B33" s="2" t="s">
        <v>35</v>
      </c>
      <c r="C33" s="238" t="s">
        <v>387</v>
      </c>
      <c r="D33" s="2" t="s">
        <v>319</v>
      </c>
      <c r="E33" s="40" t="s">
        <v>320</v>
      </c>
      <c r="F33" s="4">
        <v>1213.348</v>
      </c>
      <c r="G33" s="451">
        <v>0</v>
      </c>
      <c r="H33" s="451">
        <v>0</v>
      </c>
      <c r="I33" s="451">
        <v>0</v>
      </c>
      <c r="J33" s="451">
        <v>0</v>
      </c>
      <c r="K33" s="451">
        <v>0</v>
      </c>
      <c r="L33" s="451">
        <v>0</v>
      </c>
      <c r="M33" s="463"/>
    </row>
    <row r="34" spans="1:13" ht="18.75">
      <c r="A34" s="462">
        <f t="shared" si="0"/>
        <v>29</v>
      </c>
      <c r="B34" s="2" t="s">
        <v>35</v>
      </c>
      <c r="C34" s="238" t="s">
        <v>388</v>
      </c>
      <c r="D34" s="2" t="s">
        <v>319</v>
      </c>
      <c r="E34" s="40" t="s">
        <v>320</v>
      </c>
      <c r="F34" s="4">
        <v>1213.423</v>
      </c>
      <c r="G34" s="451">
        <v>0</v>
      </c>
      <c r="H34" s="451">
        <v>0</v>
      </c>
      <c r="I34" s="451">
        <v>0</v>
      </c>
      <c r="J34" s="451">
        <v>0</v>
      </c>
      <c r="K34" s="451">
        <v>0</v>
      </c>
      <c r="L34" s="451">
        <v>0</v>
      </c>
      <c r="M34" s="463"/>
    </row>
    <row r="35" spans="1:13" ht="18.75">
      <c r="A35" s="462">
        <f t="shared" si="0"/>
        <v>30</v>
      </c>
      <c r="B35" s="2" t="s">
        <v>35</v>
      </c>
      <c r="C35" s="238" t="s">
        <v>377</v>
      </c>
      <c r="D35" s="2" t="s">
        <v>319</v>
      </c>
      <c r="E35" s="40" t="s">
        <v>320</v>
      </c>
      <c r="F35" s="4">
        <v>1214.4960000000001</v>
      </c>
      <c r="G35" s="451">
        <v>0</v>
      </c>
      <c r="H35" s="451">
        <v>0.4</v>
      </c>
      <c r="I35" s="451">
        <v>0</v>
      </c>
      <c r="J35" s="451">
        <v>0</v>
      </c>
      <c r="K35" s="451">
        <v>1.4</v>
      </c>
      <c r="L35" s="451">
        <v>0.4</v>
      </c>
      <c r="M35" s="463"/>
    </row>
    <row r="36" spans="1:13" ht="19.5" thickBot="1">
      <c r="A36" s="464">
        <f t="shared" si="0"/>
        <v>31</v>
      </c>
      <c r="B36" s="465" t="s">
        <v>35</v>
      </c>
      <c r="C36" s="471" t="s">
        <v>389</v>
      </c>
      <c r="D36" s="465" t="s">
        <v>319</v>
      </c>
      <c r="E36" s="466" t="s">
        <v>320</v>
      </c>
      <c r="F36" s="467">
        <v>1214.838</v>
      </c>
      <c r="G36" s="468">
        <v>0</v>
      </c>
      <c r="H36" s="468">
        <v>0.4</v>
      </c>
      <c r="I36" s="468">
        <v>0</v>
      </c>
      <c r="J36" s="468">
        <v>0</v>
      </c>
      <c r="K36" s="468">
        <v>2.4</v>
      </c>
      <c r="L36" s="468">
        <v>1.4</v>
      </c>
      <c r="M36" s="469"/>
    </row>
    <row r="37" spans="1:13" ht="18.75">
      <c r="A37" s="472">
        <f t="shared" si="0"/>
        <v>32</v>
      </c>
      <c r="B37" s="473" t="s">
        <v>36</v>
      </c>
      <c r="C37" s="473" t="s">
        <v>360</v>
      </c>
      <c r="D37" s="473" t="s">
        <v>319</v>
      </c>
      <c r="E37" s="474" t="s">
        <v>320</v>
      </c>
      <c r="F37" s="475">
        <v>1227.7719999999999</v>
      </c>
      <c r="G37" s="476">
        <v>1.4</v>
      </c>
      <c r="H37" s="476">
        <f>14-10.6</f>
        <v>3.4000000000000004</v>
      </c>
      <c r="I37" s="476">
        <v>0</v>
      </c>
      <c r="J37" s="476">
        <v>0</v>
      </c>
      <c r="K37" s="476">
        <v>0</v>
      </c>
      <c r="L37" s="476">
        <v>0.4</v>
      </c>
      <c r="M37" s="477"/>
    </row>
    <row r="38" spans="1:13" ht="18.75">
      <c r="A38" s="481">
        <f t="shared" si="0"/>
        <v>33</v>
      </c>
      <c r="B38" s="478" t="s">
        <v>36</v>
      </c>
      <c r="C38" s="478" t="s">
        <v>347</v>
      </c>
      <c r="D38" s="478" t="s">
        <v>319</v>
      </c>
      <c r="E38" s="479" t="s">
        <v>320</v>
      </c>
      <c r="F38" s="480">
        <v>1228.9069999999999</v>
      </c>
      <c r="G38" s="451">
        <v>0</v>
      </c>
      <c r="H38" s="451">
        <v>1.4</v>
      </c>
      <c r="I38" s="451">
        <v>1.4</v>
      </c>
      <c r="J38" s="451">
        <v>0</v>
      </c>
      <c r="K38" s="451">
        <v>0</v>
      </c>
      <c r="L38" s="451">
        <v>1.4</v>
      </c>
      <c r="M38" s="463"/>
    </row>
    <row r="39" spans="1:13" ht="18.75">
      <c r="A39" s="481">
        <f t="shared" si="0"/>
        <v>34</v>
      </c>
      <c r="B39" s="478" t="s">
        <v>36</v>
      </c>
      <c r="C39" s="478" t="s">
        <v>379</v>
      </c>
      <c r="D39" s="478" t="s">
        <v>319</v>
      </c>
      <c r="E39" s="479" t="s">
        <v>320</v>
      </c>
      <c r="F39" s="480">
        <v>1228.92</v>
      </c>
      <c r="G39" s="451">
        <v>0</v>
      </c>
      <c r="H39" s="451">
        <v>0</v>
      </c>
      <c r="I39" s="451">
        <v>0</v>
      </c>
      <c r="J39" s="451">
        <v>0</v>
      </c>
      <c r="K39" s="451">
        <v>0</v>
      </c>
      <c r="L39" s="451">
        <v>0</v>
      </c>
      <c r="M39" s="463"/>
    </row>
    <row r="40" spans="1:13" ht="19.5" thickBot="1">
      <c r="A40" s="472">
        <f t="shared" si="0"/>
        <v>35</v>
      </c>
      <c r="B40" s="473" t="s">
        <v>36</v>
      </c>
      <c r="C40" s="473" t="s">
        <v>330</v>
      </c>
      <c r="D40" s="473" t="s">
        <v>319</v>
      </c>
      <c r="E40" s="474" t="s">
        <v>320</v>
      </c>
      <c r="F40" s="475">
        <v>1230.528</v>
      </c>
      <c r="G40" s="476">
        <v>0</v>
      </c>
      <c r="H40" s="476">
        <v>0</v>
      </c>
      <c r="I40" s="476">
        <v>0</v>
      </c>
      <c r="J40" s="476">
        <v>0</v>
      </c>
      <c r="K40" s="476">
        <v>0.4</v>
      </c>
      <c r="L40" s="476">
        <v>1.4</v>
      </c>
      <c r="M40" s="477"/>
    </row>
    <row r="41" spans="1:13" ht="18.75">
      <c r="A41" s="456">
        <f t="shared" si="0"/>
        <v>36</v>
      </c>
      <c r="B41" s="457" t="s">
        <v>37</v>
      </c>
      <c r="C41" s="457" t="s">
        <v>360</v>
      </c>
      <c r="D41" s="457" t="s">
        <v>319</v>
      </c>
      <c r="E41" s="458" t="s">
        <v>320</v>
      </c>
      <c r="F41" s="459">
        <v>1236.153</v>
      </c>
      <c r="G41" s="460">
        <v>0</v>
      </c>
      <c r="H41" s="460">
        <v>0</v>
      </c>
      <c r="I41" s="460">
        <v>0</v>
      </c>
      <c r="J41" s="460">
        <v>0</v>
      </c>
      <c r="K41" s="460">
        <v>0.4</v>
      </c>
      <c r="L41" s="460">
        <v>0</v>
      </c>
      <c r="M41" s="461"/>
    </row>
    <row r="42" spans="1:13" ht="18.75">
      <c r="A42" s="462">
        <f t="shared" si="0"/>
        <v>37</v>
      </c>
      <c r="B42" s="2" t="s">
        <v>37</v>
      </c>
      <c r="C42" s="2" t="s">
        <v>403</v>
      </c>
      <c r="D42" s="2" t="s">
        <v>319</v>
      </c>
      <c r="E42" s="40" t="s">
        <v>320</v>
      </c>
      <c r="F42" s="4">
        <v>1236.692</v>
      </c>
      <c r="G42" s="451">
        <v>0</v>
      </c>
      <c r="H42" s="451">
        <v>0</v>
      </c>
      <c r="I42" s="451">
        <v>0</v>
      </c>
      <c r="J42" s="451">
        <v>0</v>
      </c>
      <c r="K42" s="451">
        <v>0</v>
      </c>
      <c r="L42" s="451">
        <v>0</v>
      </c>
      <c r="M42" s="463"/>
    </row>
    <row r="43" spans="1:13" ht="18.75">
      <c r="A43" s="462">
        <f t="shared" si="0"/>
        <v>38</v>
      </c>
      <c r="B43" s="2" t="s">
        <v>37</v>
      </c>
      <c r="C43" s="2" t="s">
        <v>326</v>
      </c>
      <c r="D43" s="2" t="s">
        <v>319</v>
      </c>
      <c r="E43" s="40" t="s">
        <v>320</v>
      </c>
      <c r="F43" s="4">
        <v>1237.704</v>
      </c>
      <c r="G43" s="451">
        <v>0</v>
      </c>
      <c r="H43" s="451">
        <v>0</v>
      </c>
      <c r="I43" s="451">
        <v>0</v>
      </c>
      <c r="J43" s="451">
        <v>0</v>
      </c>
      <c r="K43" s="451">
        <v>1.4</v>
      </c>
      <c r="L43" s="451">
        <v>0</v>
      </c>
      <c r="M43" s="463"/>
    </row>
    <row r="44" spans="1:13" ht="18.75">
      <c r="A44" s="462">
        <f t="shared" si="0"/>
        <v>39</v>
      </c>
      <c r="B44" s="2" t="s">
        <v>37</v>
      </c>
      <c r="C44" s="2" t="s">
        <v>327</v>
      </c>
      <c r="D44" s="2" t="s">
        <v>319</v>
      </c>
      <c r="E44" s="40" t="s">
        <v>320</v>
      </c>
      <c r="F44" s="4">
        <v>1237.7170000000001</v>
      </c>
      <c r="G44" s="451">
        <v>0</v>
      </c>
      <c r="H44" s="451">
        <v>0</v>
      </c>
      <c r="I44" s="451">
        <v>0</v>
      </c>
      <c r="J44" s="451">
        <v>0</v>
      </c>
      <c r="K44" s="451">
        <v>0.4</v>
      </c>
      <c r="L44" s="451">
        <v>0</v>
      </c>
      <c r="M44" s="463"/>
    </row>
    <row r="45" spans="1:13" ht="18.75">
      <c r="A45" s="462">
        <f t="shared" si="0"/>
        <v>40</v>
      </c>
      <c r="B45" s="2" t="s">
        <v>37</v>
      </c>
      <c r="C45" s="2" t="s">
        <v>332</v>
      </c>
      <c r="D45" s="2" t="s">
        <v>319</v>
      </c>
      <c r="E45" s="40" t="s">
        <v>320</v>
      </c>
      <c r="F45" s="4">
        <v>1238.729</v>
      </c>
      <c r="G45" s="451">
        <v>0</v>
      </c>
      <c r="H45" s="451">
        <v>0</v>
      </c>
      <c r="I45" s="451">
        <v>0</v>
      </c>
      <c r="J45" s="451">
        <v>0</v>
      </c>
      <c r="K45" s="451">
        <v>0.4</v>
      </c>
      <c r="L45" s="451">
        <v>0</v>
      </c>
      <c r="M45" s="463"/>
    </row>
    <row r="46" spans="1:13" ht="19.5" thickBot="1">
      <c r="A46" s="464">
        <f t="shared" si="0"/>
        <v>41</v>
      </c>
      <c r="B46" s="465" t="s">
        <v>37</v>
      </c>
      <c r="C46" s="465" t="s">
        <v>330</v>
      </c>
      <c r="D46" s="465" t="s">
        <v>319</v>
      </c>
      <c r="E46" s="466" t="s">
        <v>320</v>
      </c>
      <c r="F46" s="467">
        <v>1238.7909999999999</v>
      </c>
      <c r="G46" s="468">
        <v>0</v>
      </c>
      <c r="H46" s="468">
        <v>0</v>
      </c>
      <c r="I46" s="468">
        <v>0</v>
      </c>
      <c r="J46" s="468">
        <v>0</v>
      </c>
      <c r="K46" s="468">
        <v>0</v>
      </c>
      <c r="L46" s="468">
        <v>0</v>
      </c>
      <c r="M46" s="469"/>
    </row>
  </sheetData>
  <sheetProtection autoFilter="0" pivotTables="0"/>
  <mergeCells count="10">
    <mergeCell ref="M4:M5"/>
    <mergeCell ref="A1:M3"/>
    <mergeCell ref="A4:A5"/>
    <mergeCell ref="B4:B5"/>
    <mergeCell ref="C4:C5"/>
    <mergeCell ref="D4:D5"/>
    <mergeCell ref="E4:E5"/>
    <mergeCell ref="F4:F5"/>
    <mergeCell ref="J4:L4"/>
    <mergeCell ref="G4:I4"/>
  </mergeCells>
  <dataValidations count="1">
    <dataValidation type="custom" allowBlank="1" showInputMessage="1" showErrorMessage="1" sqref="M6:M46" xr:uid="{10DDEBB1-253A-44A2-AB0C-75B4FD660C35}">
      <formula1>"Good, Need attention, Urgent"</formula1>
    </dataValidation>
  </dataValidations>
  <pageMargins left="0.7" right="0.7" top="0.75" bottom="0.75" header="0.3" footer="0.3"/>
  <pageSetup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1001"/>
  <sheetViews>
    <sheetView workbookViewId="0"/>
  </sheetViews>
  <sheetFormatPr defaultColWidth="12.5703125" defaultRowHeight="15" customHeight="1"/>
  <cols>
    <col min="1" max="1" width="14.85546875" customWidth="1"/>
    <col min="2" max="2" width="26.85546875" customWidth="1"/>
    <col min="3" max="3" width="37" customWidth="1"/>
    <col min="4" max="4" width="12.85546875" customWidth="1"/>
    <col min="5" max="5" width="13.85546875" customWidth="1"/>
    <col min="6" max="6" width="19.5703125" customWidth="1"/>
    <col min="7" max="7" width="24.42578125" customWidth="1"/>
    <col min="8" max="8" width="17.28515625" customWidth="1"/>
    <col min="9" max="11" width="8.5703125" customWidth="1"/>
    <col min="12" max="12" width="23.140625" customWidth="1"/>
    <col min="13" max="13" width="23" customWidth="1"/>
    <col min="14" max="14" width="15.42578125" customWidth="1"/>
    <col min="15" max="15" width="26.5703125" customWidth="1"/>
    <col min="16" max="24" width="8.5703125" customWidth="1"/>
  </cols>
  <sheetData>
    <row r="1" spans="1:15" ht="21.75" customHeight="1">
      <c r="A1" s="144"/>
      <c r="B1" s="144"/>
      <c r="C1" s="144"/>
      <c r="D1" s="144"/>
      <c r="E1" s="144"/>
      <c r="F1" s="144"/>
      <c r="G1" s="144"/>
      <c r="H1" s="144"/>
      <c r="J1" s="145"/>
      <c r="K1" s="145"/>
      <c r="L1" s="145"/>
      <c r="M1" s="146" t="s">
        <v>617</v>
      </c>
      <c r="N1" s="145"/>
      <c r="O1" s="145"/>
    </row>
    <row r="2" spans="1:15" ht="21.75" customHeight="1">
      <c r="A2" s="740" t="s">
        <v>618</v>
      </c>
      <c r="B2" s="741"/>
      <c r="C2" s="741"/>
      <c r="D2" s="741"/>
      <c r="E2" s="741"/>
      <c r="F2" s="741"/>
      <c r="G2" s="741"/>
      <c r="H2" s="742"/>
      <c r="J2" s="114" t="s">
        <v>454</v>
      </c>
      <c r="K2" s="114" t="s">
        <v>455</v>
      </c>
      <c r="L2" s="114" t="s">
        <v>455</v>
      </c>
      <c r="M2" s="114" t="s">
        <v>456</v>
      </c>
      <c r="N2" s="114" t="s">
        <v>619</v>
      </c>
      <c r="O2" s="114" t="s">
        <v>457</v>
      </c>
    </row>
    <row r="3" spans="1:15" ht="18.75">
      <c r="A3" s="743"/>
      <c r="B3" s="744"/>
      <c r="C3" s="744"/>
      <c r="D3" s="744"/>
      <c r="E3" s="744"/>
      <c r="F3" s="744"/>
      <c r="G3" s="744"/>
      <c r="H3" s="745"/>
      <c r="J3" s="115">
        <v>1</v>
      </c>
      <c r="K3" s="115" t="s">
        <v>461</v>
      </c>
      <c r="L3" s="115"/>
      <c r="M3" s="147" t="s">
        <v>459</v>
      </c>
      <c r="N3" s="148" t="s">
        <v>620</v>
      </c>
      <c r="O3" s="149"/>
    </row>
    <row r="4" spans="1:15" ht="21">
      <c r="A4" s="746" t="s">
        <v>621</v>
      </c>
      <c r="B4" s="747"/>
      <c r="C4" s="747"/>
      <c r="D4" s="747"/>
      <c r="E4" s="747"/>
      <c r="F4" s="747"/>
      <c r="G4" s="747"/>
      <c r="H4" s="748"/>
      <c r="J4" s="150">
        <v>2</v>
      </c>
      <c r="K4" s="749" t="s">
        <v>465</v>
      </c>
      <c r="L4" s="151" t="s">
        <v>622</v>
      </c>
      <c r="M4" s="750" t="s">
        <v>464</v>
      </c>
      <c r="N4" s="150" t="s">
        <v>623</v>
      </c>
      <c r="O4" s="152">
        <v>9466303713</v>
      </c>
    </row>
    <row r="5" spans="1:15" ht="21">
      <c r="A5" s="751" t="s">
        <v>624</v>
      </c>
      <c r="B5" s="753" t="s">
        <v>625</v>
      </c>
      <c r="C5" s="755" t="s">
        <v>626</v>
      </c>
      <c r="D5" s="758" t="s">
        <v>627</v>
      </c>
      <c r="E5" s="695"/>
      <c r="F5" s="759" t="s">
        <v>628</v>
      </c>
      <c r="G5" s="762" t="s">
        <v>612</v>
      </c>
      <c r="H5" s="753" t="s">
        <v>629</v>
      </c>
      <c r="J5" s="150">
        <v>3</v>
      </c>
      <c r="K5" s="602"/>
      <c r="L5" s="151" t="s">
        <v>630</v>
      </c>
      <c r="M5" s="602"/>
      <c r="N5" s="150" t="s">
        <v>631</v>
      </c>
      <c r="O5" s="152">
        <v>9896486583</v>
      </c>
    </row>
    <row r="6" spans="1:15" ht="21">
      <c r="A6" s="752"/>
      <c r="B6" s="754"/>
      <c r="C6" s="754"/>
      <c r="D6" s="153" t="s">
        <v>11</v>
      </c>
      <c r="E6" s="153" t="s">
        <v>12</v>
      </c>
      <c r="F6" s="754"/>
      <c r="G6" s="752"/>
      <c r="H6" s="732"/>
      <c r="J6" s="150">
        <v>4</v>
      </c>
      <c r="K6" s="763" t="s">
        <v>469</v>
      </c>
      <c r="L6" s="151" t="s">
        <v>632</v>
      </c>
      <c r="M6" s="756" t="s">
        <v>468</v>
      </c>
      <c r="N6" s="150" t="s">
        <v>633</v>
      </c>
      <c r="O6" s="152">
        <v>7973074232</v>
      </c>
    </row>
    <row r="7" spans="1:15" ht="39.75" customHeight="1">
      <c r="A7" s="154">
        <v>1</v>
      </c>
      <c r="B7" s="760">
        <v>16</v>
      </c>
      <c r="C7" s="155" t="s">
        <v>463</v>
      </c>
      <c r="D7" s="761" t="s">
        <v>634</v>
      </c>
      <c r="E7" s="761" t="s">
        <v>635</v>
      </c>
      <c r="F7" s="761" t="s">
        <v>620</v>
      </c>
      <c r="G7" s="156">
        <v>9876588667</v>
      </c>
      <c r="H7" s="733" t="s">
        <v>636</v>
      </c>
      <c r="J7" s="150">
        <v>5</v>
      </c>
      <c r="K7" s="602"/>
      <c r="L7" s="151" t="s">
        <v>637</v>
      </c>
      <c r="M7" s="602"/>
      <c r="N7" s="150" t="s">
        <v>638</v>
      </c>
      <c r="O7" s="152">
        <v>9478790749</v>
      </c>
    </row>
    <row r="8" spans="1:15" ht="39.75" customHeight="1">
      <c r="A8" s="157">
        <v>2</v>
      </c>
      <c r="B8" s="737"/>
      <c r="C8" s="158" t="s">
        <v>639</v>
      </c>
      <c r="D8" s="737"/>
      <c r="E8" s="737"/>
      <c r="F8" s="716"/>
      <c r="G8" s="159">
        <v>9466303713</v>
      </c>
      <c r="H8" s="731"/>
      <c r="J8" s="150">
        <v>6</v>
      </c>
      <c r="K8" s="763" t="s">
        <v>473</v>
      </c>
      <c r="L8" s="151" t="s">
        <v>622</v>
      </c>
      <c r="M8" s="756" t="s">
        <v>472</v>
      </c>
      <c r="N8" s="150" t="s">
        <v>640</v>
      </c>
      <c r="O8" s="152">
        <v>9877978448</v>
      </c>
    </row>
    <row r="9" spans="1:15" ht="39.75" customHeight="1">
      <c r="A9" s="154">
        <v>3</v>
      </c>
      <c r="B9" s="760">
        <v>27</v>
      </c>
      <c r="C9" s="160" t="s">
        <v>641</v>
      </c>
      <c r="D9" s="715" t="s">
        <v>634</v>
      </c>
      <c r="E9" s="765" t="s">
        <v>635</v>
      </c>
      <c r="F9" s="760" t="s">
        <v>638</v>
      </c>
      <c r="G9" s="156">
        <v>9417986390</v>
      </c>
      <c r="H9" s="731"/>
      <c r="J9" s="150">
        <v>7</v>
      </c>
      <c r="K9" s="602"/>
      <c r="L9" s="151" t="s">
        <v>642</v>
      </c>
      <c r="M9" s="602"/>
      <c r="N9" s="150" t="s">
        <v>643</v>
      </c>
      <c r="O9" s="152">
        <v>7087370322</v>
      </c>
    </row>
    <row r="10" spans="1:15" ht="39.75" customHeight="1">
      <c r="A10" s="161">
        <v>4</v>
      </c>
      <c r="B10" s="716"/>
      <c r="C10" s="162" t="s">
        <v>644</v>
      </c>
      <c r="D10" s="716"/>
      <c r="E10" s="716"/>
      <c r="F10" s="716"/>
      <c r="G10" s="163">
        <v>9501277242</v>
      </c>
      <c r="H10" s="731"/>
      <c r="J10" s="148">
        <v>8</v>
      </c>
      <c r="K10" s="764" t="s">
        <v>477</v>
      </c>
      <c r="L10" s="164" t="s">
        <v>645</v>
      </c>
      <c r="M10" s="757" t="s">
        <v>476</v>
      </c>
      <c r="N10" s="148" t="s">
        <v>620</v>
      </c>
      <c r="O10" s="165"/>
    </row>
    <row r="11" spans="1:15" ht="39.75" customHeight="1">
      <c r="A11" s="166">
        <v>5</v>
      </c>
      <c r="B11" s="739">
        <v>17</v>
      </c>
      <c r="C11" s="167" t="s">
        <v>646</v>
      </c>
      <c r="D11" s="739" t="s">
        <v>647</v>
      </c>
      <c r="E11" s="766" t="s">
        <v>648</v>
      </c>
      <c r="F11" s="761" t="s">
        <v>631</v>
      </c>
      <c r="G11" s="168">
        <v>7973074232</v>
      </c>
      <c r="H11" s="731"/>
      <c r="J11" s="148">
        <v>9</v>
      </c>
      <c r="K11" s="602"/>
      <c r="L11" s="164" t="s">
        <v>649</v>
      </c>
      <c r="M11" s="602"/>
      <c r="N11" s="148" t="s">
        <v>623</v>
      </c>
      <c r="O11" s="165"/>
    </row>
    <row r="12" spans="1:15" ht="39.75" customHeight="1">
      <c r="A12" s="157">
        <v>6</v>
      </c>
      <c r="B12" s="737"/>
      <c r="C12" s="158" t="s">
        <v>650</v>
      </c>
      <c r="D12" s="737"/>
      <c r="E12" s="737"/>
      <c r="F12" s="716"/>
      <c r="G12" s="159">
        <v>9478790749</v>
      </c>
      <c r="H12" s="732"/>
      <c r="J12" s="150">
        <v>10</v>
      </c>
      <c r="K12" s="763" t="s">
        <v>480</v>
      </c>
      <c r="L12" s="151" t="s">
        <v>551</v>
      </c>
      <c r="M12" s="756" t="s">
        <v>479</v>
      </c>
      <c r="N12" s="150" t="s">
        <v>631</v>
      </c>
      <c r="O12" s="152">
        <v>7004563174</v>
      </c>
    </row>
    <row r="13" spans="1:15" ht="39.75" customHeight="1">
      <c r="A13" s="169">
        <v>7</v>
      </c>
      <c r="B13" s="738">
        <v>18</v>
      </c>
      <c r="C13" s="170" t="s">
        <v>642</v>
      </c>
      <c r="D13" s="738" t="s">
        <v>651</v>
      </c>
      <c r="E13" s="738" t="s">
        <v>652</v>
      </c>
      <c r="F13" s="735" t="s">
        <v>638</v>
      </c>
      <c r="G13" s="171">
        <v>7087370322</v>
      </c>
      <c r="H13" s="730" t="s">
        <v>653</v>
      </c>
      <c r="J13" s="150">
        <v>11</v>
      </c>
      <c r="K13" s="602"/>
      <c r="L13" s="151" t="s">
        <v>654</v>
      </c>
      <c r="M13" s="602"/>
      <c r="N13" s="150" t="s">
        <v>633</v>
      </c>
      <c r="O13" s="152">
        <v>9530822519</v>
      </c>
    </row>
    <row r="14" spans="1:15" ht="39.75" customHeight="1">
      <c r="A14" s="172">
        <v>8</v>
      </c>
      <c r="B14" s="737"/>
      <c r="C14" s="173" t="s">
        <v>639</v>
      </c>
      <c r="D14" s="737"/>
      <c r="E14" s="737"/>
      <c r="F14" s="716"/>
      <c r="G14" s="174">
        <v>9877978448</v>
      </c>
      <c r="H14" s="731"/>
      <c r="J14" s="150">
        <v>12</v>
      </c>
      <c r="K14" s="763" t="s">
        <v>484</v>
      </c>
      <c r="L14" s="151" t="s">
        <v>655</v>
      </c>
      <c r="M14" s="756" t="s">
        <v>483</v>
      </c>
      <c r="N14" s="150" t="s">
        <v>638</v>
      </c>
      <c r="O14" s="152">
        <v>9592458167</v>
      </c>
    </row>
    <row r="15" spans="1:15" ht="39.75" customHeight="1">
      <c r="A15" s="169">
        <v>9</v>
      </c>
      <c r="B15" s="738">
        <v>19</v>
      </c>
      <c r="C15" s="170" t="s">
        <v>656</v>
      </c>
      <c r="D15" s="738" t="s">
        <v>144</v>
      </c>
      <c r="E15" s="738" t="s">
        <v>133</v>
      </c>
      <c r="F15" s="738" t="s">
        <v>620</v>
      </c>
      <c r="G15" s="171">
        <v>9560736375</v>
      </c>
      <c r="H15" s="731"/>
      <c r="J15" s="150">
        <v>13</v>
      </c>
      <c r="K15" s="602"/>
      <c r="L15" s="151" t="s">
        <v>657</v>
      </c>
      <c r="M15" s="602"/>
      <c r="N15" s="150" t="s">
        <v>640</v>
      </c>
      <c r="O15" s="152">
        <v>8283848434</v>
      </c>
    </row>
    <row r="16" spans="1:15" ht="39.75" customHeight="1">
      <c r="A16" s="175">
        <v>10</v>
      </c>
      <c r="B16" s="716"/>
      <c r="C16" s="176" t="s">
        <v>475</v>
      </c>
      <c r="D16" s="716"/>
      <c r="E16" s="716"/>
      <c r="F16" s="716"/>
      <c r="G16" s="177">
        <v>7460849679</v>
      </c>
      <c r="H16" s="731"/>
      <c r="J16" s="150">
        <v>14</v>
      </c>
      <c r="K16" s="763" t="s">
        <v>488</v>
      </c>
      <c r="L16" s="151" t="s">
        <v>589</v>
      </c>
      <c r="M16" s="756" t="s">
        <v>487</v>
      </c>
      <c r="N16" s="150" t="s">
        <v>643</v>
      </c>
      <c r="O16" s="152">
        <v>8847400008</v>
      </c>
    </row>
    <row r="17" spans="1:15" ht="39.75" customHeight="1">
      <c r="A17" s="178">
        <v>11</v>
      </c>
      <c r="B17" s="736">
        <v>20</v>
      </c>
      <c r="C17" s="179" t="s">
        <v>658</v>
      </c>
      <c r="D17" s="736" t="s">
        <v>234</v>
      </c>
      <c r="E17" s="736" t="s">
        <v>243</v>
      </c>
      <c r="F17" s="738" t="s">
        <v>631</v>
      </c>
      <c r="G17" s="180">
        <v>9417016957</v>
      </c>
      <c r="H17" s="731"/>
      <c r="J17" s="150">
        <v>15</v>
      </c>
      <c r="K17" s="602"/>
      <c r="L17" s="151" t="s">
        <v>659</v>
      </c>
      <c r="M17" s="602"/>
      <c r="N17" s="150" t="s">
        <v>620</v>
      </c>
      <c r="O17" s="152">
        <v>8360358775</v>
      </c>
    </row>
    <row r="18" spans="1:15" ht="39.75" customHeight="1">
      <c r="A18" s="172">
        <v>12</v>
      </c>
      <c r="B18" s="737"/>
      <c r="C18" s="173" t="s">
        <v>551</v>
      </c>
      <c r="D18" s="737"/>
      <c r="E18" s="737"/>
      <c r="F18" s="716"/>
      <c r="G18" s="174">
        <v>7004563174</v>
      </c>
      <c r="H18" s="732"/>
      <c r="J18" s="150">
        <v>16</v>
      </c>
      <c r="K18" s="763" t="s">
        <v>492</v>
      </c>
      <c r="L18" s="151" t="s">
        <v>660</v>
      </c>
      <c r="M18" s="756" t="s">
        <v>491</v>
      </c>
      <c r="N18" s="150" t="s">
        <v>623</v>
      </c>
      <c r="O18" s="152">
        <v>8427122355</v>
      </c>
    </row>
    <row r="19" spans="1:15" ht="39.75" customHeight="1">
      <c r="A19" s="181">
        <v>13</v>
      </c>
      <c r="B19" s="715">
        <v>21</v>
      </c>
      <c r="C19" s="182" t="s">
        <v>661</v>
      </c>
      <c r="D19" s="715" t="s">
        <v>662</v>
      </c>
      <c r="E19" s="715" t="s">
        <v>154</v>
      </c>
      <c r="F19" s="715" t="s">
        <v>638</v>
      </c>
      <c r="G19" s="183">
        <v>8847400008</v>
      </c>
      <c r="H19" s="733" t="s">
        <v>663</v>
      </c>
      <c r="J19" s="150">
        <v>17</v>
      </c>
      <c r="K19" s="602"/>
      <c r="L19" s="151" t="s">
        <v>664</v>
      </c>
      <c r="M19" s="602"/>
      <c r="N19" s="150" t="s">
        <v>631</v>
      </c>
      <c r="O19" s="152">
        <v>9463843762</v>
      </c>
    </row>
    <row r="20" spans="1:15" ht="39.75" customHeight="1">
      <c r="A20" s="157">
        <v>14</v>
      </c>
      <c r="B20" s="737"/>
      <c r="C20" s="158" t="s">
        <v>498</v>
      </c>
      <c r="D20" s="737"/>
      <c r="E20" s="737"/>
      <c r="F20" s="716"/>
      <c r="G20" s="184">
        <v>9530822519</v>
      </c>
      <c r="H20" s="731"/>
      <c r="J20" s="150">
        <v>18</v>
      </c>
      <c r="K20" s="763" t="s">
        <v>496</v>
      </c>
      <c r="L20" s="151" t="s">
        <v>665</v>
      </c>
      <c r="M20" s="756" t="s">
        <v>495</v>
      </c>
      <c r="N20" s="150" t="s">
        <v>633</v>
      </c>
      <c r="O20" s="152">
        <v>9501572141</v>
      </c>
    </row>
    <row r="21" spans="1:15" ht="39.75" customHeight="1">
      <c r="A21" s="181">
        <v>15</v>
      </c>
      <c r="B21" s="715">
        <v>22</v>
      </c>
      <c r="C21" s="182" t="s">
        <v>659</v>
      </c>
      <c r="D21" s="715" t="s">
        <v>666</v>
      </c>
      <c r="E21" s="715" t="s">
        <v>667</v>
      </c>
      <c r="F21" s="715" t="s">
        <v>620</v>
      </c>
      <c r="G21" s="156">
        <v>8360358775</v>
      </c>
      <c r="H21" s="731"/>
      <c r="J21" s="150">
        <v>19</v>
      </c>
      <c r="K21" s="602"/>
      <c r="L21" s="151" t="s">
        <v>604</v>
      </c>
      <c r="M21" s="602"/>
      <c r="N21" s="150" t="s">
        <v>638</v>
      </c>
      <c r="O21" s="152">
        <v>7973475062</v>
      </c>
    </row>
    <row r="22" spans="1:15" ht="39.75" customHeight="1">
      <c r="A22" s="161">
        <v>16</v>
      </c>
      <c r="B22" s="716"/>
      <c r="C22" s="162" t="s">
        <v>645</v>
      </c>
      <c r="D22" s="716"/>
      <c r="E22" s="716"/>
      <c r="F22" s="716"/>
      <c r="G22" s="185">
        <v>9872877533</v>
      </c>
      <c r="H22" s="731"/>
      <c r="J22" s="150">
        <v>20</v>
      </c>
      <c r="K22" s="763" t="s">
        <v>500</v>
      </c>
      <c r="L22" s="151" t="s">
        <v>668</v>
      </c>
      <c r="M22" s="756" t="s">
        <v>499</v>
      </c>
      <c r="N22" s="150" t="s">
        <v>640</v>
      </c>
      <c r="O22" s="152">
        <v>8146492292</v>
      </c>
    </row>
    <row r="23" spans="1:15" ht="39.75" customHeight="1">
      <c r="A23" s="186">
        <v>17</v>
      </c>
      <c r="B23" s="739">
        <v>23</v>
      </c>
      <c r="C23" s="167" t="s">
        <v>660</v>
      </c>
      <c r="D23" s="739" t="s">
        <v>669</v>
      </c>
      <c r="E23" s="739" t="s">
        <v>670</v>
      </c>
      <c r="F23" s="715" t="s">
        <v>631</v>
      </c>
      <c r="G23" s="187">
        <v>8427122355</v>
      </c>
      <c r="H23" s="731"/>
      <c r="J23" s="150">
        <v>21</v>
      </c>
      <c r="K23" s="602"/>
      <c r="L23" s="151" t="s">
        <v>671</v>
      </c>
      <c r="M23" s="602"/>
      <c r="N23" s="150" t="s">
        <v>643</v>
      </c>
      <c r="O23" s="152">
        <v>8847593020</v>
      </c>
    </row>
    <row r="24" spans="1:15" ht="39.75" customHeight="1">
      <c r="A24" s="157">
        <v>18</v>
      </c>
      <c r="B24" s="737"/>
      <c r="C24" s="158" t="s">
        <v>664</v>
      </c>
      <c r="D24" s="737"/>
      <c r="E24" s="737"/>
      <c r="F24" s="716"/>
      <c r="G24" s="184">
        <v>9463843762</v>
      </c>
      <c r="H24" s="732"/>
      <c r="J24" s="150">
        <v>22</v>
      </c>
      <c r="K24" s="763" t="s">
        <v>503</v>
      </c>
      <c r="L24" s="151" t="s">
        <v>672</v>
      </c>
      <c r="M24" s="756" t="s">
        <v>502</v>
      </c>
      <c r="N24" s="150" t="s">
        <v>620</v>
      </c>
      <c r="O24" s="152">
        <v>9417986390</v>
      </c>
    </row>
    <row r="25" spans="1:15" ht="39.75" customHeight="1">
      <c r="A25" s="188">
        <v>19</v>
      </c>
      <c r="B25" s="738">
        <v>24</v>
      </c>
      <c r="C25" s="170" t="s">
        <v>494</v>
      </c>
      <c r="D25" s="738" t="s">
        <v>673</v>
      </c>
      <c r="E25" s="738" t="s">
        <v>674</v>
      </c>
      <c r="F25" s="738" t="s">
        <v>638</v>
      </c>
      <c r="G25" s="171">
        <v>8812006561</v>
      </c>
      <c r="H25" s="730" t="s">
        <v>675</v>
      </c>
      <c r="J25" s="150">
        <v>23</v>
      </c>
      <c r="K25" s="602"/>
      <c r="L25" s="151" t="s">
        <v>597</v>
      </c>
      <c r="M25" s="602"/>
      <c r="N25" s="150" t="s">
        <v>623</v>
      </c>
      <c r="O25" s="152">
        <v>8872359476</v>
      </c>
    </row>
    <row r="26" spans="1:15" ht="39.75" customHeight="1">
      <c r="A26" s="189">
        <v>20</v>
      </c>
      <c r="B26" s="737"/>
      <c r="C26" s="173" t="s">
        <v>665</v>
      </c>
      <c r="D26" s="737"/>
      <c r="E26" s="737"/>
      <c r="F26" s="716"/>
      <c r="G26" s="174">
        <v>9501572141</v>
      </c>
      <c r="H26" s="731"/>
      <c r="J26" s="115">
        <v>24</v>
      </c>
      <c r="K26" s="115" t="s">
        <v>458</v>
      </c>
      <c r="L26" s="115"/>
      <c r="M26" s="190" t="s">
        <v>459</v>
      </c>
      <c r="N26" s="148" t="s">
        <v>631</v>
      </c>
      <c r="O26" s="165"/>
    </row>
    <row r="27" spans="1:15" ht="39.75" customHeight="1">
      <c r="A27" s="188">
        <v>21</v>
      </c>
      <c r="B27" s="738">
        <v>25</v>
      </c>
      <c r="C27" s="170" t="s">
        <v>676</v>
      </c>
      <c r="D27" s="738" t="s">
        <v>677</v>
      </c>
      <c r="E27" s="738" t="s">
        <v>678</v>
      </c>
      <c r="F27" s="738" t="s">
        <v>620</v>
      </c>
      <c r="G27" s="171">
        <v>7986000467</v>
      </c>
      <c r="H27" s="731"/>
      <c r="J27" s="150">
        <v>25</v>
      </c>
      <c r="K27" s="150" t="s">
        <v>462</v>
      </c>
      <c r="L27" s="191" t="s">
        <v>463</v>
      </c>
      <c r="M27" s="192" t="s">
        <v>464</v>
      </c>
      <c r="N27" s="150" t="s">
        <v>633</v>
      </c>
      <c r="O27" s="152">
        <v>9876588667</v>
      </c>
    </row>
    <row r="28" spans="1:15" ht="39.75" customHeight="1">
      <c r="A28" s="193">
        <v>22</v>
      </c>
      <c r="B28" s="716"/>
      <c r="C28" s="176" t="s">
        <v>679</v>
      </c>
      <c r="D28" s="716"/>
      <c r="E28" s="716"/>
      <c r="F28" s="716"/>
      <c r="G28" s="177">
        <v>7508463827</v>
      </c>
      <c r="H28" s="731"/>
      <c r="J28" s="150">
        <v>26</v>
      </c>
      <c r="K28" s="150" t="s">
        <v>466</v>
      </c>
      <c r="L28" s="191" t="s">
        <v>467</v>
      </c>
      <c r="M28" s="192" t="s">
        <v>468</v>
      </c>
      <c r="N28" s="150" t="s">
        <v>638</v>
      </c>
      <c r="O28" s="152">
        <v>9501277242</v>
      </c>
    </row>
    <row r="29" spans="1:15" ht="39.75" customHeight="1">
      <c r="A29" s="194">
        <v>23</v>
      </c>
      <c r="B29" s="736">
        <v>26</v>
      </c>
      <c r="C29" s="179" t="s">
        <v>668</v>
      </c>
      <c r="D29" s="736" t="s">
        <v>680</v>
      </c>
      <c r="E29" s="736" t="s">
        <v>678</v>
      </c>
      <c r="F29" s="738" t="s">
        <v>631</v>
      </c>
      <c r="G29" s="180">
        <v>8146492292</v>
      </c>
      <c r="H29" s="731"/>
      <c r="J29" s="115">
        <v>27</v>
      </c>
      <c r="K29" s="115" t="s">
        <v>470</v>
      </c>
      <c r="L29" s="195"/>
      <c r="M29" s="190" t="s">
        <v>472</v>
      </c>
      <c r="N29" s="148" t="s">
        <v>640</v>
      </c>
      <c r="O29" s="165"/>
    </row>
    <row r="30" spans="1:15" ht="39.75" customHeight="1">
      <c r="A30" s="193">
        <v>24</v>
      </c>
      <c r="B30" s="716"/>
      <c r="C30" s="176" t="s">
        <v>498</v>
      </c>
      <c r="D30" s="716"/>
      <c r="E30" s="716"/>
      <c r="F30" s="716"/>
      <c r="G30" s="196">
        <v>8427463892</v>
      </c>
      <c r="H30" s="732"/>
      <c r="J30" s="150">
        <v>28</v>
      </c>
      <c r="K30" s="150" t="s">
        <v>474</v>
      </c>
      <c r="L30" s="191" t="s">
        <v>475</v>
      </c>
      <c r="M30" s="192" t="s">
        <v>476</v>
      </c>
      <c r="N30" s="150" t="s">
        <v>643</v>
      </c>
      <c r="O30" s="152">
        <v>7460849679</v>
      </c>
    </row>
    <row r="31" spans="1:15" ht="39.75" customHeight="1">
      <c r="A31" s="717" t="s">
        <v>681</v>
      </c>
      <c r="B31" s="718"/>
      <c r="C31" s="718"/>
      <c r="D31" s="718"/>
      <c r="E31" s="718"/>
      <c r="F31" s="718"/>
      <c r="G31" s="718"/>
      <c r="H31" s="719"/>
      <c r="J31" s="148">
        <v>30</v>
      </c>
      <c r="K31" s="148" t="s">
        <v>478</v>
      </c>
      <c r="L31" s="197"/>
      <c r="M31" s="190" t="s">
        <v>479</v>
      </c>
      <c r="N31" s="148" t="s">
        <v>620</v>
      </c>
      <c r="O31" s="165"/>
    </row>
    <row r="32" spans="1:15" ht="15.75" customHeight="1">
      <c r="J32" s="150">
        <v>32</v>
      </c>
      <c r="K32" s="150" t="s">
        <v>481</v>
      </c>
      <c r="L32" s="191" t="s">
        <v>482</v>
      </c>
      <c r="M32" s="192" t="s">
        <v>483</v>
      </c>
      <c r="N32" s="150" t="s">
        <v>623</v>
      </c>
      <c r="O32" s="152">
        <v>7986000467</v>
      </c>
    </row>
    <row r="33" spans="1:15" ht="15.75" customHeight="1">
      <c r="J33" s="150">
        <v>34</v>
      </c>
      <c r="K33" s="150" t="s">
        <v>485</v>
      </c>
      <c r="L33" s="191" t="s">
        <v>486</v>
      </c>
      <c r="M33" s="192" t="s">
        <v>487</v>
      </c>
      <c r="N33" s="150" t="s">
        <v>631</v>
      </c>
      <c r="O33" s="152">
        <v>8054012678</v>
      </c>
    </row>
    <row r="34" spans="1:15" ht="15.75" customHeight="1">
      <c r="A34" s="720" t="s">
        <v>682</v>
      </c>
      <c r="B34" s="594"/>
      <c r="C34" s="594"/>
      <c r="D34" s="594"/>
      <c r="E34" s="594"/>
      <c r="F34" s="594"/>
      <c r="G34" s="595"/>
      <c r="H34" s="734"/>
      <c r="J34" s="150">
        <v>36</v>
      </c>
      <c r="K34" s="150" t="s">
        <v>489</v>
      </c>
      <c r="L34" s="191" t="s">
        <v>490</v>
      </c>
      <c r="M34" s="192" t="s">
        <v>491</v>
      </c>
      <c r="N34" s="150" t="s">
        <v>633</v>
      </c>
      <c r="O34" s="152">
        <v>8429171981</v>
      </c>
    </row>
    <row r="35" spans="1:15" ht="15.75" customHeight="1">
      <c r="A35" s="721" t="s">
        <v>621</v>
      </c>
      <c r="B35" s="594"/>
      <c r="C35" s="594"/>
      <c r="D35" s="594"/>
      <c r="E35" s="594"/>
      <c r="F35" s="594"/>
      <c r="G35" s="595"/>
      <c r="H35" s="616"/>
      <c r="J35" s="150">
        <v>38</v>
      </c>
      <c r="K35" s="150" t="s">
        <v>493</v>
      </c>
      <c r="L35" s="191" t="s">
        <v>494</v>
      </c>
      <c r="M35" s="192" t="s">
        <v>495</v>
      </c>
      <c r="N35" s="150" t="s">
        <v>638</v>
      </c>
      <c r="O35" s="152">
        <v>8812006561</v>
      </c>
    </row>
    <row r="36" spans="1:15" ht="15.75" customHeight="1">
      <c r="A36" s="722" t="s">
        <v>683</v>
      </c>
      <c r="B36" s="620"/>
      <c r="C36" s="620"/>
      <c r="D36" s="620"/>
      <c r="E36" s="620"/>
      <c r="F36" s="620"/>
      <c r="G36" s="614"/>
      <c r="H36" s="198"/>
      <c r="J36" s="150">
        <v>40</v>
      </c>
      <c r="K36" s="150" t="s">
        <v>497</v>
      </c>
      <c r="L36" s="191" t="s">
        <v>498</v>
      </c>
      <c r="M36" s="192" t="s">
        <v>499</v>
      </c>
      <c r="N36" s="150" t="s">
        <v>640</v>
      </c>
      <c r="O36" s="152">
        <v>8427463892</v>
      </c>
    </row>
    <row r="37" spans="1:15" ht="15.75" customHeight="1">
      <c r="A37" s="723" t="s">
        <v>684</v>
      </c>
      <c r="B37" s="724" t="s">
        <v>685</v>
      </c>
      <c r="C37" s="724" t="s">
        <v>686</v>
      </c>
      <c r="D37" s="725" t="s">
        <v>687</v>
      </c>
      <c r="E37" s="595"/>
      <c r="F37" s="713" t="s">
        <v>619</v>
      </c>
      <c r="G37" s="713" t="s">
        <v>612</v>
      </c>
      <c r="H37" s="713" t="s">
        <v>543</v>
      </c>
      <c r="J37" s="115">
        <v>41</v>
      </c>
      <c r="K37" s="115" t="s">
        <v>501</v>
      </c>
      <c r="L37" s="115"/>
      <c r="M37" s="190" t="s">
        <v>502</v>
      </c>
      <c r="N37" s="148" t="s">
        <v>643</v>
      </c>
      <c r="O37" s="165"/>
    </row>
    <row r="38" spans="1:15" ht="15.75" customHeight="1">
      <c r="A38" s="602"/>
      <c r="B38" s="602"/>
      <c r="C38" s="602"/>
      <c r="D38" s="199" t="s">
        <v>26</v>
      </c>
      <c r="E38" s="199" t="s">
        <v>12</v>
      </c>
      <c r="F38" s="602"/>
      <c r="G38" s="602"/>
      <c r="H38" s="602"/>
    </row>
    <row r="39" spans="1:15" ht="15.75" customHeight="1">
      <c r="A39" s="726">
        <v>1</v>
      </c>
      <c r="B39" s="200" t="s">
        <v>688</v>
      </c>
      <c r="C39" s="200" t="s">
        <v>688</v>
      </c>
      <c r="D39" s="714">
        <v>1162.8</v>
      </c>
      <c r="E39" s="714">
        <v>1170.7</v>
      </c>
      <c r="F39" s="200" t="s">
        <v>620</v>
      </c>
      <c r="G39" s="201" t="s">
        <v>688</v>
      </c>
      <c r="H39" s="714" t="s">
        <v>689</v>
      </c>
    </row>
    <row r="40" spans="1:15" ht="15.75" customHeight="1">
      <c r="A40" s="602"/>
      <c r="B40" s="202" t="s">
        <v>688</v>
      </c>
      <c r="C40" s="202" t="s">
        <v>688</v>
      </c>
      <c r="D40" s="602"/>
      <c r="E40" s="602"/>
      <c r="F40" s="203" t="s">
        <v>623</v>
      </c>
      <c r="G40" s="204" t="s">
        <v>688</v>
      </c>
      <c r="H40" s="638"/>
    </row>
    <row r="41" spans="1:15" ht="15.75" customHeight="1">
      <c r="A41" s="705">
        <v>2</v>
      </c>
      <c r="B41" s="205" t="s">
        <v>622</v>
      </c>
      <c r="C41" s="206" t="s">
        <v>690</v>
      </c>
      <c r="D41" s="727" t="s">
        <v>691</v>
      </c>
      <c r="E41" s="727" t="s">
        <v>692</v>
      </c>
      <c r="F41" s="207" t="s">
        <v>631</v>
      </c>
      <c r="G41" s="208">
        <v>9466303713</v>
      </c>
      <c r="H41" s="638"/>
    </row>
    <row r="42" spans="1:15" ht="15.75" customHeight="1">
      <c r="A42" s="602"/>
      <c r="B42" s="205" t="s">
        <v>630</v>
      </c>
      <c r="C42" s="206" t="s">
        <v>690</v>
      </c>
      <c r="D42" s="602"/>
      <c r="E42" s="602"/>
      <c r="F42" s="207" t="s">
        <v>633</v>
      </c>
      <c r="G42" s="208">
        <v>9896486583</v>
      </c>
      <c r="H42" s="638"/>
    </row>
    <row r="43" spans="1:15" ht="15.75" customHeight="1">
      <c r="A43" s="705">
        <v>12</v>
      </c>
      <c r="B43" s="205" t="s">
        <v>641</v>
      </c>
      <c r="C43" s="207" t="s">
        <v>693</v>
      </c>
      <c r="D43" s="709">
        <v>1170.4349999999999</v>
      </c>
      <c r="E43" s="709">
        <v>1178.1500000000001</v>
      </c>
      <c r="F43" s="207" t="s">
        <v>638</v>
      </c>
      <c r="G43" s="208">
        <v>9417986390</v>
      </c>
      <c r="H43" s="638"/>
    </row>
    <row r="44" spans="1:15" ht="15.75" customHeight="1">
      <c r="A44" s="602"/>
      <c r="B44" s="205" t="s">
        <v>694</v>
      </c>
      <c r="C44" s="206" t="s">
        <v>695</v>
      </c>
      <c r="D44" s="602"/>
      <c r="E44" s="602"/>
      <c r="F44" s="207" t="s">
        <v>640</v>
      </c>
      <c r="G44" s="208">
        <v>8872359476</v>
      </c>
      <c r="H44" s="602"/>
    </row>
    <row r="45" spans="1:15" ht="15.75" customHeight="1">
      <c r="A45" s="705">
        <v>3</v>
      </c>
      <c r="B45" s="205" t="s">
        <v>632</v>
      </c>
      <c r="C45" s="206" t="s">
        <v>696</v>
      </c>
      <c r="D45" s="708">
        <v>1178.5999999999999</v>
      </c>
      <c r="E45" s="708">
        <v>1186.5</v>
      </c>
      <c r="F45" s="207" t="s">
        <v>620</v>
      </c>
      <c r="G45" s="208">
        <v>7973074232</v>
      </c>
      <c r="H45" s="710" t="s">
        <v>697</v>
      </c>
    </row>
    <row r="46" spans="1:15" ht="15.75" customHeight="1">
      <c r="A46" s="602"/>
      <c r="B46" s="205" t="s">
        <v>698</v>
      </c>
      <c r="C46" s="206" t="s">
        <v>699</v>
      </c>
      <c r="D46" s="602"/>
      <c r="E46" s="602"/>
      <c r="F46" s="207" t="s">
        <v>623</v>
      </c>
      <c r="G46" s="208">
        <v>9478790749</v>
      </c>
      <c r="H46" s="638"/>
    </row>
    <row r="47" spans="1:15" ht="15.75" customHeight="1">
      <c r="A47" s="705">
        <v>4</v>
      </c>
      <c r="B47" s="205" t="s">
        <v>622</v>
      </c>
      <c r="C47" s="207" t="s">
        <v>699</v>
      </c>
      <c r="D47" s="709">
        <v>1194.4000000000001</v>
      </c>
      <c r="E47" s="709">
        <v>1186.5</v>
      </c>
      <c r="F47" s="207" t="s">
        <v>631</v>
      </c>
      <c r="G47" s="208">
        <v>9877978448</v>
      </c>
      <c r="H47" s="638"/>
    </row>
    <row r="48" spans="1:15" ht="15.75" customHeight="1">
      <c r="A48" s="602"/>
      <c r="B48" s="205" t="s">
        <v>700</v>
      </c>
      <c r="C48" s="206" t="s">
        <v>693</v>
      </c>
      <c r="D48" s="602"/>
      <c r="E48" s="602"/>
      <c r="F48" s="207" t="s">
        <v>633</v>
      </c>
      <c r="G48" s="208">
        <v>7087370322</v>
      </c>
      <c r="H48" s="638"/>
    </row>
    <row r="49" spans="1:8" ht="15.75" customHeight="1">
      <c r="A49" s="706">
        <v>5</v>
      </c>
      <c r="B49" s="202"/>
      <c r="C49" s="202"/>
      <c r="D49" s="714">
        <v>1194.4000000000001</v>
      </c>
      <c r="E49" s="710">
        <v>1202.3</v>
      </c>
      <c r="F49" s="203" t="s">
        <v>638</v>
      </c>
      <c r="G49" s="204"/>
      <c r="H49" s="638"/>
    </row>
    <row r="50" spans="1:8" ht="15.75" customHeight="1">
      <c r="A50" s="602"/>
      <c r="B50" s="202"/>
      <c r="C50" s="202"/>
      <c r="D50" s="602"/>
      <c r="E50" s="602"/>
      <c r="F50" s="203" t="s">
        <v>640</v>
      </c>
      <c r="G50" s="204"/>
      <c r="H50" s="602"/>
    </row>
    <row r="51" spans="1:8" ht="15.75" customHeight="1">
      <c r="A51" s="705">
        <v>6</v>
      </c>
      <c r="B51" s="205" t="s">
        <v>551</v>
      </c>
      <c r="C51" s="206" t="s">
        <v>701</v>
      </c>
      <c r="D51" s="708">
        <v>1210.2</v>
      </c>
      <c r="E51" s="708">
        <v>1202.3</v>
      </c>
      <c r="F51" s="207" t="s">
        <v>620</v>
      </c>
      <c r="G51" s="208">
        <v>7004563174</v>
      </c>
      <c r="H51" s="710" t="s">
        <v>702</v>
      </c>
    </row>
    <row r="52" spans="1:8" ht="15.75" customHeight="1">
      <c r="A52" s="602"/>
      <c r="B52" s="205" t="s">
        <v>654</v>
      </c>
      <c r="C52" s="206" t="s">
        <v>703</v>
      </c>
      <c r="D52" s="602"/>
      <c r="E52" s="602"/>
      <c r="F52" s="207" t="s">
        <v>623</v>
      </c>
      <c r="G52" s="208">
        <v>9530822519</v>
      </c>
      <c r="H52" s="638"/>
    </row>
    <row r="53" spans="1:8" ht="15.75" customHeight="1">
      <c r="A53" s="705">
        <v>7</v>
      </c>
      <c r="B53" s="205" t="s">
        <v>655</v>
      </c>
      <c r="C53" s="206" t="s">
        <v>704</v>
      </c>
      <c r="D53" s="709">
        <v>1210.2</v>
      </c>
      <c r="E53" s="709">
        <v>1218.0999999999999</v>
      </c>
      <c r="F53" s="207" t="s">
        <v>631</v>
      </c>
      <c r="G53" s="208">
        <v>9592458167</v>
      </c>
      <c r="H53" s="638"/>
    </row>
    <row r="54" spans="1:8" ht="15.75" customHeight="1">
      <c r="A54" s="602"/>
      <c r="B54" s="205" t="s">
        <v>657</v>
      </c>
      <c r="C54" s="207" t="s">
        <v>705</v>
      </c>
      <c r="D54" s="602"/>
      <c r="E54" s="602"/>
      <c r="F54" s="207" t="s">
        <v>633</v>
      </c>
      <c r="G54" s="208">
        <v>8283848434</v>
      </c>
      <c r="H54" s="638"/>
    </row>
    <row r="55" spans="1:8" ht="15.75" customHeight="1">
      <c r="A55" s="705">
        <v>8</v>
      </c>
      <c r="B55" s="205" t="s">
        <v>659</v>
      </c>
      <c r="C55" s="207" t="s">
        <v>706</v>
      </c>
      <c r="D55" s="709">
        <v>1226</v>
      </c>
      <c r="E55" s="709">
        <v>1218.0999999999999</v>
      </c>
      <c r="F55" s="207" t="s">
        <v>638</v>
      </c>
      <c r="G55" s="208">
        <v>8360358775</v>
      </c>
      <c r="H55" s="638"/>
    </row>
    <row r="56" spans="1:8" ht="15.75" customHeight="1">
      <c r="A56" s="602"/>
      <c r="B56" s="205" t="s">
        <v>589</v>
      </c>
      <c r="C56" s="206" t="s">
        <v>707</v>
      </c>
      <c r="D56" s="602"/>
      <c r="E56" s="602"/>
      <c r="F56" s="207" t="s">
        <v>640</v>
      </c>
      <c r="G56" s="208">
        <v>8847400008</v>
      </c>
      <c r="H56" s="602"/>
    </row>
    <row r="57" spans="1:8" ht="15.75" customHeight="1">
      <c r="A57" s="705">
        <v>9</v>
      </c>
      <c r="B57" s="205" t="s">
        <v>660</v>
      </c>
      <c r="C57" s="206" t="s">
        <v>562</v>
      </c>
      <c r="D57" s="709">
        <v>1226</v>
      </c>
      <c r="E57" s="709">
        <v>1233.9000000000001</v>
      </c>
      <c r="F57" s="207" t="s">
        <v>620</v>
      </c>
      <c r="G57" s="208">
        <v>8427122355</v>
      </c>
      <c r="H57" s="710" t="s">
        <v>708</v>
      </c>
    </row>
    <row r="58" spans="1:8" ht="15.75" customHeight="1">
      <c r="A58" s="602"/>
      <c r="B58" s="205" t="s">
        <v>664</v>
      </c>
      <c r="C58" s="206" t="s">
        <v>709</v>
      </c>
      <c r="D58" s="602"/>
      <c r="E58" s="602"/>
      <c r="F58" s="207" t="s">
        <v>623</v>
      </c>
      <c r="G58" s="208">
        <v>9463843762</v>
      </c>
      <c r="H58" s="638"/>
    </row>
    <row r="59" spans="1:8" ht="15.75" customHeight="1">
      <c r="A59" s="705">
        <v>10</v>
      </c>
      <c r="B59" s="205" t="s">
        <v>604</v>
      </c>
      <c r="C59" s="207" t="s">
        <v>710</v>
      </c>
      <c r="D59" s="709">
        <v>1241.8</v>
      </c>
      <c r="E59" s="709">
        <v>1233.9000000000001</v>
      </c>
      <c r="F59" s="207" t="s">
        <v>631</v>
      </c>
      <c r="G59" s="208">
        <v>7973475062</v>
      </c>
      <c r="H59" s="638"/>
    </row>
    <row r="60" spans="1:8" ht="15.75" customHeight="1">
      <c r="A60" s="602"/>
      <c r="B60" s="205" t="s">
        <v>711</v>
      </c>
      <c r="C60" s="206" t="s">
        <v>712</v>
      </c>
      <c r="D60" s="602"/>
      <c r="E60" s="602"/>
      <c r="F60" s="207" t="s">
        <v>633</v>
      </c>
      <c r="G60" s="208">
        <v>9501572141</v>
      </c>
      <c r="H60" s="638"/>
    </row>
    <row r="61" spans="1:8" ht="15.75" customHeight="1">
      <c r="A61" s="705">
        <v>11</v>
      </c>
      <c r="B61" s="205" t="s">
        <v>668</v>
      </c>
      <c r="C61" s="207" t="s">
        <v>713</v>
      </c>
      <c r="D61" s="709">
        <v>1241.8</v>
      </c>
      <c r="E61" s="709">
        <v>1249.72</v>
      </c>
      <c r="F61" s="207" t="s">
        <v>638</v>
      </c>
      <c r="G61" s="208">
        <v>8146492292</v>
      </c>
      <c r="H61" s="638"/>
    </row>
    <row r="62" spans="1:8" ht="15.75" customHeight="1">
      <c r="A62" s="602"/>
      <c r="B62" s="205" t="s">
        <v>714</v>
      </c>
      <c r="C62" s="207"/>
      <c r="D62" s="602"/>
      <c r="E62" s="602"/>
      <c r="F62" s="207" t="s">
        <v>640</v>
      </c>
      <c r="G62" s="209">
        <v>8847593020</v>
      </c>
      <c r="H62" s="602"/>
    </row>
    <row r="63" spans="1:8" ht="15.75" customHeight="1"/>
    <row r="64" spans="1:8" ht="15.75" customHeight="1">
      <c r="A64" s="712" t="s">
        <v>715</v>
      </c>
      <c r="B64" s="594"/>
      <c r="C64" s="594"/>
      <c r="D64" s="594"/>
      <c r="E64" s="594"/>
      <c r="F64" s="594"/>
      <c r="G64" s="594"/>
      <c r="H64" s="594"/>
    </row>
    <row r="65" spans="1:8" ht="15.75" customHeight="1">
      <c r="A65" s="728" t="s">
        <v>621</v>
      </c>
      <c r="B65" s="594"/>
      <c r="C65" s="594"/>
      <c r="D65" s="594"/>
      <c r="E65" s="594"/>
      <c r="F65" s="594"/>
      <c r="G65" s="594"/>
      <c r="H65" s="594"/>
    </row>
    <row r="66" spans="1:8" ht="15.75" customHeight="1">
      <c r="A66" s="729" t="s">
        <v>716</v>
      </c>
      <c r="B66" s="594"/>
      <c r="C66" s="594"/>
      <c r="D66" s="594"/>
      <c r="E66" s="594"/>
      <c r="F66" s="594"/>
      <c r="G66" s="594"/>
      <c r="H66" s="594"/>
    </row>
    <row r="67" spans="1:8" ht="15.75" customHeight="1">
      <c r="A67" s="707" t="s">
        <v>684</v>
      </c>
      <c r="B67" s="711" t="s">
        <v>685</v>
      </c>
      <c r="C67" s="711" t="s">
        <v>686</v>
      </c>
      <c r="D67" s="712" t="s">
        <v>717</v>
      </c>
      <c r="E67" s="595"/>
      <c r="F67" s="712" t="s">
        <v>687</v>
      </c>
      <c r="G67" s="595"/>
      <c r="H67" s="707" t="s">
        <v>457</v>
      </c>
    </row>
    <row r="68" spans="1:8" ht="15.75" customHeight="1">
      <c r="A68" s="638"/>
      <c r="B68" s="638"/>
      <c r="C68" s="638"/>
      <c r="D68" s="210" t="s">
        <v>26</v>
      </c>
      <c r="E68" s="210" t="s">
        <v>12</v>
      </c>
      <c r="F68" s="210" t="s">
        <v>26</v>
      </c>
      <c r="G68" s="210" t="s">
        <v>12</v>
      </c>
      <c r="H68" s="638"/>
    </row>
    <row r="69" spans="1:8" ht="15.75" customHeight="1">
      <c r="A69" s="211">
        <v>1</v>
      </c>
      <c r="B69" s="200" t="s">
        <v>688</v>
      </c>
      <c r="C69" s="212" t="s">
        <v>688</v>
      </c>
      <c r="D69" s="212">
        <v>1162.8</v>
      </c>
      <c r="E69" s="212">
        <v>1170.7</v>
      </c>
      <c r="F69" s="212">
        <v>1162.8</v>
      </c>
      <c r="G69" s="212">
        <v>1170.7</v>
      </c>
      <c r="H69" s="212" t="s">
        <v>688</v>
      </c>
    </row>
    <row r="70" spans="1:8" ht="15.75" customHeight="1">
      <c r="A70" s="213">
        <v>2</v>
      </c>
      <c r="B70" s="207" t="s">
        <v>463</v>
      </c>
      <c r="C70" s="214" t="s">
        <v>718</v>
      </c>
      <c r="D70" s="214">
        <v>1178.5999999999999</v>
      </c>
      <c r="E70" s="214">
        <v>1170.7</v>
      </c>
      <c r="F70" s="214">
        <v>1178.5999999999999</v>
      </c>
      <c r="G70" s="214">
        <v>1170.7</v>
      </c>
      <c r="H70" s="214">
        <v>9876588667</v>
      </c>
    </row>
    <row r="71" spans="1:8" ht="15.75" customHeight="1">
      <c r="A71" s="211">
        <v>12</v>
      </c>
      <c r="B71" s="202" t="s">
        <v>688</v>
      </c>
      <c r="C71" s="215" t="s">
        <v>688</v>
      </c>
      <c r="D71" s="212">
        <v>1170.4349999999999</v>
      </c>
      <c r="E71" s="212">
        <v>1178.1500000000001</v>
      </c>
      <c r="F71" s="212">
        <v>1170.4349999999999</v>
      </c>
      <c r="G71" s="212">
        <v>1178.1500000000001</v>
      </c>
      <c r="H71" s="212" t="s">
        <v>688</v>
      </c>
    </row>
    <row r="72" spans="1:8" ht="15.75" customHeight="1">
      <c r="A72" s="213">
        <v>3</v>
      </c>
      <c r="B72" s="206" t="s">
        <v>467</v>
      </c>
      <c r="C72" s="216" t="s">
        <v>719</v>
      </c>
      <c r="D72" s="214">
        <v>1178.5999999999999</v>
      </c>
      <c r="E72" s="214">
        <v>1186.5</v>
      </c>
      <c r="F72" s="214">
        <v>1178.5999999999999</v>
      </c>
      <c r="G72" s="214">
        <v>1186.5</v>
      </c>
      <c r="H72" s="214">
        <v>9501277242</v>
      </c>
    </row>
    <row r="73" spans="1:8" ht="15.75" customHeight="1">
      <c r="A73" s="211">
        <v>4</v>
      </c>
      <c r="B73" s="202" t="s">
        <v>720</v>
      </c>
      <c r="C73" s="215" t="s">
        <v>688</v>
      </c>
      <c r="D73" s="212">
        <v>1194.4000000000001</v>
      </c>
      <c r="E73" s="212">
        <v>1186.5</v>
      </c>
      <c r="F73" s="212">
        <v>1194.4000000000001</v>
      </c>
      <c r="G73" s="212">
        <v>1186.5</v>
      </c>
      <c r="H73" s="212" t="s">
        <v>688</v>
      </c>
    </row>
    <row r="74" spans="1:8" ht="15.75" customHeight="1">
      <c r="A74" s="213">
        <v>5</v>
      </c>
      <c r="B74" s="206" t="s">
        <v>475</v>
      </c>
      <c r="C74" s="216" t="s">
        <v>721</v>
      </c>
      <c r="D74" s="214">
        <v>1194.4000000000001</v>
      </c>
      <c r="E74" s="214">
        <v>1202.3</v>
      </c>
      <c r="F74" s="214">
        <v>1194.4000000000001</v>
      </c>
      <c r="G74" s="214">
        <v>1202.3</v>
      </c>
      <c r="H74" s="214">
        <v>7460849679</v>
      </c>
    </row>
    <row r="75" spans="1:8" ht="15.75" customHeight="1">
      <c r="A75" s="211">
        <v>6</v>
      </c>
      <c r="B75" s="202" t="s">
        <v>688</v>
      </c>
      <c r="C75" s="215" t="s">
        <v>688</v>
      </c>
      <c r="D75" s="212">
        <v>1210.2</v>
      </c>
      <c r="E75" s="212">
        <v>1202.3</v>
      </c>
      <c r="F75" s="212">
        <v>1210.2</v>
      </c>
      <c r="G75" s="212">
        <v>1202.3</v>
      </c>
      <c r="H75" s="212" t="s">
        <v>688</v>
      </c>
    </row>
    <row r="76" spans="1:8" ht="15.75" customHeight="1">
      <c r="A76" s="217">
        <v>7</v>
      </c>
      <c r="B76" s="206" t="s">
        <v>482</v>
      </c>
      <c r="C76" s="216" t="s">
        <v>722</v>
      </c>
      <c r="D76" s="214">
        <v>1210.2</v>
      </c>
      <c r="E76" s="214">
        <v>1218.0999999999999</v>
      </c>
      <c r="F76" s="214">
        <v>1210.2</v>
      </c>
      <c r="G76" s="214">
        <v>1218.0999999999999</v>
      </c>
      <c r="H76" s="214">
        <v>7986000467</v>
      </c>
    </row>
    <row r="77" spans="1:8" ht="15.75" customHeight="1">
      <c r="A77" s="218">
        <v>8</v>
      </c>
      <c r="B77" s="206" t="s">
        <v>723</v>
      </c>
      <c r="C77" s="216" t="s">
        <v>724</v>
      </c>
      <c r="D77" s="214">
        <v>1226</v>
      </c>
      <c r="E77" s="214">
        <v>1218.0999999999999</v>
      </c>
      <c r="F77" s="214">
        <v>1226</v>
      </c>
      <c r="G77" s="214">
        <v>1218.0999999999999</v>
      </c>
      <c r="H77" s="214">
        <v>8054012678</v>
      </c>
    </row>
    <row r="78" spans="1:8" ht="15.75" customHeight="1">
      <c r="A78" s="218">
        <v>9</v>
      </c>
      <c r="B78" s="219" t="s">
        <v>490</v>
      </c>
      <c r="C78" s="206" t="s">
        <v>725</v>
      </c>
      <c r="D78" s="214">
        <v>1226</v>
      </c>
      <c r="E78" s="220">
        <v>1233.9000000000001</v>
      </c>
      <c r="F78" s="214">
        <v>1226</v>
      </c>
      <c r="G78" s="220">
        <v>1233.9000000000001</v>
      </c>
      <c r="H78" s="207">
        <v>8429171981</v>
      </c>
    </row>
    <row r="79" spans="1:8" ht="15.75" customHeight="1">
      <c r="A79" s="208">
        <v>10</v>
      </c>
      <c r="B79" s="221" t="s">
        <v>494</v>
      </c>
      <c r="C79" s="222" t="s">
        <v>726</v>
      </c>
      <c r="D79" s="223">
        <v>1241.8</v>
      </c>
      <c r="E79" s="223">
        <v>1233.9000000000001</v>
      </c>
      <c r="F79" s="223">
        <v>1241.8</v>
      </c>
      <c r="G79" s="223">
        <v>1233.9000000000001</v>
      </c>
      <c r="H79" s="223">
        <v>8812006561</v>
      </c>
    </row>
    <row r="80" spans="1:8" ht="15.75" customHeight="1">
      <c r="A80" s="208">
        <v>11</v>
      </c>
      <c r="B80" s="221" t="s">
        <v>498</v>
      </c>
      <c r="C80" s="224" t="s">
        <v>727</v>
      </c>
      <c r="D80" s="225">
        <v>1241.8</v>
      </c>
      <c r="E80" s="225">
        <v>1249.72</v>
      </c>
      <c r="F80" s="225">
        <v>1241.8</v>
      </c>
      <c r="G80" s="225">
        <v>1249.72</v>
      </c>
      <c r="H80" s="225">
        <v>8427463892</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44">
    <mergeCell ref="K18:K19"/>
    <mergeCell ref="K20:K21"/>
    <mergeCell ref="K24:K25"/>
    <mergeCell ref="M20:M21"/>
    <mergeCell ref="M24:M25"/>
    <mergeCell ref="K12:K13"/>
    <mergeCell ref="M12:M13"/>
    <mergeCell ref="K14:K15"/>
    <mergeCell ref="M14:M15"/>
    <mergeCell ref="K16:K17"/>
    <mergeCell ref="M16:M17"/>
    <mergeCell ref="M18:M19"/>
    <mergeCell ref="K22:K23"/>
    <mergeCell ref="M22:M23"/>
    <mergeCell ref="B27:B28"/>
    <mergeCell ref="E27:E28"/>
    <mergeCell ref="F27:F28"/>
    <mergeCell ref="B29:B30"/>
    <mergeCell ref="B23:B24"/>
    <mergeCell ref="B25:B26"/>
    <mergeCell ref="B9:B10"/>
    <mergeCell ref="B11:B12"/>
    <mergeCell ref="B13:B14"/>
    <mergeCell ref="B15:B16"/>
    <mergeCell ref="B17:B18"/>
    <mergeCell ref="B19:B20"/>
    <mergeCell ref="B21:B22"/>
    <mergeCell ref="D15:D16"/>
    <mergeCell ref="E15:E16"/>
    <mergeCell ref="F15:F16"/>
    <mergeCell ref="D9:D10"/>
    <mergeCell ref="E9:E10"/>
    <mergeCell ref="D11:D12"/>
    <mergeCell ref="E11:E12"/>
    <mergeCell ref="F11:F12"/>
    <mergeCell ref="D13:D14"/>
    <mergeCell ref="E13:E14"/>
    <mergeCell ref="A2:H3"/>
    <mergeCell ref="A4:H4"/>
    <mergeCell ref="K4:K5"/>
    <mergeCell ref="M4:M5"/>
    <mergeCell ref="A5:A6"/>
    <mergeCell ref="B5:B6"/>
    <mergeCell ref="C5:C6"/>
    <mergeCell ref="M8:M9"/>
    <mergeCell ref="M10:M11"/>
    <mergeCell ref="D5:E5"/>
    <mergeCell ref="F5:F6"/>
    <mergeCell ref="B7:B8"/>
    <mergeCell ref="D7:D8"/>
    <mergeCell ref="E7:E8"/>
    <mergeCell ref="F7:F8"/>
    <mergeCell ref="F9:F10"/>
    <mergeCell ref="G5:G6"/>
    <mergeCell ref="H5:H6"/>
    <mergeCell ref="K6:K7"/>
    <mergeCell ref="M6:M7"/>
    <mergeCell ref="H7:H12"/>
    <mergeCell ref="K8:K9"/>
    <mergeCell ref="K10:K11"/>
    <mergeCell ref="H13:H18"/>
    <mergeCell ref="H19:H24"/>
    <mergeCell ref="H25:H30"/>
    <mergeCell ref="H34:H35"/>
    <mergeCell ref="F13:F14"/>
    <mergeCell ref="D17:D18"/>
    <mergeCell ref="E17:E18"/>
    <mergeCell ref="F17:F18"/>
    <mergeCell ref="D19:D20"/>
    <mergeCell ref="E19:E20"/>
    <mergeCell ref="F19:F20"/>
    <mergeCell ref="D21:D22"/>
    <mergeCell ref="E21:E22"/>
    <mergeCell ref="F21:F22"/>
    <mergeCell ref="D23:D24"/>
    <mergeCell ref="E23:E24"/>
    <mergeCell ref="D27:D28"/>
    <mergeCell ref="D29:D30"/>
    <mergeCell ref="E29:E30"/>
    <mergeCell ref="F29:F30"/>
    <mergeCell ref="D25:D26"/>
    <mergeCell ref="E25:E26"/>
    <mergeCell ref="F25:F26"/>
    <mergeCell ref="F67:G67"/>
    <mergeCell ref="H67:H68"/>
    <mergeCell ref="A55:A56"/>
    <mergeCell ref="A57:A58"/>
    <mergeCell ref="A59:A60"/>
    <mergeCell ref="A61:A62"/>
    <mergeCell ref="A64:H64"/>
    <mergeCell ref="A65:H65"/>
    <mergeCell ref="A66:H66"/>
    <mergeCell ref="D55:D56"/>
    <mergeCell ref="D57:D58"/>
    <mergeCell ref="D59:D60"/>
    <mergeCell ref="D61:D62"/>
    <mergeCell ref="F37:F38"/>
    <mergeCell ref="G37:G38"/>
    <mergeCell ref="H39:H44"/>
    <mergeCell ref="H45:H50"/>
    <mergeCell ref="H51:H56"/>
    <mergeCell ref="H57:H62"/>
    <mergeCell ref="F23:F24"/>
    <mergeCell ref="A31:H31"/>
    <mergeCell ref="A34:G34"/>
    <mergeCell ref="A35:G35"/>
    <mergeCell ref="A36:G36"/>
    <mergeCell ref="A37:A38"/>
    <mergeCell ref="B37:B38"/>
    <mergeCell ref="H37:H38"/>
    <mergeCell ref="C37:C38"/>
    <mergeCell ref="D37:E37"/>
    <mergeCell ref="A39:A40"/>
    <mergeCell ref="D39:D40"/>
    <mergeCell ref="E39:E40"/>
    <mergeCell ref="D41:D42"/>
    <mergeCell ref="E41:E42"/>
    <mergeCell ref="D49:D50"/>
    <mergeCell ref="D51:D52"/>
    <mergeCell ref="D53:D54"/>
    <mergeCell ref="A41:A42"/>
    <mergeCell ref="A43:A44"/>
    <mergeCell ref="A45:A46"/>
    <mergeCell ref="A47:A48"/>
    <mergeCell ref="A49:A50"/>
    <mergeCell ref="A51:A52"/>
    <mergeCell ref="A53:A54"/>
    <mergeCell ref="A67:A68"/>
    <mergeCell ref="E51:E52"/>
    <mergeCell ref="E53:E54"/>
    <mergeCell ref="E55:E56"/>
    <mergeCell ref="E57:E58"/>
    <mergeCell ref="E59:E60"/>
    <mergeCell ref="E61:E62"/>
    <mergeCell ref="D43:D44"/>
    <mergeCell ref="E43:E44"/>
    <mergeCell ref="D45:D46"/>
    <mergeCell ref="E45:E46"/>
    <mergeCell ref="D47:D48"/>
    <mergeCell ref="E47:E48"/>
    <mergeCell ref="E49:E50"/>
    <mergeCell ref="B67:B68"/>
    <mergeCell ref="C67:C68"/>
    <mergeCell ref="D67:E67"/>
  </mergeCells>
  <conditionalFormatting sqref="A1:A2 A4:A31 C5:D5 G5 C6:E6 C7:F7 C8:C10 C12 C14:C16 D15:F15 C18 H19 C20:C26 D21:F21 D23:F23 D25:F25 H25 C28 C30">
    <cfRule type="expression" dxfId="21" priority="1">
      <formula>#REF!=#REF!</formula>
    </cfRule>
  </conditionalFormatting>
  <conditionalFormatting sqref="A8">
    <cfRule type="expression" dxfId="20" priority="2">
      <formula>SEARCH(#REF!,$C8&amp;#REF!&amp;#REF!)</formula>
    </cfRule>
  </conditionalFormatting>
  <conditionalFormatting sqref="A27:B27 D27:F27 A29:F29 B15:F15 C17:F17 A19:F19 B21:F21 B23 A25:B25 C8:C10 A10 A12 C12 A14 C14 A16 C16 A18 C18 H19 C20 A20:A24 D23:F23 E25:F25 H25 C30">
    <cfRule type="expression" dxfId="19" priority="11">
      <formula>SEARCH(#REF!,$C8&amp;#REF!&amp;#REF!)</formula>
    </cfRule>
  </conditionalFormatting>
  <conditionalFormatting sqref="B5:B7">
    <cfRule type="expression" dxfId="18" priority="3">
      <formula>#REF!=#REF!</formula>
    </cfRule>
  </conditionalFormatting>
  <conditionalFormatting sqref="B7 B9 B17">
    <cfRule type="expression" dxfId="17" priority="4">
      <formula>SEARCH(#REF!,$C8&amp;#REF!&amp;#REF!)</formula>
    </cfRule>
  </conditionalFormatting>
  <conditionalFormatting sqref="B9">
    <cfRule type="expression" dxfId="16" priority="5">
      <formula>#REF!=#REF!</formula>
    </cfRule>
  </conditionalFormatting>
  <conditionalFormatting sqref="B11:D11">
    <cfRule type="expression" dxfId="15" priority="6">
      <formula>SEARCH(#REF!,$C11&amp;#REF!&amp;#REF!)</formula>
    </cfRule>
  </conditionalFormatting>
  <conditionalFormatting sqref="B11:E11 B17:F17 B15 B19:F19 B21 B23 B25">
    <cfRule type="expression" dxfId="14" priority="7">
      <formula>#REF!=#REF!</formula>
    </cfRule>
  </conditionalFormatting>
  <conditionalFormatting sqref="B13:E13">
    <cfRule type="expression" dxfId="13" priority="8">
      <formula>#REF!=#REF!</formula>
    </cfRule>
    <cfRule type="expression" dxfId="12" priority="9">
      <formula>SEARCH(#REF!,$C13&amp;#REF!&amp;#REF!)</formula>
    </cfRule>
  </conditionalFormatting>
  <conditionalFormatting sqref="B27:F27 B29:F29">
    <cfRule type="expression" dxfId="11" priority="10">
      <formula>#REF!=#REF!</formula>
    </cfRule>
  </conditionalFormatting>
  <conditionalFormatting sqref="C22:C28">
    <cfRule type="expression" dxfId="10" priority="12">
      <formula>SEARCH(#REF!,$C22&amp;#REF!&amp;#REF!)</formula>
    </cfRule>
  </conditionalFormatting>
  <conditionalFormatting sqref="D25">
    <cfRule type="expression" dxfId="9" priority="13">
      <formula>SEARCH(#REF!,$C24&amp;#REF!&amp;#REF!)</formula>
    </cfRule>
  </conditionalFormatting>
  <conditionalFormatting sqref="D9:E9">
    <cfRule type="expression" dxfId="8" priority="14">
      <formula>SEARCH(#REF!,$C10&amp;#REF!&amp;#REF!)</formula>
    </cfRule>
  </conditionalFormatting>
  <conditionalFormatting sqref="F9">
    <cfRule type="expression" dxfId="7" priority="15">
      <formula>SEARCH(#REF!,$C9&amp;#REF!&amp;#REF!)</formula>
    </cfRule>
  </conditionalFormatting>
  <conditionalFormatting sqref="G7:G8 G11:G29">
    <cfRule type="expression" dxfId="6" priority="16">
      <formula>SEARCH(#REF!,$C7&amp;#REF!&amp;#REF!)</formula>
    </cfRule>
  </conditionalFormatting>
  <conditionalFormatting sqref="G7:G9 D9:F9">
    <cfRule type="expression" dxfId="5" priority="17">
      <formula>#REF!=#REF!</formula>
    </cfRule>
  </conditionalFormatting>
  <conditionalFormatting sqref="G11:G29">
    <cfRule type="expression" dxfId="4" priority="18">
      <formula>#REF!=#REF!</formula>
    </cfRule>
  </conditionalFormatting>
  <conditionalFormatting sqref="H5:H7">
    <cfRule type="expression" dxfId="3" priority="19">
      <formula>#REF!=#REF!</formula>
    </cfRule>
  </conditionalFormatting>
  <conditionalFormatting sqref="H7 G9">
    <cfRule type="expression" dxfId="2" priority="20">
      <formula>SEARCH(#REF!,$C8&amp;#REF!&amp;#REF!)</formula>
    </cfRule>
  </conditionalFormatting>
  <conditionalFormatting sqref="H13">
    <cfRule type="expression" dxfId="1" priority="21">
      <formula>#REF!=#REF!</formula>
    </cfRule>
    <cfRule type="expression" dxfId="0" priority="22">
      <formula>SEARCH(#REF!,$C13&amp;#REF!&amp;#REF!)</formula>
    </cfRule>
  </conditionalFormatting>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951"/>
  <sheetViews>
    <sheetView workbookViewId="0"/>
  </sheetViews>
  <sheetFormatPr defaultColWidth="12.5703125" defaultRowHeight="15" customHeight="1"/>
  <cols>
    <col min="1" max="1" width="26.85546875" customWidth="1"/>
    <col min="2" max="2" width="24.42578125" customWidth="1"/>
    <col min="3" max="18" width="8.5703125" customWidth="1"/>
  </cols>
  <sheetData>
    <row r="1" spans="1:2" ht="15.75" customHeight="1">
      <c r="A1" s="724" t="s">
        <v>685</v>
      </c>
      <c r="B1" s="713" t="s">
        <v>612</v>
      </c>
    </row>
    <row r="2" spans="1:2" ht="15.75" customHeight="1">
      <c r="A2" s="602"/>
      <c r="B2" s="602"/>
    </row>
    <row r="3" spans="1:2" ht="15.75" customHeight="1">
      <c r="A3" s="205" t="s">
        <v>622</v>
      </c>
      <c r="B3" s="208">
        <v>9466303713</v>
      </c>
    </row>
    <row r="4" spans="1:2" ht="15.75" customHeight="1">
      <c r="A4" s="205" t="s">
        <v>630</v>
      </c>
      <c r="B4" s="208">
        <v>9896486583</v>
      </c>
    </row>
    <row r="5" spans="1:2" ht="15.75" customHeight="1">
      <c r="A5" s="205" t="s">
        <v>641</v>
      </c>
      <c r="B5" s="208">
        <v>9417986390</v>
      </c>
    </row>
    <row r="6" spans="1:2" ht="15.75" customHeight="1">
      <c r="A6" s="205" t="s">
        <v>694</v>
      </c>
      <c r="B6" s="208">
        <v>8872359476</v>
      </c>
    </row>
    <row r="7" spans="1:2" ht="15.75" customHeight="1">
      <c r="A7" s="205" t="s">
        <v>632</v>
      </c>
      <c r="B7" s="208">
        <v>7973074232</v>
      </c>
    </row>
    <row r="8" spans="1:2" ht="15.75" customHeight="1">
      <c r="A8" s="205" t="s">
        <v>698</v>
      </c>
      <c r="B8" s="208">
        <v>9478790749</v>
      </c>
    </row>
    <row r="9" spans="1:2" ht="15.75" customHeight="1">
      <c r="A9" s="205" t="s">
        <v>622</v>
      </c>
      <c r="B9" s="208">
        <v>9877978448</v>
      </c>
    </row>
    <row r="10" spans="1:2" ht="15.75" customHeight="1">
      <c r="A10" s="205" t="s">
        <v>700</v>
      </c>
      <c r="B10" s="208">
        <v>7087370322</v>
      </c>
    </row>
    <row r="11" spans="1:2" ht="15.75" customHeight="1">
      <c r="A11" s="205" t="s">
        <v>551</v>
      </c>
      <c r="B11" s="208">
        <v>7004563174</v>
      </c>
    </row>
    <row r="12" spans="1:2" ht="15.75" customHeight="1">
      <c r="A12" s="205" t="s">
        <v>654</v>
      </c>
      <c r="B12" s="208">
        <v>9530822519</v>
      </c>
    </row>
    <row r="13" spans="1:2" ht="15.75" customHeight="1">
      <c r="A13" s="205" t="s">
        <v>655</v>
      </c>
      <c r="B13" s="208">
        <v>9592458167</v>
      </c>
    </row>
    <row r="14" spans="1:2" ht="15.75" customHeight="1">
      <c r="A14" s="205" t="s">
        <v>657</v>
      </c>
      <c r="B14" s="208">
        <v>8283848434</v>
      </c>
    </row>
    <row r="15" spans="1:2" ht="15.75" customHeight="1">
      <c r="A15" s="205" t="s">
        <v>659</v>
      </c>
      <c r="B15" s="208">
        <v>8360358775</v>
      </c>
    </row>
    <row r="16" spans="1:2" ht="15.75" customHeight="1">
      <c r="A16" s="205" t="s">
        <v>589</v>
      </c>
      <c r="B16" s="208">
        <v>8847400008</v>
      </c>
    </row>
    <row r="17" spans="1:2" ht="15.75" customHeight="1">
      <c r="A17" s="205" t="s">
        <v>660</v>
      </c>
      <c r="B17" s="208">
        <v>8427122355</v>
      </c>
    </row>
    <row r="18" spans="1:2" ht="15.75" customHeight="1">
      <c r="A18" s="205" t="s">
        <v>664</v>
      </c>
      <c r="B18" s="208">
        <v>9463843762</v>
      </c>
    </row>
    <row r="19" spans="1:2" ht="15.75" customHeight="1">
      <c r="A19" s="205" t="s">
        <v>604</v>
      </c>
      <c r="B19" s="208">
        <v>7973475062</v>
      </c>
    </row>
    <row r="20" spans="1:2" ht="15.75" customHeight="1">
      <c r="A20" s="205" t="s">
        <v>711</v>
      </c>
      <c r="B20" s="208">
        <v>9501572141</v>
      </c>
    </row>
    <row r="21" spans="1:2" ht="15.75" customHeight="1">
      <c r="A21" s="205" t="s">
        <v>668</v>
      </c>
      <c r="B21" s="208">
        <v>8146492292</v>
      </c>
    </row>
    <row r="22" spans="1:2" ht="15.75" customHeight="1">
      <c r="A22" s="206" t="s">
        <v>467</v>
      </c>
      <c r="B22" s="214">
        <v>9501277242</v>
      </c>
    </row>
    <row r="23" spans="1:2" ht="15.75" customHeight="1">
      <c r="A23" s="206" t="s">
        <v>467</v>
      </c>
      <c r="B23" s="214">
        <v>9501277242</v>
      </c>
    </row>
    <row r="24" spans="1:2" ht="15.75" customHeight="1">
      <c r="A24" s="206" t="s">
        <v>475</v>
      </c>
      <c r="B24" s="214">
        <v>7460849679</v>
      </c>
    </row>
    <row r="25" spans="1:2" ht="15.75" customHeight="1">
      <c r="A25" s="207" t="s">
        <v>463</v>
      </c>
      <c r="B25" s="214">
        <v>9876588667</v>
      </c>
    </row>
    <row r="26" spans="1:2" ht="15.75" customHeight="1">
      <c r="A26" s="206" t="s">
        <v>482</v>
      </c>
      <c r="B26" s="214">
        <v>7986000467</v>
      </c>
    </row>
    <row r="27" spans="1:2" ht="15.75" customHeight="1">
      <c r="A27" s="206" t="s">
        <v>723</v>
      </c>
      <c r="B27" s="214">
        <v>8054012678</v>
      </c>
    </row>
    <row r="28" spans="1:2" ht="15.75" customHeight="1">
      <c r="A28" s="219" t="s">
        <v>490</v>
      </c>
      <c r="B28" s="207">
        <v>8429171981</v>
      </c>
    </row>
    <row r="29" spans="1:2" ht="15.75" customHeight="1">
      <c r="A29" s="221" t="s">
        <v>494</v>
      </c>
      <c r="B29" s="223">
        <v>8812006561</v>
      </c>
    </row>
    <row r="30" spans="1:2" ht="15.75" customHeight="1">
      <c r="A30" s="221" t="s">
        <v>498</v>
      </c>
      <c r="B30" s="225">
        <v>8427463892</v>
      </c>
    </row>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mergeCells count="2">
    <mergeCell ref="A1:A2"/>
    <mergeCell ref="B1:B2"/>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Filter data</vt:lpstr>
      <vt:lpstr>finder</vt:lpstr>
      <vt:lpstr>At a Glance</vt:lpstr>
      <vt:lpstr>LC, LWR, SEJ</vt:lpstr>
      <vt:lpstr>Bridge</vt:lpstr>
      <vt:lpstr>Curve</vt:lpstr>
      <vt:lpstr>PNC</vt:lpstr>
      <vt:lpstr>DFWO</vt:lpstr>
      <vt:lpstr>Scheduled inspection</vt:lpstr>
      <vt:lpstr>Staff_Master_DATA</vt:lpstr>
      <vt:lpstr>ExMaster_DATA</vt:lpstr>
      <vt:lpstr>SPN &amp; SPD</vt:lpstr>
      <vt:lpstr>Gateman</vt:lpstr>
      <vt:lpstr>KEYMAN</vt:lpstr>
      <vt:lpstr>Br.Watchman</vt:lpstr>
      <vt:lpstr>Defects</vt:lpstr>
      <vt:lpstr>Patrolman</vt:lpstr>
      <vt:lpstr>Copy of Patrolman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AZAD</cp:lastModifiedBy>
  <cp:lastPrinted>2026-08-18T10:56:36Z</cp:lastPrinted>
  <dcterms:modified xsi:type="dcterms:W3CDTF">2026-08-22T08:18:20Z</dcterms:modified>
</cp:coreProperties>
</file>