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OS1PEPF00003E6A\EXCELCNV\fd2ecc47-bf3c-4d1c-a111-e32217c8138e\"/>
    </mc:Choice>
  </mc:AlternateContent>
  <xr:revisionPtr revIDLastSave="0" documentId="8_{03C9BEB0-159A-4CA2-9A94-350CC7699449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Rocket Propellant Data" sheetId="1" r:id="rId1"/>
    <sheet name="Eucalyptu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A46" i="2"/>
  <c r="C46" i="2"/>
  <c r="B46" i="2"/>
  <c r="G40" i="2"/>
  <c r="F40" i="2"/>
  <c r="D4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B43" i="2"/>
  <c r="A43" i="2"/>
  <c r="B40" i="2"/>
  <c r="A40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B30" i="1"/>
  <c r="A30" i="1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24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27" i="1"/>
  <c r="A27" i="1"/>
  <c r="B24" i="1"/>
  <c r="A24" i="1"/>
</calcChain>
</file>

<file path=xl/sharedStrings.xml><?xml version="1.0" encoding="utf-8"?>
<sst xmlns="http://schemas.openxmlformats.org/spreadsheetml/2006/main" count="37" uniqueCount="23">
  <si>
    <t>Shear strength (Y)</t>
  </si>
  <si>
    <t>Age of propellant (X)</t>
  </si>
  <si>
    <t>Xi - X_bar</t>
  </si>
  <si>
    <t>(Xi - X_bar)^2</t>
  </si>
  <si>
    <t>Yi - Y_bar</t>
  </si>
  <si>
    <t>(Yi - Y_bar)^2</t>
  </si>
  <si>
    <t>XY</t>
  </si>
  <si>
    <t>Y_pred</t>
  </si>
  <si>
    <t>Error</t>
  </si>
  <si>
    <t>Y_Sum</t>
  </si>
  <si>
    <t>X_Sum</t>
  </si>
  <si>
    <t>SXX</t>
  </si>
  <si>
    <t>SYY</t>
  </si>
  <si>
    <t>SXY</t>
  </si>
  <si>
    <t>Y_bar</t>
  </si>
  <si>
    <t>X_bar</t>
  </si>
  <si>
    <t>B1</t>
  </si>
  <si>
    <t>B0</t>
  </si>
  <si>
    <t>density</t>
  </si>
  <si>
    <t>hardness</t>
  </si>
  <si>
    <t>X_Bar</t>
  </si>
  <si>
    <t>Y_Bar</t>
  </si>
  <si>
    <t>B1*X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</si>
</sst>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DejaVu Sans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'Rocket Propellant Data'!$H$2:$H$21</c:f>
              <c:numCache>
                <c:formatCode>General</c:formatCode>
                <c:ptCount val="20"/>
                <c:pt idx="0">
                  <c:v>2051.8690391670125</c:v>
                </c:pt>
                <c:pt idx="1">
                  <c:v>1745.2065587589909</c:v>
                </c:pt>
                <c:pt idx="2">
                  <c:v>2330.6531122652141</c:v>
                </c:pt>
                <c:pt idx="3">
                  <c:v>1996.1122245473723</c:v>
                </c:pt>
                <c:pt idx="4">
                  <c:v>2423.581136631281</c:v>
                </c:pt>
                <c:pt idx="5">
                  <c:v>1921.7698050545187</c:v>
                </c:pt>
                <c:pt idx="6">
                  <c:v>1735.9137563223844</c:v>
                </c:pt>
                <c:pt idx="7">
                  <c:v>2535.0947658705618</c:v>
                </c:pt>
                <c:pt idx="8">
                  <c:v>2349.2387171384271</c:v>
                </c:pt>
                <c:pt idx="9">
                  <c:v>2219.1394830259333</c:v>
                </c:pt>
                <c:pt idx="10">
                  <c:v>2144.7970635330798</c:v>
                </c:pt>
                <c:pt idx="11">
                  <c:v>2488.6307536875279</c:v>
                </c:pt>
                <c:pt idx="12">
                  <c:v>1698.7425465759575</c:v>
                </c:pt>
                <c:pt idx="13">
                  <c:v>2265.6034952089667</c:v>
                </c:pt>
                <c:pt idx="14">
                  <c:v>1810.2561758152381</c:v>
                </c:pt>
                <c:pt idx="15">
                  <c:v>1958.9410148009456</c:v>
                </c:pt>
                <c:pt idx="16">
                  <c:v>2404.9955317580675</c:v>
                </c:pt>
                <c:pt idx="17">
                  <c:v>2163.3826684062933</c:v>
                </c:pt>
                <c:pt idx="18">
                  <c:v>2553.6803707437748</c:v>
                </c:pt>
                <c:pt idx="19">
                  <c:v>1828.8417806884513</c:v>
                </c:pt>
              </c:numCache>
            </c:numRef>
          </c:xVal>
          <c:yVal>
            <c:numRef>
              <c:f>'Rocket Propellant Data'!$I$2:$I$21</c:f>
              <c:numCache>
                <c:formatCode>General</c:formatCode>
                <c:ptCount val="20"/>
                <c:pt idx="0">
                  <c:v>106.13096083298751</c:v>
                </c:pt>
                <c:pt idx="1">
                  <c:v>-67.056558758990832</c:v>
                </c:pt>
                <c:pt idx="2">
                  <c:v>-14.653112265214077</c:v>
                </c:pt>
                <c:pt idx="3">
                  <c:v>65.187775452627875</c:v>
                </c:pt>
                <c:pt idx="4">
                  <c:v>-216.08113663128097</c:v>
                </c:pt>
                <c:pt idx="5">
                  <c:v>-213.4698050545187</c:v>
                </c:pt>
                <c:pt idx="6">
                  <c:v>48.78624367761563</c:v>
                </c:pt>
                <c:pt idx="7">
                  <c:v>39.905234129438213</c:v>
                </c:pt>
                <c:pt idx="8">
                  <c:v>8.6612828615729995</c:v>
                </c:pt>
                <c:pt idx="9">
                  <c:v>46.560516974066559</c:v>
                </c:pt>
                <c:pt idx="10">
                  <c:v>11.402936466919982</c:v>
                </c:pt>
                <c:pt idx="11">
                  <c:v>-89.080753687527704</c:v>
                </c:pt>
                <c:pt idx="12">
                  <c:v>81.057453424042478</c:v>
                </c:pt>
                <c:pt idx="13">
                  <c:v>71.146504791033294</c:v>
                </c:pt>
                <c:pt idx="14">
                  <c:v>-44.956175815238112</c:v>
                </c:pt>
                <c:pt idx="15">
                  <c:v>94.558985199054405</c:v>
                </c:pt>
                <c:pt idx="16">
                  <c:v>9.4044682419325909</c:v>
                </c:pt>
                <c:pt idx="17">
                  <c:v>37.117331593706695</c:v>
                </c:pt>
                <c:pt idx="18">
                  <c:v>100.51962925622502</c:v>
                </c:pt>
                <c:pt idx="19">
                  <c:v>-75.141780688451263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4E-48DC-8430-3A0BDF444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52967"/>
        <c:axId val="767304712"/>
      </c:scatterChart>
      <c:valAx>
        <c:axId val="1200552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04712"/>
        <c:crosses val="autoZero"/>
        <c:crossBetween val="midCat"/>
      </c:valAx>
      <c:valAx>
        <c:axId val="7673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52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Eucalyptus!$H$2:$H$37</c:f>
              <c:numCache>
                <c:formatCode>General</c:formatCode>
                <c:ptCount val="36"/>
                <c:pt idx="0">
                  <c:v>259.91516301573029</c:v>
                </c:pt>
                <c:pt idx="1">
                  <c:v>265.66583049214796</c:v>
                </c:pt>
                <c:pt idx="2">
                  <c:v>409.43251740258688</c:v>
                </c:pt>
                <c:pt idx="3">
                  <c:v>472.68985964317994</c:v>
                </c:pt>
                <c:pt idx="4">
                  <c:v>472.68985964317994</c:v>
                </c:pt>
                <c:pt idx="5">
                  <c:v>507.19386450168531</c:v>
                </c:pt>
                <c:pt idx="6">
                  <c:v>581.9525416951135</c:v>
                </c:pt>
                <c:pt idx="7">
                  <c:v>719.96856112913497</c:v>
                </c:pt>
                <c:pt idx="8">
                  <c:v>886.73791794524391</c:v>
                </c:pt>
                <c:pt idx="9">
                  <c:v>1053.5072747613531</c:v>
                </c:pt>
                <c:pt idx="10">
                  <c:v>1070.7592771906056</c:v>
                </c:pt>
                <c:pt idx="11">
                  <c:v>1099.5126145726931</c:v>
                </c:pt>
                <c:pt idx="12">
                  <c:v>1105.2632820491108</c:v>
                </c:pt>
                <c:pt idx="13">
                  <c:v>1134.0166194311987</c:v>
                </c:pt>
                <c:pt idx="14">
                  <c:v>1157.019289336869</c:v>
                </c:pt>
                <c:pt idx="15">
                  <c:v>1174.271291766122</c:v>
                </c:pt>
                <c:pt idx="16">
                  <c:v>1180.0219592425397</c:v>
                </c:pt>
                <c:pt idx="17">
                  <c:v>1180.0219592425397</c:v>
                </c:pt>
                <c:pt idx="18">
                  <c:v>1306.5366437237253</c:v>
                </c:pt>
                <c:pt idx="19">
                  <c:v>1473.3060005398343</c:v>
                </c:pt>
                <c:pt idx="20">
                  <c:v>1536.5633427804278</c:v>
                </c:pt>
                <c:pt idx="21">
                  <c:v>1611.3220199738562</c:v>
                </c:pt>
                <c:pt idx="22">
                  <c:v>1801.0940466956354</c:v>
                </c:pt>
                <c:pt idx="23">
                  <c:v>1801.0940466956354</c:v>
                </c:pt>
                <c:pt idx="24">
                  <c:v>1910.3567287475689</c:v>
                </c:pt>
                <c:pt idx="25">
                  <c:v>2059.8740831344253</c:v>
                </c:pt>
                <c:pt idx="26">
                  <c:v>2088.6274205165132</c:v>
                </c:pt>
                <c:pt idx="27">
                  <c:v>2134.6327603278532</c:v>
                </c:pt>
                <c:pt idx="28">
                  <c:v>2151.8847627571063</c:v>
                </c:pt>
                <c:pt idx="29">
                  <c:v>2243.8954423797873</c:v>
                </c:pt>
                <c:pt idx="30">
                  <c:v>2278.3994472382924</c:v>
                </c:pt>
                <c:pt idx="31">
                  <c:v>2634.940830776181</c:v>
                </c:pt>
                <c:pt idx="32">
                  <c:v>2715.4501754460271</c:v>
                </c:pt>
                <c:pt idx="33">
                  <c:v>2795.9595201158722</c:v>
                </c:pt>
                <c:pt idx="34">
                  <c:v>2813.2115225451248</c:v>
                </c:pt>
                <c:pt idx="35">
                  <c:v>2813.2115225451248</c:v>
                </c:pt>
              </c:numCache>
            </c:numRef>
          </c:xVal>
          <c:yVal>
            <c:numRef>
              <c:f>Eucalyptus!$I$2:$I$37</c:f>
              <c:numCache>
                <c:formatCode>General</c:formatCode>
                <c:ptCount val="36"/>
                <c:pt idx="0">
                  <c:v>224.08483698426971</c:v>
                </c:pt>
                <c:pt idx="1">
                  <c:v>161.33416950785204</c:v>
                </c:pt>
                <c:pt idx="2">
                  <c:v>3.5674825974131181</c:v>
                </c:pt>
                <c:pt idx="3">
                  <c:v>44.310140356820057</c:v>
                </c:pt>
                <c:pt idx="4">
                  <c:v>76.310140356820057</c:v>
                </c:pt>
                <c:pt idx="5">
                  <c:v>140.80613549831469</c:v>
                </c:pt>
                <c:pt idx="6">
                  <c:v>5.0474583048865043</c:v>
                </c:pt>
                <c:pt idx="7">
                  <c:v>-15.968561129134969</c:v>
                </c:pt>
                <c:pt idx="8">
                  <c:v>92.262082054756092</c:v>
                </c:pt>
                <c:pt idx="9">
                  <c:v>-139.50727476135307</c:v>
                </c:pt>
                <c:pt idx="10">
                  <c:v>-0.75927719060564414</c:v>
                </c:pt>
                <c:pt idx="11">
                  <c:v>-79.51261457269311</c:v>
                </c:pt>
                <c:pt idx="12">
                  <c:v>104.73671795088921</c:v>
                </c:pt>
                <c:pt idx="13">
                  <c:v>-145.01661943119871</c:v>
                </c:pt>
                <c:pt idx="14">
                  <c:v>2.9807106631310489</c:v>
                </c:pt>
                <c:pt idx="15">
                  <c:v>-164.27129176612198</c:v>
                </c:pt>
                <c:pt idx="16">
                  <c:v>-80.021959242539651</c:v>
                </c:pt>
                <c:pt idx="17">
                  <c:v>-50.021959242539651</c:v>
                </c:pt>
                <c:pt idx="18">
                  <c:v>-36.536643723725319</c:v>
                </c:pt>
                <c:pt idx="19">
                  <c:v>-293.30600053983426</c:v>
                </c:pt>
                <c:pt idx="20">
                  <c:v>-136.56334278042777</c:v>
                </c:pt>
                <c:pt idx="21">
                  <c:v>148.67798002614381</c:v>
                </c:pt>
                <c:pt idx="22">
                  <c:v>-91.09404669563537</c:v>
                </c:pt>
                <c:pt idx="23">
                  <c:v>208.90595330436463</c:v>
                </c:pt>
                <c:pt idx="24">
                  <c:v>-30.356728747568923</c:v>
                </c:pt>
                <c:pt idx="25">
                  <c:v>-79.874083134425291</c:v>
                </c:pt>
                <c:pt idx="26">
                  <c:v>-268.62742051651321</c:v>
                </c:pt>
                <c:pt idx="27">
                  <c:v>-114.63276032785325</c:v>
                </c:pt>
                <c:pt idx="28">
                  <c:v>-171.88476275710627</c:v>
                </c:pt>
                <c:pt idx="29">
                  <c:v>66.104557620212745</c:v>
                </c:pt>
                <c:pt idx="30">
                  <c:v>-338.3994472382924</c:v>
                </c:pt>
                <c:pt idx="31">
                  <c:v>625.05916922381903</c:v>
                </c:pt>
                <c:pt idx="32">
                  <c:v>-15.45017544602706</c:v>
                </c:pt>
                <c:pt idx="33">
                  <c:v>94.040479884127762</c:v>
                </c:pt>
                <c:pt idx="34">
                  <c:v>-73.211522545124808</c:v>
                </c:pt>
                <c:pt idx="35">
                  <c:v>326.78847745487519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6-46E9-A148-5742892EB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59304"/>
        <c:axId val="37534215"/>
      </c:scatterChart>
      <c:valAx>
        <c:axId val="51115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4215"/>
        <c:crosses val="autoZero"/>
        <c:crossBetween val="midCat"/>
      </c:valAx>
      <c:valAx>
        <c:axId val="37534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5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</xdr:row>
      <xdr:rowOff>19050</xdr:rowOff>
    </xdr:from>
    <xdr:to>
      <xdr:col>18</xdr:col>
      <xdr:colOff>200025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0657F-3384-D115-C2FA-8FB3CFBD1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8</xdr:row>
      <xdr:rowOff>28575</xdr:rowOff>
    </xdr:from>
    <xdr:to>
      <xdr:col>18</xdr:col>
      <xdr:colOff>504825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FBC06-9005-E3E6-70B5-C358BE2C4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O5" sqref="O5"/>
    </sheetView>
  </sheetViews>
  <sheetFormatPr defaultRowHeight="15"/>
  <cols>
    <col min="1" max="1" width="16.85546875" bestFit="1" customWidth="1"/>
    <col min="2" max="2" width="19.42578125" bestFit="1" customWidth="1"/>
    <col min="3" max="3" width="9.42578125" bestFit="1" customWidth="1"/>
    <col min="4" max="4" width="12.85546875" bestFit="1" customWidth="1"/>
    <col min="5" max="5" width="9.85546875" bestFit="1" customWidth="1"/>
    <col min="6" max="6" width="12.7109375" bestFit="1" customWidth="1"/>
    <col min="7" max="7" width="12.85546875" bestFit="1" customWidth="1"/>
    <col min="8" max="8" width="12.5703125" bestFit="1" customWidth="1"/>
    <col min="9" max="9" width="12.855468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2158</v>
      </c>
      <c r="B2">
        <v>15.5</v>
      </c>
      <c r="C2">
        <f>B2-B$27</f>
        <v>2.1374999999999993</v>
      </c>
      <c r="D2">
        <f>C2*C2</f>
        <v>4.5689062499999968</v>
      </c>
      <c r="E2">
        <f>A2-A$27</f>
        <v>26.677500000000236</v>
      </c>
      <c r="F2">
        <f>E2*E2</f>
        <v>711.68900625001265</v>
      </c>
      <c r="G2">
        <f>C2*E2</f>
        <v>57.02315625000049</v>
      </c>
      <c r="H2">
        <f>B$30+(A$30*B2)</f>
        <v>2051.8690391670125</v>
      </c>
      <c r="I2">
        <f>A2-H2</f>
        <v>106.13096083298751</v>
      </c>
    </row>
    <row r="3" spans="1:9">
      <c r="A3">
        <v>1678.15</v>
      </c>
      <c r="B3">
        <v>23.75</v>
      </c>
      <c r="C3">
        <f t="shared" ref="C3:C21" si="0">B3-B$27</f>
        <v>10.387499999999999</v>
      </c>
      <c r="D3">
        <f t="shared" ref="D3:D21" si="1">C3*C3</f>
        <v>107.90015624999998</v>
      </c>
      <c r="E3">
        <f t="shared" ref="E3:E21" si="2">A3-A$27</f>
        <v>-453.17249999999967</v>
      </c>
      <c r="F3">
        <f t="shared" ref="F3:F21" si="3">E3*E3</f>
        <v>205365.31475624969</v>
      </c>
      <c r="G3">
        <f t="shared" ref="G3:G21" si="4">C3*E3</f>
        <v>-4707.329343749996</v>
      </c>
      <c r="H3">
        <f t="shared" ref="H3:H21" si="5">B$30+(A$30*B3)</f>
        <v>1745.2065587589909</v>
      </c>
      <c r="I3">
        <f t="shared" ref="I3:I21" si="6">A3-H3</f>
        <v>-67.056558758990832</v>
      </c>
    </row>
    <row r="4" spans="1:9">
      <c r="A4">
        <v>2316</v>
      </c>
      <c r="B4">
        <v>8</v>
      </c>
      <c r="C4">
        <f t="shared" si="0"/>
        <v>-5.3625000000000007</v>
      </c>
      <c r="D4">
        <f t="shared" si="1"/>
        <v>28.756406250000008</v>
      </c>
      <c r="E4">
        <f t="shared" si="2"/>
        <v>184.67750000000024</v>
      </c>
      <c r="F4">
        <f t="shared" si="3"/>
        <v>34105.779006250086</v>
      </c>
      <c r="G4">
        <f t="shared" si="4"/>
        <v>-990.33309375000135</v>
      </c>
      <c r="H4">
        <f t="shared" si="5"/>
        <v>2330.6531122652141</v>
      </c>
      <c r="I4">
        <f t="shared" si="6"/>
        <v>-14.653112265214077</v>
      </c>
    </row>
    <row r="5" spans="1:9">
      <c r="A5">
        <v>2061.3000000000002</v>
      </c>
      <c r="B5">
        <v>17</v>
      </c>
      <c r="C5">
        <f t="shared" si="0"/>
        <v>3.6374999999999993</v>
      </c>
      <c r="D5">
        <f t="shared" si="1"/>
        <v>13.231406249999996</v>
      </c>
      <c r="E5">
        <f t="shared" si="2"/>
        <v>-70.022499999999582</v>
      </c>
      <c r="F5">
        <f t="shared" si="3"/>
        <v>4903.1505062499418</v>
      </c>
      <c r="G5">
        <f t="shared" si="4"/>
        <v>-254.70684374999843</v>
      </c>
      <c r="H5">
        <f t="shared" si="5"/>
        <v>1996.1122245473723</v>
      </c>
      <c r="I5">
        <f t="shared" si="6"/>
        <v>65.187775452627875</v>
      </c>
    </row>
    <row r="6" spans="1:9">
      <c r="A6">
        <v>2207.5</v>
      </c>
      <c r="B6">
        <v>5.5</v>
      </c>
      <c r="C6">
        <f t="shared" si="0"/>
        <v>-7.8625000000000007</v>
      </c>
      <c r="D6">
        <f t="shared" si="1"/>
        <v>61.818906250000012</v>
      </c>
      <c r="E6">
        <f t="shared" si="2"/>
        <v>76.177500000000236</v>
      </c>
      <c r="F6">
        <f t="shared" si="3"/>
        <v>5803.0115062500363</v>
      </c>
      <c r="G6">
        <f t="shared" si="4"/>
        <v>-598.94559375000188</v>
      </c>
      <c r="H6">
        <f t="shared" si="5"/>
        <v>2423.581136631281</v>
      </c>
      <c r="I6">
        <f t="shared" si="6"/>
        <v>-216.08113663128097</v>
      </c>
    </row>
    <row r="7" spans="1:9">
      <c r="A7">
        <v>1708.3</v>
      </c>
      <c r="B7">
        <v>19</v>
      </c>
      <c r="C7">
        <f t="shared" si="0"/>
        <v>5.6374999999999993</v>
      </c>
      <c r="D7">
        <f t="shared" si="1"/>
        <v>31.781406249999993</v>
      </c>
      <c r="E7">
        <f t="shared" si="2"/>
        <v>-423.02249999999981</v>
      </c>
      <c r="F7">
        <f t="shared" si="3"/>
        <v>178948.03550624984</v>
      </c>
      <c r="G7">
        <f t="shared" si="4"/>
        <v>-2384.7893437499988</v>
      </c>
      <c r="H7">
        <f t="shared" si="5"/>
        <v>1921.7698050545187</v>
      </c>
      <c r="I7">
        <f t="shared" si="6"/>
        <v>-213.4698050545187</v>
      </c>
    </row>
    <row r="8" spans="1:9">
      <c r="A8">
        <v>1784.7</v>
      </c>
      <c r="B8">
        <v>24</v>
      </c>
      <c r="C8">
        <f t="shared" si="0"/>
        <v>10.637499999999999</v>
      </c>
      <c r="D8">
        <f t="shared" si="1"/>
        <v>113.15640624999999</v>
      </c>
      <c r="E8">
        <f t="shared" si="2"/>
        <v>-346.62249999999972</v>
      </c>
      <c r="F8">
        <f t="shared" si="3"/>
        <v>120147.1575062498</v>
      </c>
      <c r="G8">
        <f t="shared" si="4"/>
        <v>-3687.1968437499968</v>
      </c>
      <c r="H8">
        <f t="shared" si="5"/>
        <v>1735.9137563223844</v>
      </c>
      <c r="I8">
        <f t="shared" si="6"/>
        <v>48.78624367761563</v>
      </c>
    </row>
    <row r="9" spans="1:9">
      <c r="A9">
        <v>2575</v>
      </c>
      <c r="B9">
        <v>2.5</v>
      </c>
      <c r="C9">
        <f t="shared" si="0"/>
        <v>-10.862500000000001</v>
      </c>
      <c r="D9">
        <f t="shared" si="1"/>
        <v>117.99390625000001</v>
      </c>
      <c r="E9">
        <f t="shared" si="2"/>
        <v>443.67750000000024</v>
      </c>
      <c r="F9">
        <f t="shared" si="3"/>
        <v>196849.72400625021</v>
      </c>
      <c r="G9">
        <f t="shared" si="4"/>
        <v>-4819.4468437500027</v>
      </c>
      <c r="H9">
        <f t="shared" si="5"/>
        <v>2535.0947658705618</v>
      </c>
      <c r="I9">
        <f t="shared" si="6"/>
        <v>39.905234129438213</v>
      </c>
    </row>
    <row r="10" spans="1:9">
      <c r="A10">
        <v>2357.9</v>
      </c>
      <c r="B10">
        <v>7.5</v>
      </c>
      <c r="C10">
        <f t="shared" si="0"/>
        <v>-5.8625000000000007</v>
      </c>
      <c r="D10">
        <f t="shared" si="1"/>
        <v>34.368906250000009</v>
      </c>
      <c r="E10">
        <f t="shared" si="2"/>
        <v>226.57750000000033</v>
      </c>
      <c r="F10">
        <f t="shared" si="3"/>
        <v>51337.363506250149</v>
      </c>
      <c r="G10">
        <f t="shared" si="4"/>
        <v>-1328.310593750002</v>
      </c>
      <c r="H10">
        <f t="shared" si="5"/>
        <v>2349.2387171384271</v>
      </c>
      <c r="I10">
        <f t="shared" si="6"/>
        <v>8.6612828615729995</v>
      </c>
    </row>
    <row r="11" spans="1:9">
      <c r="A11">
        <v>2265.6999999999998</v>
      </c>
      <c r="B11">
        <v>11</v>
      </c>
      <c r="C11">
        <f t="shared" si="0"/>
        <v>-2.3625000000000007</v>
      </c>
      <c r="D11">
        <f t="shared" si="1"/>
        <v>5.5814062500000032</v>
      </c>
      <c r="E11">
        <f t="shared" si="2"/>
        <v>134.37750000000005</v>
      </c>
      <c r="F11">
        <f t="shared" si="3"/>
        <v>18057.312506250015</v>
      </c>
      <c r="G11">
        <f t="shared" si="4"/>
        <v>-317.46684375000024</v>
      </c>
      <c r="H11">
        <f t="shared" si="5"/>
        <v>2219.1394830259333</v>
      </c>
      <c r="I11">
        <f t="shared" si="6"/>
        <v>46.560516974066559</v>
      </c>
    </row>
    <row r="12" spans="1:9">
      <c r="A12">
        <v>2156.1999999999998</v>
      </c>
      <c r="B12">
        <v>13</v>
      </c>
      <c r="C12">
        <f t="shared" si="0"/>
        <v>-0.36250000000000071</v>
      </c>
      <c r="D12">
        <f t="shared" si="1"/>
        <v>0.1314062500000005</v>
      </c>
      <c r="E12">
        <f t="shared" si="2"/>
        <v>24.877500000000055</v>
      </c>
      <c r="F12">
        <f t="shared" si="3"/>
        <v>618.89000625000267</v>
      </c>
      <c r="G12">
        <f t="shared" si="4"/>
        <v>-9.0180937500000375</v>
      </c>
      <c r="H12">
        <f t="shared" si="5"/>
        <v>2144.7970635330798</v>
      </c>
      <c r="I12">
        <f t="shared" si="6"/>
        <v>11.402936466919982</v>
      </c>
    </row>
    <row r="13" spans="1:9">
      <c r="A13">
        <v>2399.5500000000002</v>
      </c>
      <c r="B13">
        <v>3.75</v>
      </c>
      <c r="C13">
        <f t="shared" si="0"/>
        <v>-9.6125000000000007</v>
      </c>
      <c r="D13">
        <f t="shared" si="1"/>
        <v>92.400156250000009</v>
      </c>
      <c r="E13">
        <f t="shared" si="2"/>
        <v>268.22750000000042</v>
      </c>
      <c r="F13">
        <f t="shared" si="3"/>
        <v>71945.991756250223</v>
      </c>
      <c r="G13">
        <f t="shared" si="4"/>
        <v>-2578.3368437500044</v>
      </c>
      <c r="H13">
        <f t="shared" si="5"/>
        <v>2488.6307536875279</v>
      </c>
      <c r="I13">
        <f t="shared" si="6"/>
        <v>-89.080753687527704</v>
      </c>
    </row>
    <row r="14" spans="1:9">
      <c r="A14">
        <v>1779.8</v>
      </c>
      <c r="B14">
        <v>25</v>
      </c>
      <c r="C14">
        <f t="shared" si="0"/>
        <v>11.637499999999999</v>
      </c>
      <c r="D14">
        <f t="shared" si="1"/>
        <v>135.43140624999998</v>
      </c>
      <c r="E14">
        <f t="shared" si="2"/>
        <v>-351.52249999999981</v>
      </c>
      <c r="F14">
        <f t="shared" si="3"/>
        <v>123568.06800624987</v>
      </c>
      <c r="G14">
        <f t="shared" si="4"/>
        <v>-4090.8430937499975</v>
      </c>
      <c r="H14">
        <f t="shared" si="5"/>
        <v>1698.7425465759575</v>
      </c>
      <c r="I14">
        <f t="shared" si="6"/>
        <v>81.057453424042478</v>
      </c>
    </row>
    <row r="15" spans="1:9">
      <c r="A15">
        <v>2336.75</v>
      </c>
      <c r="B15">
        <v>9.75</v>
      </c>
      <c r="C15">
        <f t="shared" si="0"/>
        <v>-3.6125000000000007</v>
      </c>
      <c r="D15">
        <f t="shared" si="1"/>
        <v>13.050156250000006</v>
      </c>
      <c r="E15">
        <f t="shared" si="2"/>
        <v>205.42750000000024</v>
      </c>
      <c r="F15">
        <f t="shared" si="3"/>
        <v>42200.4577562501</v>
      </c>
      <c r="G15">
        <f t="shared" si="4"/>
        <v>-742.10684375000096</v>
      </c>
      <c r="H15">
        <f t="shared" si="5"/>
        <v>2265.6034952089667</v>
      </c>
      <c r="I15">
        <f t="shared" si="6"/>
        <v>71.146504791033294</v>
      </c>
    </row>
    <row r="16" spans="1:9">
      <c r="A16">
        <v>1765.3</v>
      </c>
      <c r="B16">
        <v>22</v>
      </c>
      <c r="C16">
        <f t="shared" si="0"/>
        <v>8.6374999999999993</v>
      </c>
      <c r="D16">
        <f t="shared" si="1"/>
        <v>74.606406249999992</v>
      </c>
      <c r="E16">
        <f t="shared" si="2"/>
        <v>-366.02249999999981</v>
      </c>
      <c r="F16">
        <f t="shared" si="3"/>
        <v>133972.47050624987</v>
      </c>
      <c r="G16">
        <f t="shared" si="4"/>
        <v>-3161.5193437499979</v>
      </c>
      <c r="H16">
        <f t="shared" si="5"/>
        <v>1810.2561758152381</v>
      </c>
      <c r="I16">
        <f t="shared" si="6"/>
        <v>-44.956175815238112</v>
      </c>
    </row>
    <row r="17" spans="1:9">
      <c r="A17">
        <v>2053.5</v>
      </c>
      <c r="B17">
        <v>18</v>
      </c>
      <c r="C17">
        <f t="shared" si="0"/>
        <v>4.6374999999999993</v>
      </c>
      <c r="D17">
        <f t="shared" si="1"/>
        <v>21.506406249999994</v>
      </c>
      <c r="E17">
        <f t="shared" si="2"/>
        <v>-77.822499999999764</v>
      </c>
      <c r="F17">
        <f t="shared" si="3"/>
        <v>6056.3415062499635</v>
      </c>
      <c r="G17">
        <f t="shared" si="4"/>
        <v>-360.90184374999887</v>
      </c>
      <c r="H17">
        <f t="shared" si="5"/>
        <v>1958.9410148009456</v>
      </c>
      <c r="I17">
        <f t="shared" si="6"/>
        <v>94.558985199054405</v>
      </c>
    </row>
    <row r="18" spans="1:9">
      <c r="A18">
        <v>2414.4</v>
      </c>
      <c r="B18">
        <v>6</v>
      </c>
      <c r="C18">
        <f t="shared" si="0"/>
        <v>-7.3625000000000007</v>
      </c>
      <c r="D18">
        <f t="shared" si="1"/>
        <v>54.206406250000008</v>
      </c>
      <c r="E18">
        <f t="shared" si="2"/>
        <v>283.07750000000033</v>
      </c>
      <c r="F18">
        <f t="shared" si="3"/>
        <v>80132.871006250192</v>
      </c>
      <c r="G18">
        <f t="shared" si="4"/>
        <v>-2084.1580937500025</v>
      </c>
      <c r="H18">
        <f t="shared" si="5"/>
        <v>2404.9955317580675</v>
      </c>
      <c r="I18">
        <f t="shared" si="6"/>
        <v>9.4044682419325909</v>
      </c>
    </row>
    <row r="19" spans="1:9">
      <c r="A19">
        <v>2200.5</v>
      </c>
      <c r="B19">
        <v>12.5</v>
      </c>
      <c r="C19">
        <f t="shared" si="0"/>
        <v>-0.86250000000000071</v>
      </c>
      <c r="D19">
        <f t="shared" si="1"/>
        <v>0.74390625000000121</v>
      </c>
      <c r="E19">
        <f t="shared" si="2"/>
        <v>69.177500000000236</v>
      </c>
      <c r="F19">
        <f t="shared" si="3"/>
        <v>4785.526506250033</v>
      </c>
      <c r="G19">
        <f t="shared" si="4"/>
        <v>-59.665593750000255</v>
      </c>
      <c r="H19">
        <f t="shared" si="5"/>
        <v>2163.3826684062933</v>
      </c>
      <c r="I19">
        <f t="shared" si="6"/>
        <v>37.117331593706695</v>
      </c>
    </row>
    <row r="20" spans="1:9">
      <c r="A20">
        <v>2654.2</v>
      </c>
      <c r="B20">
        <v>2</v>
      </c>
      <c r="C20">
        <f t="shared" si="0"/>
        <v>-11.362500000000001</v>
      </c>
      <c r="D20">
        <f t="shared" si="1"/>
        <v>129.10640625000002</v>
      </c>
      <c r="E20">
        <f t="shared" si="2"/>
        <v>522.87750000000005</v>
      </c>
      <c r="F20">
        <f t="shared" si="3"/>
        <v>273400.88000625005</v>
      </c>
      <c r="G20">
        <f t="shared" si="4"/>
        <v>-5941.1955937500006</v>
      </c>
      <c r="H20">
        <f t="shared" si="5"/>
        <v>2553.6803707437748</v>
      </c>
      <c r="I20">
        <f t="shared" si="6"/>
        <v>100.51962925622502</v>
      </c>
    </row>
    <row r="21" spans="1:9">
      <c r="A21">
        <v>1753.7</v>
      </c>
      <c r="B21">
        <v>21.5</v>
      </c>
      <c r="C21">
        <f t="shared" si="0"/>
        <v>8.1374999999999993</v>
      </c>
      <c r="D21">
        <f t="shared" si="1"/>
        <v>66.218906249999989</v>
      </c>
      <c r="E21">
        <f t="shared" si="2"/>
        <v>-377.62249999999972</v>
      </c>
      <c r="F21">
        <f t="shared" si="3"/>
        <v>142598.75250624979</v>
      </c>
      <c r="G21">
        <f t="shared" si="4"/>
        <v>-3072.9030937499974</v>
      </c>
      <c r="H21">
        <f t="shared" si="5"/>
        <v>1828.8417806884513</v>
      </c>
      <c r="I21">
        <f t="shared" si="6"/>
        <v>-75.141780688451263</v>
      </c>
    </row>
    <row r="23" spans="1:9">
      <c r="A23" t="s">
        <v>9</v>
      </c>
      <c r="B23" t="s">
        <v>10</v>
      </c>
      <c r="D23" t="s">
        <v>11</v>
      </c>
      <c r="F23" t="s">
        <v>12</v>
      </c>
      <c r="G23" t="s">
        <v>13</v>
      </c>
    </row>
    <row r="24" spans="1:9">
      <c r="A24">
        <f>SUM(A2:A21)</f>
        <v>42626.45</v>
      </c>
      <c r="B24">
        <f>SUM(B2:B21)</f>
        <v>267.25</v>
      </c>
      <c r="D24">
        <f>SUM(D2:D21)</f>
        <v>1106.5593749999998</v>
      </c>
      <c r="F24">
        <f>SUM(F2:F21)</f>
        <v>1695508.7873749998</v>
      </c>
      <c r="G24">
        <f>SUM(G2:G21)</f>
        <v>-41132.150624999995</v>
      </c>
    </row>
    <row r="26" spans="1:9">
      <c r="A26" t="s">
        <v>14</v>
      </c>
      <c r="B26" t="s">
        <v>15</v>
      </c>
    </row>
    <row r="27" spans="1:9">
      <c r="A27">
        <f>AVERAGE(A2:A21)</f>
        <v>2131.3224999999998</v>
      </c>
      <c r="B27">
        <f>AVERAGE(B2:B21)</f>
        <v>13.362500000000001</v>
      </c>
    </row>
    <row r="29" spans="1:9">
      <c r="A29" t="s">
        <v>16</v>
      </c>
      <c r="B29" t="s">
        <v>17</v>
      </c>
    </row>
    <row r="30" spans="1:9">
      <c r="A30">
        <f>G24/D24</f>
        <v>-37.171209746426847</v>
      </c>
      <c r="B30">
        <f>A27 - (A30*B27)</f>
        <v>2628.0227902366287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312D-0946-49A2-ACB1-4527DC0DA6D8}">
  <dimension ref="A1:I46"/>
  <sheetViews>
    <sheetView workbookViewId="0">
      <selection activeCell="K11" sqref="K11"/>
    </sheetView>
  </sheetViews>
  <sheetFormatPr defaultRowHeight="15"/>
  <cols>
    <col min="1" max="2" width="12.5703125" bestFit="1" customWidth="1"/>
    <col min="3" max="4" width="12.85546875" bestFit="1" customWidth="1"/>
    <col min="5" max="5" width="9.28515625" bestFit="1" customWidth="1"/>
    <col min="6" max="6" width="12.7109375" bestFit="1" customWidth="1"/>
    <col min="7" max="8" width="12.5703125" bestFit="1" customWidth="1"/>
    <col min="9" max="9" width="12.85546875" bestFit="1" customWidth="1"/>
  </cols>
  <sheetData>
    <row r="1" spans="1:9">
      <c r="A1" t="s">
        <v>18</v>
      </c>
      <c r="B1" t="s">
        <v>19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24.7</v>
      </c>
      <c r="B2" s="2">
        <v>484</v>
      </c>
      <c r="C2">
        <f>A2-A$43</f>
        <v>-21.033333333333321</v>
      </c>
      <c r="D2">
        <f>C2*C2</f>
        <v>442.40111111111059</v>
      </c>
      <c r="E2">
        <f>B2-B$43</f>
        <v>-985.47222222222217</v>
      </c>
      <c r="F2">
        <f>E2*E2</f>
        <v>971155.50077160483</v>
      </c>
      <c r="G2">
        <f>C2*E2</f>
        <v>20727.765740740728</v>
      </c>
      <c r="H2">
        <f>A$46+(B$46*A2)</f>
        <v>259.91516301573029</v>
      </c>
      <c r="I2">
        <f>B2-H2</f>
        <v>224.08483698426971</v>
      </c>
    </row>
    <row r="3" spans="1:9">
      <c r="A3" s="1">
        <v>24.8</v>
      </c>
      <c r="B3" s="1">
        <v>427</v>
      </c>
      <c r="C3">
        <f t="shared" ref="C3:C37" si="0">A3-A$43</f>
        <v>-20.933333333333319</v>
      </c>
      <c r="D3">
        <f t="shared" ref="D3:D37" si="1">C3*C3</f>
        <v>438.20444444444388</v>
      </c>
      <c r="E3">
        <f t="shared" ref="E3:E37" si="2">B3-B$43</f>
        <v>-1042.4722222222222</v>
      </c>
      <c r="F3">
        <f t="shared" ref="F3:F37" si="3">E3*E3</f>
        <v>1086748.3341049382</v>
      </c>
      <c r="G3">
        <f t="shared" ref="G3:G37" si="4">C3*E3</f>
        <v>21822.418518518502</v>
      </c>
      <c r="H3">
        <f t="shared" ref="H3:H37" si="5">A$46+(B$46*A3)</f>
        <v>265.66583049214796</v>
      </c>
      <c r="I3">
        <f t="shared" ref="I3:I37" si="6">B3-H3</f>
        <v>161.33416950785204</v>
      </c>
    </row>
    <row r="4" spans="1:9">
      <c r="A4" s="1">
        <v>27.3</v>
      </c>
      <c r="B4" s="1">
        <v>413</v>
      </c>
      <c r="C4">
        <f t="shared" si="0"/>
        <v>-18.433333333333319</v>
      </c>
      <c r="D4">
        <f t="shared" si="1"/>
        <v>339.78777777777725</v>
      </c>
      <c r="E4">
        <f t="shared" si="2"/>
        <v>-1056.4722222222222</v>
      </c>
      <c r="F4">
        <f t="shared" si="3"/>
        <v>1116133.5563271604</v>
      </c>
      <c r="G4">
        <f t="shared" si="4"/>
        <v>19474.304629629612</v>
      </c>
      <c r="H4">
        <f t="shared" si="5"/>
        <v>409.43251740258688</v>
      </c>
      <c r="I4">
        <f t="shared" si="6"/>
        <v>3.5674825974131181</v>
      </c>
    </row>
    <row r="5" spans="1:9">
      <c r="A5" s="1">
        <v>28.4</v>
      </c>
      <c r="B5" s="1">
        <v>517</v>
      </c>
      <c r="C5">
        <f t="shared" si="0"/>
        <v>-17.333333333333321</v>
      </c>
      <c r="D5">
        <f t="shared" si="1"/>
        <v>300.44444444444406</v>
      </c>
      <c r="E5">
        <f t="shared" si="2"/>
        <v>-952.47222222222217</v>
      </c>
      <c r="F5">
        <f t="shared" si="3"/>
        <v>907203.3341049382</v>
      </c>
      <c r="G5">
        <f t="shared" si="4"/>
        <v>16509.518518518507</v>
      </c>
      <c r="H5">
        <f t="shared" si="5"/>
        <v>472.68985964317994</v>
      </c>
      <c r="I5">
        <f t="shared" si="6"/>
        <v>44.310140356820057</v>
      </c>
    </row>
    <row r="6" spans="1:9">
      <c r="A6" s="1">
        <v>28.4</v>
      </c>
      <c r="B6" s="1">
        <v>549</v>
      </c>
      <c r="C6">
        <f t="shared" si="0"/>
        <v>-17.333333333333321</v>
      </c>
      <c r="D6">
        <f t="shared" si="1"/>
        <v>300.44444444444406</v>
      </c>
      <c r="E6">
        <f t="shared" si="2"/>
        <v>-920.47222222222217</v>
      </c>
      <c r="F6">
        <f t="shared" si="3"/>
        <v>847269.11188271595</v>
      </c>
      <c r="G6">
        <f t="shared" si="4"/>
        <v>15954.851851851839</v>
      </c>
      <c r="H6">
        <f t="shared" si="5"/>
        <v>472.68985964317994</v>
      </c>
      <c r="I6">
        <f t="shared" si="6"/>
        <v>76.310140356820057</v>
      </c>
    </row>
    <row r="7" spans="1:9">
      <c r="A7" s="1">
        <v>29</v>
      </c>
      <c r="B7" s="1">
        <v>648</v>
      </c>
      <c r="C7">
        <f t="shared" si="0"/>
        <v>-16.73333333333332</v>
      </c>
      <c r="D7">
        <f t="shared" si="1"/>
        <v>280.004444444444</v>
      </c>
      <c r="E7">
        <f t="shared" si="2"/>
        <v>-821.47222222222217</v>
      </c>
      <c r="F7">
        <f t="shared" si="3"/>
        <v>674816.61188271595</v>
      </c>
      <c r="G7">
        <f t="shared" si="4"/>
        <v>13745.968518518506</v>
      </c>
      <c r="H7">
        <f t="shared" si="5"/>
        <v>507.19386450168531</v>
      </c>
      <c r="I7">
        <f t="shared" si="6"/>
        <v>140.80613549831469</v>
      </c>
    </row>
    <row r="8" spans="1:9">
      <c r="A8" s="1">
        <v>30.3</v>
      </c>
      <c r="B8" s="1">
        <v>587</v>
      </c>
      <c r="C8">
        <f t="shared" si="0"/>
        <v>-15.433333333333319</v>
      </c>
      <c r="D8">
        <f t="shared" si="1"/>
        <v>238.18777777777734</v>
      </c>
      <c r="E8">
        <f t="shared" si="2"/>
        <v>-882.47222222222217</v>
      </c>
      <c r="F8">
        <f t="shared" si="3"/>
        <v>778757.22299382708</v>
      </c>
      <c r="G8">
        <f t="shared" si="4"/>
        <v>13619.48796296295</v>
      </c>
      <c r="H8">
        <f t="shared" si="5"/>
        <v>581.9525416951135</v>
      </c>
      <c r="I8">
        <f t="shared" si="6"/>
        <v>5.0474583048865043</v>
      </c>
    </row>
    <row r="9" spans="1:9">
      <c r="A9" s="1">
        <v>32.700000000000003</v>
      </c>
      <c r="B9" s="1">
        <v>704</v>
      </c>
      <c r="C9">
        <f t="shared" si="0"/>
        <v>-13.033333333333317</v>
      </c>
      <c r="D9">
        <f t="shared" si="1"/>
        <v>169.86777777777735</v>
      </c>
      <c r="E9">
        <f t="shared" si="2"/>
        <v>-765.47222222222217</v>
      </c>
      <c r="F9">
        <f t="shared" si="3"/>
        <v>585947.72299382708</v>
      </c>
      <c r="G9">
        <f t="shared" si="4"/>
        <v>9976.6546296296165</v>
      </c>
      <c r="H9">
        <f t="shared" si="5"/>
        <v>719.96856112913497</v>
      </c>
      <c r="I9">
        <f t="shared" si="6"/>
        <v>-15.968561129134969</v>
      </c>
    </row>
    <row r="10" spans="1:9">
      <c r="A10" s="1">
        <v>35.6</v>
      </c>
      <c r="B10" s="1">
        <v>979</v>
      </c>
      <c r="C10">
        <f t="shared" si="0"/>
        <v>-10.133333333333319</v>
      </c>
      <c r="D10">
        <f t="shared" si="1"/>
        <v>102.68444444444415</v>
      </c>
      <c r="E10">
        <f t="shared" si="2"/>
        <v>-490.47222222222217</v>
      </c>
      <c r="F10">
        <f t="shared" si="3"/>
        <v>240563.00077160489</v>
      </c>
      <c r="G10">
        <f t="shared" si="4"/>
        <v>4970.1185185185104</v>
      </c>
      <c r="H10">
        <f t="shared" si="5"/>
        <v>886.73791794524391</v>
      </c>
      <c r="I10">
        <f t="shared" si="6"/>
        <v>92.262082054756092</v>
      </c>
    </row>
    <row r="11" spans="1:9">
      <c r="A11" s="1">
        <v>38.5</v>
      </c>
      <c r="B11" s="1">
        <v>914</v>
      </c>
      <c r="C11">
        <f t="shared" si="0"/>
        <v>-7.2333333333333201</v>
      </c>
      <c r="D11">
        <f t="shared" si="1"/>
        <v>52.321111111110916</v>
      </c>
      <c r="E11">
        <f t="shared" si="2"/>
        <v>-555.47222222222217</v>
      </c>
      <c r="F11">
        <f t="shared" si="3"/>
        <v>308549.38966049376</v>
      </c>
      <c r="G11">
        <f t="shared" si="4"/>
        <v>4017.9157407407329</v>
      </c>
      <c r="H11">
        <f t="shared" si="5"/>
        <v>1053.5072747613531</v>
      </c>
      <c r="I11">
        <f t="shared" si="6"/>
        <v>-139.50727476135307</v>
      </c>
    </row>
    <row r="12" spans="1:9">
      <c r="A12" s="1">
        <v>38.799999999999997</v>
      </c>
      <c r="B12" s="1">
        <v>1070</v>
      </c>
      <c r="C12">
        <f t="shared" si="0"/>
        <v>-6.9333333333333229</v>
      </c>
      <c r="D12">
        <f t="shared" si="1"/>
        <v>48.071111111110966</v>
      </c>
      <c r="E12">
        <f t="shared" si="2"/>
        <v>-399.47222222222217</v>
      </c>
      <c r="F12">
        <f t="shared" si="3"/>
        <v>159578.05632716045</v>
      </c>
      <c r="G12">
        <f t="shared" si="4"/>
        <v>2769.6740740740697</v>
      </c>
      <c r="H12">
        <f t="shared" si="5"/>
        <v>1070.7592771906056</v>
      </c>
      <c r="I12">
        <f t="shared" si="6"/>
        <v>-0.75927719060564414</v>
      </c>
    </row>
    <row r="13" spans="1:9">
      <c r="A13" s="1">
        <v>39.299999999999997</v>
      </c>
      <c r="B13" s="1">
        <v>1020</v>
      </c>
      <c r="C13">
        <f t="shared" si="0"/>
        <v>-6.4333333333333229</v>
      </c>
      <c r="D13">
        <f t="shared" si="1"/>
        <v>41.387777777777643</v>
      </c>
      <c r="E13">
        <f t="shared" si="2"/>
        <v>-449.47222222222217</v>
      </c>
      <c r="F13">
        <f t="shared" si="3"/>
        <v>202025.27854938267</v>
      </c>
      <c r="G13">
        <f t="shared" si="4"/>
        <v>2891.6046296296245</v>
      </c>
      <c r="H13">
        <f t="shared" si="5"/>
        <v>1099.5126145726931</v>
      </c>
      <c r="I13">
        <f t="shared" si="6"/>
        <v>-79.51261457269311</v>
      </c>
    </row>
    <row r="14" spans="1:9">
      <c r="A14" s="1">
        <v>39.4</v>
      </c>
      <c r="B14" s="1">
        <v>1210</v>
      </c>
      <c r="C14">
        <f t="shared" si="0"/>
        <v>-6.3333333333333215</v>
      </c>
      <c r="D14">
        <f t="shared" si="1"/>
        <v>40.111111111110958</v>
      </c>
      <c r="E14">
        <f t="shared" si="2"/>
        <v>-259.47222222222217</v>
      </c>
      <c r="F14">
        <f t="shared" si="3"/>
        <v>67325.834104938243</v>
      </c>
      <c r="G14">
        <f t="shared" si="4"/>
        <v>1643.3240740740707</v>
      </c>
      <c r="H14">
        <f t="shared" si="5"/>
        <v>1105.2632820491108</v>
      </c>
      <c r="I14">
        <f t="shared" si="6"/>
        <v>104.73671795088921</v>
      </c>
    </row>
    <row r="15" spans="1:9">
      <c r="A15" s="1">
        <v>39.9</v>
      </c>
      <c r="B15" s="1">
        <v>989</v>
      </c>
      <c r="C15">
        <f t="shared" si="0"/>
        <v>-5.8333333333333215</v>
      </c>
      <c r="D15">
        <f t="shared" si="1"/>
        <v>34.027777777777636</v>
      </c>
      <c r="E15">
        <f t="shared" si="2"/>
        <v>-480.47222222222217</v>
      </c>
      <c r="F15">
        <f t="shared" si="3"/>
        <v>230853.55632716045</v>
      </c>
      <c r="G15">
        <f t="shared" si="4"/>
        <v>2802.7546296296237</v>
      </c>
      <c r="H15">
        <f t="shared" si="5"/>
        <v>1134.0166194311987</v>
      </c>
      <c r="I15">
        <f t="shared" si="6"/>
        <v>-145.01661943119871</v>
      </c>
    </row>
    <row r="16" spans="1:9">
      <c r="A16" s="1">
        <v>40.299999999999997</v>
      </c>
      <c r="B16" s="1">
        <v>1160</v>
      </c>
      <c r="C16">
        <f t="shared" si="0"/>
        <v>-5.4333333333333229</v>
      </c>
      <c r="D16">
        <f t="shared" si="1"/>
        <v>29.521111111110997</v>
      </c>
      <c r="E16">
        <f t="shared" si="2"/>
        <v>-309.47222222222217</v>
      </c>
      <c r="F16">
        <f t="shared" si="3"/>
        <v>95773.056327160462</v>
      </c>
      <c r="G16">
        <f t="shared" si="4"/>
        <v>1681.4657407407371</v>
      </c>
      <c r="H16">
        <f t="shared" si="5"/>
        <v>1157.019289336869</v>
      </c>
      <c r="I16">
        <f t="shared" si="6"/>
        <v>2.9807106631310489</v>
      </c>
    </row>
    <row r="17" spans="1:9">
      <c r="A17" s="1">
        <v>40.6</v>
      </c>
      <c r="B17" s="1">
        <v>1010</v>
      </c>
      <c r="C17">
        <f t="shared" si="0"/>
        <v>-5.1333333333333186</v>
      </c>
      <c r="D17">
        <f t="shared" si="1"/>
        <v>26.35111111111096</v>
      </c>
      <c r="E17">
        <f t="shared" si="2"/>
        <v>-459.47222222222217</v>
      </c>
      <c r="F17">
        <f t="shared" si="3"/>
        <v>211114.7229938271</v>
      </c>
      <c r="G17">
        <f t="shared" si="4"/>
        <v>2358.6240740740673</v>
      </c>
      <c r="H17">
        <f t="shared" si="5"/>
        <v>1174.271291766122</v>
      </c>
      <c r="I17">
        <f t="shared" si="6"/>
        <v>-164.27129176612198</v>
      </c>
    </row>
    <row r="18" spans="1:9">
      <c r="A18" s="1">
        <v>40.700000000000003</v>
      </c>
      <c r="B18" s="1">
        <v>1100</v>
      </c>
      <c r="C18">
        <f t="shared" si="0"/>
        <v>-5.0333333333333172</v>
      </c>
      <c r="D18">
        <f t="shared" si="1"/>
        <v>25.334444444444284</v>
      </c>
      <c r="E18">
        <f t="shared" si="2"/>
        <v>-369.47222222222217</v>
      </c>
      <c r="F18">
        <f t="shared" si="3"/>
        <v>136509.72299382713</v>
      </c>
      <c r="G18">
        <f t="shared" si="4"/>
        <v>1859.6768518518456</v>
      </c>
      <c r="H18">
        <f t="shared" si="5"/>
        <v>1180.0219592425397</v>
      </c>
      <c r="I18">
        <f t="shared" si="6"/>
        <v>-80.021959242539651</v>
      </c>
    </row>
    <row r="19" spans="1:9">
      <c r="A19" s="1">
        <v>40.700000000000003</v>
      </c>
      <c r="B19" s="1">
        <v>1130</v>
      </c>
      <c r="C19">
        <f t="shared" si="0"/>
        <v>-5.0333333333333172</v>
      </c>
      <c r="D19">
        <f t="shared" si="1"/>
        <v>25.334444444444284</v>
      </c>
      <c r="E19">
        <f t="shared" si="2"/>
        <v>-339.47222222222217</v>
      </c>
      <c r="F19">
        <f t="shared" si="3"/>
        <v>115241.38966049379</v>
      </c>
      <c r="G19">
        <f t="shared" si="4"/>
        <v>1708.6768518518461</v>
      </c>
      <c r="H19">
        <f t="shared" si="5"/>
        <v>1180.0219592425397</v>
      </c>
      <c r="I19">
        <f t="shared" si="6"/>
        <v>-50.021959242539651</v>
      </c>
    </row>
    <row r="20" spans="1:9">
      <c r="A20" s="1">
        <v>42.9</v>
      </c>
      <c r="B20" s="1">
        <v>1270</v>
      </c>
      <c r="C20">
        <f t="shared" si="0"/>
        <v>-2.8333333333333215</v>
      </c>
      <c r="D20">
        <f t="shared" si="1"/>
        <v>8.0277777777777111</v>
      </c>
      <c r="E20">
        <f t="shared" si="2"/>
        <v>-199.47222222222217</v>
      </c>
      <c r="F20">
        <f t="shared" si="3"/>
        <v>39789.167438271586</v>
      </c>
      <c r="G20">
        <f t="shared" si="4"/>
        <v>565.1712962962938</v>
      </c>
      <c r="H20">
        <f t="shared" si="5"/>
        <v>1306.5366437237253</v>
      </c>
      <c r="I20">
        <f t="shared" si="6"/>
        <v>-36.536643723725319</v>
      </c>
    </row>
    <row r="21" spans="1:9">
      <c r="A21" s="1">
        <v>45.8</v>
      </c>
      <c r="B21" s="1">
        <v>1180</v>
      </c>
      <c r="C21">
        <f t="shared" si="0"/>
        <v>6.6666666666677088E-2</v>
      </c>
      <c r="D21">
        <f t="shared" si="1"/>
        <v>4.444444444445834E-3</v>
      </c>
      <c r="E21">
        <f t="shared" si="2"/>
        <v>-289.47222222222217</v>
      </c>
      <c r="F21">
        <f t="shared" si="3"/>
        <v>83794.167438271572</v>
      </c>
      <c r="G21">
        <f t="shared" si="4"/>
        <v>-19.29814814815116</v>
      </c>
      <c r="H21">
        <f t="shared" si="5"/>
        <v>1473.3060005398343</v>
      </c>
      <c r="I21">
        <f t="shared" si="6"/>
        <v>-293.30600053983426</v>
      </c>
    </row>
    <row r="22" spans="1:9">
      <c r="A22" s="1">
        <v>46.9</v>
      </c>
      <c r="B22" s="1">
        <v>1400</v>
      </c>
      <c r="C22">
        <f t="shared" si="0"/>
        <v>1.1666666666666785</v>
      </c>
      <c r="D22">
        <f t="shared" si="1"/>
        <v>1.3611111111111387</v>
      </c>
      <c r="E22">
        <f t="shared" si="2"/>
        <v>-69.472222222222172</v>
      </c>
      <c r="F22">
        <f t="shared" si="3"/>
        <v>4826.38966049382</v>
      </c>
      <c r="G22">
        <f t="shared" si="4"/>
        <v>-81.050925925926691</v>
      </c>
      <c r="H22">
        <f t="shared" si="5"/>
        <v>1536.5633427804278</v>
      </c>
      <c r="I22">
        <f t="shared" si="6"/>
        <v>-136.56334278042777</v>
      </c>
    </row>
    <row r="23" spans="1:9">
      <c r="A23" s="1">
        <v>48.2</v>
      </c>
      <c r="B23" s="1">
        <v>1760</v>
      </c>
      <c r="C23">
        <f t="shared" si="0"/>
        <v>2.4666666666666828</v>
      </c>
      <c r="D23">
        <f t="shared" si="1"/>
        <v>6.0844444444445243</v>
      </c>
      <c r="E23">
        <f t="shared" si="2"/>
        <v>290.52777777777783</v>
      </c>
      <c r="F23">
        <f t="shared" si="3"/>
        <v>84406.389660493864</v>
      </c>
      <c r="G23">
        <f t="shared" si="4"/>
        <v>716.63518518519004</v>
      </c>
      <c r="H23">
        <f t="shared" si="5"/>
        <v>1611.3220199738562</v>
      </c>
      <c r="I23">
        <f t="shared" si="6"/>
        <v>148.67798002614381</v>
      </c>
    </row>
    <row r="24" spans="1:9">
      <c r="A24" s="1">
        <v>51.5</v>
      </c>
      <c r="B24" s="1">
        <v>1710</v>
      </c>
      <c r="C24">
        <f t="shared" si="0"/>
        <v>5.7666666666666799</v>
      </c>
      <c r="D24">
        <f t="shared" si="1"/>
        <v>33.254444444444594</v>
      </c>
      <c r="E24">
        <f t="shared" si="2"/>
        <v>240.52777777777783</v>
      </c>
      <c r="F24">
        <f t="shared" si="3"/>
        <v>57853.611882716075</v>
      </c>
      <c r="G24">
        <f t="shared" si="4"/>
        <v>1387.043518518522</v>
      </c>
      <c r="H24">
        <f t="shared" si="5"/>
        <v>1801.0940466956354</v>
      </c>
      <c r="I24">
        <f t="shared" si="6"/>
        <v>-91.09404669563537</v>
      </c>
    </row>
    <row r="25" spans="1:9">
      <c r="A25" s="1">
        <v>51.5</v>
      </c>
      <c r="B25" s="1">
        <v>2010</v>
      </c>
      <c r="C25">
        <f t="shared" si="0"/>
        <v>5.7666666666666799</v>
      </c>
      <c r="D25">
        <f t="shared" si="1"/>
        <v>33.254444444444594</v>
      </c>
      <c r="E25">
        <f t="shared" si="2"/>
        <v>540.52777777777783</v>
      </c>
      <c r="F25">
        <f t="shared" si="3"/>
        <v>292170.27854938275</v>
      </c>
      <c r="G25">
        <f t="shared" si="4"/>
        <v>3117.0435185185261</v>
      </c>
      <c r="H25">
        <f t="shared" si="5"/>
        <v>1801.0940466956354</v>
      </c>
      <c r="I25">
        <f t="shared" si="6"/>
        <v>208.90595330436463</v>
      </c>
    </row>
    <row r="26" spans="1:9">
      <c r="A26" s="1">
        <v>53.4</v>
      </c>
      <c r="B26" s="1">
        <v>1880</v>
      </c>
      <c r="C26">
        <f t="shared" si="0"/>
        <v>7.6666666666666785</v>
      </c>
      <c r="D26">
        <f t="shared" si="1"/>
        <v>58.777777777777956</v>
      </c>
      <c r="E26">
        <f t="shared" si="2"/>
        <v>410.52777777777783</v>
      </c>
      <c r="F26">
        <f t="shared" si="3"/>
        <v>168533.05632716054</v>
      </c>
      <c r="G26">
        <f t="shared" si="4"/>
        <v>3147.379629629635</v>
      </c>
      <c r="H26">
        <f t="shared" si="5"/>
        <v>1910.3567287475689</v>
      </c>
      <c r="I26">
        <f t="shared" si="6"/>
        <v>-30.356728747568923</v>
      </c>
    </row>
    <row r="27" spans="1:9">
      <c r="A27" s="1">
        <v>56</v>
      </c>
      <c r="B27" s="1">
        <v>1980</v>
      </c>
      <c r="C27">
        <f t="shared" si="0"/>
        <v>10.26666666666668</v>
      </c>
      <c r="D27">
        <f t="shared" si="1"/>
        <v>105.40444444444472</v>
      </c>
      <c r="E27">
        <f t="shared" si="2"/>
        <v>510.52777777777783</v>
      </c>
      <c r="F27">
        <f t="shared" si="3"/>
        <v>260638.6118827161</v>
      </c>
      <c r="G27">
        <f t="shared" si="4"/>
        <v>5241.4185185185261</v>
      </c>
      <c r="H27">
        <f t="shared" si="5"/>
        <v>2059.8740831344253</v>
      </c>
      <c r="I27">
        <f t="shared" si="6"/>
        <v>-79.874083134425291</v>
      </c>
    </row>
    <row r="28" spans="1:9">
      <c r="A28" s="1">
        <v>56.5</v>
      </c>
      <c r="B28" s="1">
        <v>1820</v>
      </c>
      <c r="C28">
        <f t="shared" si="0"/>
        <v>10.76666666666668</v>
      </c>
      <c r="D28">
        <f t="shared" si="1"/>
        <v>115.9211111111114</v>
      </c>
      <c r="E28">
        <f t="shared" si="2"/>
        <v>350.52777777777783</v>
      </c>
      <c r="F28">
        <f t="shared" si="3"/>
        <v>122869.72299382719</v>
      </c>
      <c r="G28">
        <f t="shared" si="4"/>
        <v>3774.015740740746</v>
      </c>
      <c r="H28">
        <f t="shared" si="5"/>
        <v>2088.6274205165132</v>
      </c>
      <c r="I28">
        <f t="shared" si="6"/>
        <v>-268.62742051651321</v>
      </c>
    </row>
    <row r="29" spans="1:9">
      <c r="A29" s="1">
        <v>57.3</v>
      </c>
      <c r="B29" s="1">
        <v>2020</v>
      </c>
      <c r="C29">
        <f t="shared" si="0"/>
        <v>11.566666666666677</v>
      </c>
      <c r="D29">
        <f t="shared" si="1"/>
        <v>133.78777777777802</v>
      </c>
      <c r="E29">
        <f t="shared" si="2"/>
        <v>550.52777777777783</v>
      </c>
      <c r="F29">
        <f t="shared" si="3"/>
        <v>303080.83410493832</v>
      </c>
      <c r="G29">
        <f t="shared" si="4"/>
        <v>6367.7712962963024</v>
      </c>
      <c r="H29">
        <f t="shared" si="5"/>
        <v>2134.6327603278532</v>
      </c>
      <c r="I29">
        <f t="shared" si="6"/>
        <v>-114.63276032785325</v>
      </c>
    </row>
    <row r="30" spans="1:9">
      <c r="A30" s="1">
        <v>57.6</v>
      </c>
      <c r="B30" s="1">
        <v>1980</v>
      </c>
      <c r="C30">
        <f t="shared" si="0"/>
        <v>11.866666666666681</v>
      </c>
      <c r="D30">
        <f t="shared" si="1"/>
        <v>140.81777777777813</v>
      </c>
      <c r="E30">
        <f t="shared" si="2"/>
        <v>510.52777777777783</v>
      </c>
      <c r="F30">
        <f t="shared" si="3"/>
        <v>260638.6118827161</v>
      </c>
      <c r="G30">
        <f t="shared" si="4"/>
        <v>6058.262962962971</v>
      </c>
      <c r="H30">
        <f t="shared" si="5"/>
        <v>2151.8847627571063</v>
      </c>
      <c r="I30">
        <f t="shared" si="6"/>
        <v>-171.88476275710627</v>
      </c>
    </row>
    <row r="31" spans="1:9">
      <c r="A31" s="1">
        <v>59.2</v>
      </c>
      <c r="B31" s="1">
        <v>2310</v>
      </c>
      <c r="C31">
        <f t="shared" si="0"/>
        <v>13.466666666666683</v>
      </c>
      <c r="D31">
        <f t="shared" si="1"/>
        <v>181.35111111111155</v>
      </c>
      <c r="E31">
        <f t="shared" si="2"/>
        <v>840.52777777777783</v>
      </c>
      <c r="F31">
        <f t="shared" si="3"/>
        <v>706486.94521604944</v>
      </c>
      <c r="G31">
        <f t="shared" si="4"/>
        <v>11319.107407407422</v>
      </c>
      <c r="H31">
        <f t="shared" si="5"/>
        <v>2243.8954423797873</v>
      </c>
      <c r="I31">
        <f t="shared" si="6"/>
        <v>66.104557620212745</v>
      </c>
    </row>
    <row r="32" spans="1:9">
      <c r="A32" s="1">
        <v>59.8</v>
      </c>
      <c r="B32" s="1">
        <v>1940</v>
      </c>
      <c r="C32">
        <f t="shared" si="0"/>
        <v>14.066666666666677</v>
      </c>
      <c r="D32">
        <f t="shared" si="1"/>
        <v>197.87111111111142</v>
      </c>
      <c r="E32">
        <f t="shared" si="2"/>
        <v>470.52777777777783</v>
      </c>
      <c r="F32">
        <f t="shared" si="3"/>
        <v>221396.38966049388</v>
      </c>
      <c r="G32">
        <f t="shared" si="4"/>
        <v>6618.7574074074128</v>
      </c>
      <c r="H32">
        <f t="shared" si="5"/>
        <v>2278.3994472382924</v>
      </c>
      <c r="I32">
        <f t="shared" si="6"/>
        <v>-338.3994472382924</v>
      </c>
    </row>
    <row r="33" spans="1:9">
      <c r="A33" s="1">
        <v>66</v>
      </c>
      <c r="B33" s="1">
        <v>3260</v>
      </c>
      <c r="C33">
        <f t="shared" si="0"/>
        <v>20.26666666666668</v>
      </c>
      <c r="D33">
        <f t="shared" si="1"/>
        <v>410.73777777777832</v>
      </c>
      <c r="E33">
        <f t="shared" si="2"/>
        <v>1790.5277777777778</v>
      </c>
      <c r="F33">
        <f t="shared" si="3"/>
        <v>3205989.7229938274</v>
      </c>
      <c r="G33">
        <f t="shared" si="4"/>
        <v>36288.029629629651</v>
      </c>
      <c r="H33">
        <f t="shared" si="5"/>
        <v>2634.940830776181</v>
      </c>
      <c r="I33">
        <f t="shared" si="6"/>
        <v>625.05916922381903</v>
      </c>
    </row>
    <row r="34" spans="1:9">
      <c r="A34" s="1">
        <v>67.400000000000006</v>
      </c>
      <c r="B34" s="1">
        <v>2700</v>
      </c>
      <c r="C34">
        <f t="shared" si="0"/>
        <v>21.666666666666686</v>
      </c>
      <c r="D34">
        <f t="shared" si="1"/>
        <v>469.44444444444525</v>
      </c>
      <c r="E34">
        <f t="shared" si="2"/>
        <v>1230.5277777777778</v>
      </c>
      <c r="F34">
        <f t="shared" si="3"/>
        <v>1514198.6118827162</v>
      </c>
      <c r="G34">
        <f t="shared" si="4"/>
        <v>26661.435185185208</v>
      </c>
      <c r="H34">
        <f t="shared" si="5"/>
        <v>2715.4501754460271</v>
      </c>
      <c r="I34">
        <f t="shared" si="6"/>
        <v>-15.45017544602706</v>
      </c>
    </row>
    <row r="35" spans="1:9">
      <c r="A35" s="1">
        <v>68.8</v>
      </c>
      <c r="B35" s="1">
        <v>2890</v>
      </c>
      <c r="C35">
        <f t="shared" si="0"/>
        <v>23.066666666666677</v>
      </c>
      <c r="D35">
        <f t="shared" si="1"/>
        <v>532.07111111111158</v>
      </c>
      <c r="E35">
        <f t="shared" si="2"/>
        <v>1420.5277777777778</v>
      </c>
      <c r="F35">
        <f t="shared" si="3"/>
        <v>2017899.1674382717</v>
      </c>
      <c r="G35">
        <f t="shared" si="4"/>
        <v>32766.840740740758</v>
      </c>
      <c r="H35">
        <f t="shared" si="5"/>
        <v>2795.9595201158722</v>
      </c>
      <c r="I35">
        <f t="shared" si="6"/>
        <v>94.040479884127762</v>
      </c>
    </row>
    <row r="36" spans="1:9">
      <c r="A36" s="1">
        <v>69.099999999999994</v>
      </c>
      <c r="B36" s="1">
        <v>2740</v>
      </c>
      <c r="C36">
        <f t="shared" si="0"/>
        <v>23.366666666666674</v>
      </c>
      <c r="D36">
        <f t="shared" si="1"/>
        <v>546.00111111111141</v>
      </c>
      <c r="E36">
        <f t="shared" si="2"/>
        <v>1270.5277777777778</v>
      </c>
      <c r="F36">
        <f t="shared" si="3"/>
        <v>1614240.8341049384</v>
      </c>
      <c r="G36">
        <f t="shared" si="4"/>
        <v>29687.999074074083</v>
      </c>
      <c r="H36">
        <f t="shared" si="5"/>
        <v>2813.2115225451248</v>
      </c>
      <c r="I36">
        <f t="shared" si="6"/>
        <v>-73.211522545124808</v>
      </c>
    </row>
    <row r="37" spans="1:9">
      <c r="A37" s="1">
        <v>69.099999999999994</v>
      </c>
      <c r="B37" s="1">
        <v>3140</v>
      </c>
      <c r="C37">
        <f t="shared" si="0"/>
        <v>23.366666666666674</v>
      </c>
      <c r="D37">
        <f t="shared" si="1"/>
        <v>546.00111111111141</v>
      </c>
      <c r="E37">
        <f t="shared" si="2"/>
        <v>1670.5277777777778</v>
      </c>
      <c r="F37">
        <f t="shared" si="3"/>
        <v>2790663.0563271604</v>
      </c>
      <c r="G37">
        <f t="shared" si="4"/>
        <v>39034.665740740755</v>
      </c>
      <c r="H37">
        <f t="shared" si="5"/>
        <v>2813.2115225451248</v>
      </c>
      <c r="I37">
        <f t="shared" si="6"/>
        <v>326.78847745487519</v>
      </c>
    </row>
    <row r="39" spans="1:9">
      <c r="A39" t="s">
        <v>10</v>
      </c>
      <c r="B39" t="s">
        <v>9</v>
      </c>
      <c r="D39" t="s">
        <v>11</v>
      </c>
      <c r="F39" t="s">
        <v>12</v>
      </c>
      <c r="G39" t="s">
        <v>13</v>
      </c>
    </row>
    <row r="40" spans="1:9">
      <c r="A40">
        <f>SUM(A2:A37)</f>
        <v>1646.3999999999996</v>
      </c>
      <c r="B40">
        <f>SUM(B2:B37)</f>
        <v>52901</v>
      </c>
      <c r="D40">
        <f>SUM(D2:D37)</f>
        <v>6454.6600000000008</v>
      </c>
      <c r="F40">
        <f>SUM(F2:F37)</f>
        <v>22485040.972222228</v>
      </c>
      <c r="G40">
        <f>SUM(G2:G37)</f>
        <v>371186.03333333344</v>
      </c>
    </row>
    <row r="42" spans="1:9">
      <c r="A42" t="s">
        <v>20</v>
      </c>
      <c r="B42" t="s">
        <v>21</v>
      </c>
    </row>
    <row r="43" spans="1:9">
      <c r="A43">
        <f>AVERAGE(A2:A37)</f>
        <v>45.73333333333332</v>
      </c>
      <c r="B43">
        <f>AVERAGE(B2:B37)</f>
        <v>1469.4722222222222</v>
      </c>
    </row>
    <row r="45" spans="1:9">
      <c r="A45" t="s">
        <v>17</v>
      </c>
      <c r="B45" t="s">
        <v>16</v>
      </c>
      <c r="C45" t="s">
        <v>22</v>
      </c>
    </row>
    <row r="46" spans="1:9">
      <c r="A46">
        <f>B43-C46</f>
        <v>-1160.4997036594059</v>
      </c>
      <c r="B46">
        <f>G40/D40</f>
        <v>57.506674764175557</v>
      </c>
      <c r="C46">
        <f>B46*A43</f>
        <v>2629.9719258816281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2024-02-15T03:42:34Z</dcterms:created>
  <dcterms:modified xsi:type="dcterms:W3CDTF">2024-02-16T15:16:20Z</dcterms:modified>
  <cp:category/>
  <cp:contentStatus/>
</cp:coreProperties>
</file>