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vivek.lade\Downloads\FIS\"/>
    </mc:Choice>
  </mc:AlternateContent>
  <xr:revisionPtr revIDLastSave="0" documentId="13_ncr:1_{BA0D3808-A05B-4467-8051-AB7B2B856002}" xr6:coauthVersionLast="47" xr6:coauthVersionMax="47" xr10:uidLastSave="{00000000-0000-0000-0000-000000000000}"/>
  <bookViews>
    <workbookView xWindow="-110" yWindow="-110" windowWidth="19420" windowHeight="10300" firstSheet="1" activeTab="1" xr2:uid="{206931F8-8DA8-4456-9816-8D4052AB4911}"/>
  </bookViews>
  <sheets>
    <sheet name="INSTRUCTIONS" sheetId="21" r:id="rId1"/>
    <sheet name="Client Information" sheetId="8" r:id="rId2"/>
    <sheet name="Ticket Tracker" sheetId="22" r:id="rId3"/>
    <sheet name="BIN Details" sheetId="13" r:id="rId4"/>
    <sheet name="Migration Tasks Tracker" sheetId="23" r:id="rId5"/>
    <sheet name="Limits" sheetId="15" r:id="rId6"/>
    <sheet name="INTERNAL Issues Log" sheetId="19" r:id="rId7"/>
    <sheet name=" DO WE NEED THESE" sheetId="9" state="hidden" r:id="rId8"/>
  </sheets>
  <definedNames>
    <definedName name="_xlnm._FilterDatabase" localSheetId="1" hidden="1">'Client Information'!$A$2:$E$89</definedName>
    <definedName name="_xlnm._FilterDatabase" localSheetId="0" hidden="1">INSTRUCTIONS!$A$2:$C$89</definedName>
    <definedName name="_xlnm._FilterDatabase" localSheetId="6" hidden="1">'INTERNAL Issues Log'!$A$3:$P$3</definedName>
    <definedName name="_xlnm._FilterDatabase" localSheetId="4" hidden="1">'Migration Tasks Tracker'!$A$1:$BX$25</definedName>
    <definedName name="bpdata">#REF!</definedName>
    <definedName name="ddata">#REF!</definedName>
    <definedName name="GoLiveDate">#REF!</definedName>
    <definedName name="master" localSheetId="6">#REF!</definedName>
    <definedName name="master">#REF!</definedName>
    <definedName name="Task_Table1" localSheetId="6">#REF!</definedName>
    <definedName name="Task_Table1">#REF!</definedName>
    <definedName name="week16">#REF!</definedName>
    <definedName name="week2">#REF!</definedName>
    <definedName name="weekminus1">#REF!</definedName>
    <definedName name="weekzero">#REF!</definedName>
    <definedName name="Z_1A3022FF_CD52_41CD_90F3_271E2E10606F_.wvu.FilterData" localSheetId="4" hidden="1">'Migration Tasks Tracker'!$A$1:$BX$1</definedName>
    <definedName name="Z_1D3E67F0_6FCA_4BBD_8671_EE2078EB5F2C_.wvu.FilterData" localSheetId="4" hidden="1">'Migration Tasks Tracker'!$A$1:$BX$25</definedName>
    <definedName name="Z_1D3E67F0_6FCA_4BBD_8671_EE2078EB5F2C_.wvu.Rows" localSheetId="4" hidden="1">'Migration Tasks Tracker'!$23:$23</definedName>
    <definedName name="Z_22809BEA_BCF4_4C44_AD26_16282E81FF75_.wvu.FilterData" localSheetId="4" hidden="1">'Migration Tasks Tracker'!$A$1:$BX$25</definedName>
    <definedName name="Z_443DE6B5_1DCE_444C_9ED2_1DD9B7903491_.wvu.FilterData" localSheetId="4" hidden="1">'Migration Tasks Tracker'!$A$1:$BX$1</definedName>
    <definedName name="Z_63B4C713_1D65_422B_A195_4DD9E1C61AFC_.wvu.FilterData" localSheetId="4" hidden="1">'Migration Tasks Tracker'!$A$1:$BX$1</definedName>
    <definedName name="Z_745AE85A_4584_4271_BDC3_CB75189E0774_.wvu.FilterData" localSheetId="4" hidden="1">'Migration Tasks Tracker'!$A$1:$BX$1</definedName>
    <definedName name="Z_9ED4634F_DD4B_4FFC_B255_094BCCA11BBF_.wvu.FilterData" localSheetId="4" hidden="1">'Migration Tasks Tracker'!$A$1:$BX$1</definedName>
    <definedName name="Z_A8733DDF_1EA1_466A_9342_76EAD54EBA8A_.wvu.FilterData" localSheetId="4" hidden="1">'Migration Tasks Tracker'!$A$1:$BX$1</definedName>
    <definedName name="Z_B2CD5483_EE66_4C5A_83C7_0E1CD111B53A_.wvu.FilterData" localSheetId="4" hidden="1">'Migration Tasks Tracker'!$A$1:$BX$25</definedName>
    <definedName name="Z_D0800B69_947C_4D32_BA08_C85F88E02402_.wvu.FilterData" localSheetId="4" hidden="1">'Migration Tasks Tracker'!$A$1:$BX$25</definedName>
    <definedName name="Z_E4CED7FB_BD0C_4297_ACF4_18F3080B0F52_.wvu.FilterData" localSheetId="4" hidden="1">'Migration Tasks Tracker'!$A$1:$BX$25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D20" i="23" l="1"/>
  <c r="CD19" i="23"/>
  <c r="CD18" i="23"/>
  <c r="CD17" i="23"/>
  <c r="CD16" i="23"/>
  <c r="CD15" i="23"/>
  <c r="CD14" i="23"/>
  <c r="CD13" i="23"/>
  <c r="CD12" i="23"/>
  <c r="CD11" i="23"/>
  <c r="CD10" i="23"/>
  <c r="CD9" i="23"/>
  <c r="CD8" i="23"/>
  <c r="CD7" i="23"/>
  <c r="CD6" i="23"/>
  <c r="CD5" i="23"/>
  <c r="CD4" i="23"/>
  <c r="CD3" i="23"/>
  <c r="CD2" i="23"/>
  <c r="CC20" i="23"/>
  <c r="CC19" i="23"/>
  <c r="CC18" i="23"/>
  <c r="CC17" i="23"/>
  <c r="CC16" i="23"/>
  <c r="CC15" i="23"/>
  <c r="CC14" i="23"/>
  <c r="CC13" i="23"/>
  <c r="CC12" i="23"/>
  <c r="CC11" i="23"/>
  <c r="CC10" i="23"/>
  <c r="CC9" i="23"/>
  <c r="CC8" i="23"/>
  <c r="CC7" i="23"/>
  <c r="CC6" i="23"/>
  <c r="CC5" i="23"/>
  <c r="CC4" i="23"/>
  <c r="CC3" i="23"/>
  <c r="CC2" i="23"/>
  <c r="CB20" i="23"/>
  <c r="CB19" i="23"/>
  <c r="CB18" i="23"/>
  <c r="CB17" i="23"/>
  <c r="CB16" i="23"/>
  <c r="CB15" i="23"/>
  <c r="CB14" i="23"/>
  <c r="CB13" i="23"/>
  <c r="CB12" i="23"/>
  <c r="CB11" i="23"/>
  <c r="CB10" i="23"/>
  <c r="CB9" i="23"/>
  <c r="CB8" i="23"/>
  <c r="CB7" i="23"/>
  <c r="CB6" i="23"/>
  <c r="CB5" i="23"/>
  <c r="CB4" i="23"/>
  <c r="CB3" i="23"/>
  <c r="CB2" i="23"/>
  <c r="CA20" i="23"/>
  <c r="CA19" i="23"/>
  <c r="CA18" i="23"/>
  <c r="CA17" i="23"/>
  <c r="CA16" i="23"/>
  <c r="CA15" i="23"/>
  <c r="CA14" i="23"/>
  <c r="CA13" i="23"/>
  <c r="CA12" i="23"/>
  <c r="CA11" i="23"/>
  <c r="CA10" i="23"/>
  <c r="CA9" i="23"/>
  <c r="CA8" i="23"/>
  <c r="CA7" i="23"/>
  <c r="CA6" i="23"/>
  <c r="CA5" i="23"/>
  <c r="CA4" i="23"/>
  <c r="CA3" i="23"/>
  <c r="CA2" i="23"/>
  <c r="BR20" i="23" l="1"/>
  <c r="BR19" i="23"/>
  <c r="BR18" i="23"/>
  <c r="BR17" i="23"/>
  <c r="BR16" i="23"/>
  <c r="BR15" i="23"/>
  <c r="BR14" i="23"/>
  <c r="BR13" i="23"/>
  <c r="BR12" i="23"/>
  <c r="BR11" i="23"/>
  <c r="BR10" i="23"/>
  <c r="BR9" i="23"/>
  <c r="BR8" i="23"/>
  <c r="BR7" i="23"/>
  <c r="BR6" i="23"/>
  <c r="BR5" i="23"/>
  <c r="BR4" i="23"/>
  <c r="BR3" i="23"/>
  <c r="BR2" i="23"/>
  <c r="BI20" i="23"/>
  <c r="BI19" i="23"/>
  <c r="BI18" i="23"/>
  <c r="BI17" i="23"/>
  <c r="BI16" i="23"/>
  <c r="BI15" i="23"/>
  <c r="BI14" i="23"/>
  <c r="BI13" i="23"/>
  <c r="BI12" i="23"/>
  <c r="BI11" i="23"/>
  <c r="BI10" i="23"/>
  <c r="BI9" i="23"/>
  <c r="BI8" i="23"/>
  <c r="BI7" i="23"/>
  <c r="BI6" i="23"/>
  <c r="BI5" i="23"/>
  <c r="BI4" i="23"/>
  <c r="BI3" i="23"/>
  <c r="BI2" i="23"/>
  <c r="L20" i="23"/>
  <c r="L19" i="23"/>
  <c r="L18" i="23"/>
  <c r="L17" i="23"/>
  <c r="L16" i="23"/>
  <c r="L15" i="23"/>
  <c r="L14" i="23"/>
  <c r="L13" i="23"/>
  <c r="L12" i="23"/>
  <c r="L11" i="23"/>
  <c r="L10" i="23"/>
  <c r="L9" i="23"/>
  <c r="L8" i="23"/>
  <c r="L7" i="23"/>
  <c r="L6" i="23"/>
  <c r="L5" i="23"/>
  <c r="L4" i="23"/>
  <c r="L3" i="23"/>
  <c r="L2" i="23"/>
  <c r="B20" i="23"/>
  <c r="I20" i="23" s="1"/>
  <c r="B19" i="23"/>
  <c r="I19" i="23" s="1"/>
  <c r="B18" i="23"/>
  <c r="I18" i="23" s="1"/>
  <c r="B17" i="23"/>
  <c r="I17" i="23" s="1"/>
  <c r="B16" i="23"/>
  <c r="I16" i="23" s="1"/>
  <c r="B15" i="23"/>
  <c r="I15" i="23" s="1"/>
  <c r="B14" i="23"/>
  <c r="I14" i="23" s="1"/>
  <c r="B13" i="23"/>
  <c r="I13" i="23" s="1"/>
  <c r="B12" i="23"/>
  <c r="I12" i="23" s="1"/>
  <c r="B11" i="23"/>
  <c r="I11" i="23" s="1"/>
  <c r="B10" i="23"/>
  <c r="I10" i="23" s="1"/>
  <c r="B9" i="23"/>
  <c r="I9" i="23" s="1"/>
  <c r="B8" i="23"/>
  <c r="I8" i="23" s="1"/>
  <c r="B7" i="23"/>
  <c r="I7" i="23" s="1"/>
  <c r="B6" i="23"/>
  <c r="I6" i="23" s="1"/>
  <c r="B5" i="23"/>
  <c r="I5" i="23" s="1"/>
  <c r="B4" i="23"/>
  <c r="I4" i="23" s="1"/>
  <c r="B3" i="23"/>
  <c r="I3" i="23" s="1"/>
  <c r="B2" i="23"/>
  <c r="I2" i="23" s="1"/>
  <c r="CR20" i="23" l="1"/>
  <c r="CQ20" i="23"/>
  <c r="CP20" i="23"/>
  <c r="CO20" i="23"/>
  <c r="CN20" i="23"/>
  <c r="CM20" i="23"/>
  <c r="CL20" i="23"/>
  <c r="CK20" i="23"/>
  <c r="CJ20" i="23"/>
  <c r="CI20" i="23"/>
  <c r="CH20" i="23"/>
  <c r="CG20" i="23"/>
  <c r="CF20" i="23"/>
  <c r="CE20" i="23"/>
  <c r="BZ20" i="23"/>
  <c r="BY20" i="23"/>
  <c r="BX20" i="23"/>
  <c r="BW20" i="23"/>
  <c r="BV20" i="23"/>
  <c r="BU20" i="23"/>
  <c r="BT20" i="23"/>
  <c r="BS20" i="23"/>
  <c r="BQ20" i="23"/>
  <c r="BP20" i="23"/>
  <c r="BO20" i="23"/>
  <c r="BN20" i="23"/>
  <c r="BM20" i="23"/>
  <c r="BL20" i="23"/>
  <c r="BK20" i="23"/>
  <c r="BJ20" i="23"/>
  <c r="BH20" i="23"/>
  <c r="BG20" i="23"/>
  <c r="BF20" i="23"/>
  <c r="BE20" i="23"/>
  <c r="BD20" i="23"/>
  <c r="BC20" i="23"/>
  <c r="BB20" i="23"/>
  <c r="BA20" i="23"/>
  <c r="AZ20" i="23"/>
  <c r="AY20" i="23"/>
  <c r="AX20" i="23"/>
  <c r="AW20" i="23"/>
  <c r="AV20" i="23"/>
  <c r="AU20" i="23"/>
  <c r="AT20" i="23"/>
  <c r="AS20" i="23"/>
  <c r="AR20" i="23"/>
  <c r="AQ20" i="23"/>
  <c r="AP20" i="23"/>
  <c r="AO20" i="23"/>
  <c r="AN20" i="23"/>
  <c r="AM20" i="23"/>
  <c r="AL20" i="23"/>
  <c r="AK20" i="23"/>
  <c r="AJ20" i="23"/>
  <c r="AI20" i="23"/>
  <c r="AH20" i="23"/>
  <c r="AG20" i="23"/>
  <c r="AF20" i="23"/>
  <c r="AE20" i="23"/>
  <c r="AD20" i="23"/>
  <c r="AC20" i="23"/>
  <c r="AB20" i="23"/>
  <c r="AA20" i="23"/>
  <c r="Z20" i="23"/>
  <c r="Y20" i="23"/>
  <c r="X20" i="23"/>
  <c r="V20" i="23"/>
  <c r="U20" i="23"/>
  <c r="T20" i="23"/>
  <c r="S20" i="23"/>
  <c r="R20" i="23"/>
  <c r="Q20" i="23"/>
  <c r="P20" i="23"/>
  <c r="O20" i="23"/>
  <c r="N20" i="23"/>
  <c r="K20" i="23"/>
  <c r="J20" i="23"/>
  <c r="F20" i="23"/>
  <c r="CR19" i="23"/>
  <c r="CQ19" i="23"/>
  <c r="CP19" i="23"/>
  <c r="CO19" i="23"/>
  <c r="CN19" i="23"/>
  <c r="CM19" i="23"/>
  <c r="CL19" i="23"/>
  <c r="CK19" i="23"/>
  <c r="CJ19" i="23"/>
  <c r="CI19" i="23"/>
  <c r="CH19" i="23"/>
  <c r="CG19" i="23"/>
  <c r="CF19" i="23"/>
  <c r="CE19" i="23"/>
  <c r="BZ19" i="23"/>
  <c r="BY19" i="23"/>
  <c r="BX19" i="23"/>
  <c r="BW19" i="23"/>
  <c r="BV19" i="23"/>
  <c r="BU19" i="23"/>
  <c r="BT19" i="23"/>
  <c r="BS19" i="23"/>
  <c r="BQ19" i="23"/>
  <c r="BP19" i="23"/>
  <c r="BO19" i="23"/>
  <c r="BN19" i="23"/>
  <c r="BM19" i="23"/>
  <c r="BL19" i="23"/>
  <c r="BK19" i="23"/>
  <c r="BJ19" i="23"/>
  <c r="BH19" i="23"/>
  <c r="BG19" i="23"/>
  <c r="BF19" i="23"/>
  <c r="BE19" i="23"/>
  <c r="BD19" i="23"/>
  <c r="BC19" i="23"/>
  <c r="BB19" i="23"/>
  <c r="BA19" i="23"/>
  <c r="AZ19" i="23"/>
  <c r="AY19" i="23"/>
  <c r="AX19" i="23"/>
  <c r="AW19" i="23"/>
  <c r="AV19" i="23"/>
  <c r="AU19" i="23"/>
  <c r="AT19" i="23"/>
  <c r="AS19" i="23"/>
  <c r="AR19" i="23"/>
  <c r="AQ19" i="23"/>
  <c r="AP19" i="23"/>
  <c r="AO19" i="23"/>
  <c r="AN19" i="23"/>
  <c r="AM19" i="23"/>
  <c r="AL19" i="23"/>
  <c r="AK19" i="23"/>
  <c r="AJ19" i="23"/>
  <c r="AI19" i="23"/>
  <c r="AH19" i="23"/>
  <c r="AG19" i="23"/>
  <c r="AF19" i="23"/>
  <c r="AE19" i="23"/>
  <c r="AD19" i="23"/>
  <c r="AC19" i="23"/>
  <c r="AB19" i="23"/>
  <c r="AA19" i="23"/>
  <c r="Z19" i="23"/>
  <c r="Y19" i="23"/>
  <c r="X19" i="23"/>
  <c r="V19" i="23"/>
  <c r="U19" i="23"/>
  <c r="T19" i="23"/>
  <c r="S19" i="23"/>
  <c r="R19" i="23"/>
  <c r="Q19" i="23"/>
  <c r="P19" i="23"/>
  <c r="O19" i="23"/>
  <c r="N19" i="23"/>
  <c r="K19" i="23"/>
  <c r="J19" i="23"/>
  <c r="H19" i="23"/>
  <c r="G19" i="23"/>
  <c r="F19" i="23"/>
  <c r="E19" i="23"/>
  <c r="D19" i="23"/>
  <c r="CR18" i="23"/>
  <c r="CQ18" i="23"/>
  <c r="CP18" i="23"/>
  <c r="CO18" i="23"/>
  <c r="CN18" i="23"/>
  <c r="CM18" i="23"/>
  <c r="CL18" i="23"/>
  <c r="CK18" i="23"/>
  <c r="CJ18" i="23"/>
  <c r="CI18" i="23"/>
  <c r="CH18" i="23"/>
  <c r="CG18" i="23"/>
  <c r="CF18" i="23"/>
  <c r="CE18" i="23"/>
  <c r="BZ18" i="23"/>
  <c r="BY18" i="23"/>
  <c r="BX18" i="23"/>
  <c r="BW18" i="23"/>
  <c r="BV18" i="23"/>
  <c r="BU18" i="23"/>
  <c r="BT18" i="23"/>
  <c r="BS18" i="23"/>
  <c r="BQ18" i="23"/>
  <c r="BP18" i="23"/>
  <c r="BO18" i="23"/>
  <c r="BN18" i="23"/>
  <c r="BM18" i="23"/>
  <c r="BL18" i="23"/>
  <c r="BK18" i="23"/>
  <c r="BJ18" i="23"/>
  <c r="BH18" i="23"/>
  <c r="BG18" i="23"/>
  <c r="BF18" i="23"/>
  <c r="BE18" i="23"/>
  <c r="BD18" i="23"/>
  <c r="BC18" i="23"/>
  <c r="BB18" i="23"/>
  <c r="BA18" i="23"/>
  <c r="AZ18" i="23"/>
  <c r="AY18" i="23"/>
  <c r="AX18" i="23"/>
  <c r="AW18" i="23"/>
  <c r="AV18" i="23"/>
  <c r="AU18" i="23"/>
  <c r="AT18" i="23"/>
  <c r="AS18" i="23"/>
  <c r="AR18" i="23"/>
  <c r="AQ18" i="23"/>
  <c r="AP18" i="23"/>
  <c r="AO18" i="23"/>
  <c r="AN18" i="23"/>
  <c r="AM18" i="23"/>
  <c r="AL18" i="23"/>
  <c r="AK18" i="23"/>
  <c r="AJ18" i="23"/>
  <c r="AI18" i="23"/>
  <c r="AH18" i="23"/>
  <c r="AG18" i="23"/>
  <c r="AF18" i="23"/>
  <c r="AE18" i="23"/>
  <c r="AD18" i="23"/>
  <c r="AC18" i="23"/>
  <c r="AB18" i="23"/>
  <c r="AA18" i="23"/>
  <c r="Z18" i="23"/>
  <c r="Y18" i="23"/>
  <c r="X18" i="23"/>
  <c r="V18" i="23"/>
  <c r="U18" i="23"/>
  <c r="T18" i="23"/>
  <c r="S18" i="23"/>
  <c r="R18" i="23"/>
  <c r="Q18" i="23"/>
  <c r="P18" i="23"/>
  <c r="O18" i="23"/>
  <c r="N18" i="23"/>
  <c r="K18" i="23"/>
  <c r="J18" i="23"/>
  <c r="G18" i="23"/>
  <c r="F18" i="23"/>
  <c r="CR17" i="23"/>
  <c r="CQ17" i="23"/>
  <c r="CP17" i="23"/>
  <c r="CO17" i="23"/>
  <c r="CN17" i="23"/>
  <c r="CM17" i="23"/>
  <c r="CL17" i="23"/>
  <c r="CK17" i="23"/>
  <c r="CJ17" i="23"/>
  <c r="CI17" i="23"/>
  <c r="CH17" i="23"/>
  <c r="CG17" i="23"/>
  <c r="CF17" i="23"/>
  <c r="CE17" i="23"/>
  <c r="BZ17" i="23"/>
  <c r="BY17" i="23"/>
  <c r="BX17" i="23"/>
  <c r="BW17" i="23"/>
  <c r="BV17" i="23"/>
  <c r="BU17" i="23"/>
  <c r="BT17" i="23"/>
  <c r="BS17" i="23"/>
  <c r="BQ17" i="23"/>
  <c r="BP17" i="23"/>
  <c r="BO17" i="23"/>
  <c r="BN17" i="23"/>
  <c r="BM17" i="23"/>
  <c r="BL17" i="23"/>
  <c r="BK17" i="23"/>
  <c r="BJ17" i="23"/>
  <c r="BH17" i="23"/>
  <c r="BG17" i="23"/>
  <c r="BF17" i="23"/>
  <c r="BE17" i="23"/>
  <c r="BD17" i="23"/>
  <c r="BC17" i="23"/>
  <c r="BB17" i="23"/>
  <c r="BA17" i="23"/>
  <c r="AZ17" i="23"/>
  <c r="AY17" i="23"/>
  <c r="AX17" i="23"/>
  <c r="AW17" i="23"/>
  <c r="AV17" i="23"/>
  <c r="AU17" i="23"/>
  <c r="AT17" i="23"/>
  <c r="AS17" i="23"/>
  <c r="AR17" i="23"/>
  <c r="AQ17" i="23"/>
  <c r="AP17" i="23"/>
  <c r="AO17" i="23"/>
  <c r="AN17" i="23"/>
  <c r="AM17" i="23"/>
  <c r="AL17" i="23"/>
  <c r="AK17" i="23"/>
  <c r="AJ17" i="23"/>
  <c r="AI17" i="23"/>
  <c r="AH17" i="23"/>
  <c r="AG17" i="23"/>
  <c r="AF17" i="23"/>
  <c r="AE17" i="23"/>
  <c r="AD17" i="23"/>
  <c r="AC17" i="23"/>
  <c r="AB17" i="23"/>
  <c r="AA17" i="23"/>
  <c r="Z17" i="23"/>
  <c r="Y17" i="23"/>
  <c r="X17" i="23"/>
  <c r="V17" i="23"/>
  <c r="U17" i="23"/>
  <c r="T17" i="23"/>
  <c r="S17" i="23"/>
  <c r="R17" i="23"/>
  <c r="Q17" i="23"/>
  <c r="P17" i="23"/>
  <c r="O17" i="23"/>
  <c r="N17" i="23"/>
  <c r="K17" i="23"/>
  <c r="J17" i="23"/>
  <c r="H17" i="23"/>
  <c r="CR16" i="23"/>
  <c r="CQ16" i="23"/>
  <c r="CP16" i="23"/>
  <c r="CO16" i="23"/>
  <c r="CN16" i="23"/>
  <c r="CM16" i="23"/>
  <c r="CL16" i="23"/>
  <c r="CK16" i="23"/>
  <c r="CJ16" i="23"/>
  <c r="CI16" i="23"/>
  <c r="CH16" i="23"/>
  <c r="CG16" i="23"/>
  <c r="CF16" i="23"/>
  <c r="CE16" i="23"/>
  <c r="BZ16" i="23"/>
  <c r="BY16" i="23"/>
  <c r="BX16" i="23"/>
  <c r="BW16" i="23"/>
  <c r="BV16" i="23"/>
  <c r="BU16" i="23"/>
  <c r="BT16" i="23"/>
  <c r="BS16" i="23"/>
  <c r="BQ16" i="23"/>
  <c r="BP16" i="23"/>
  <c r="BO16" i="23"/>
  <c r="BN16" i="23"/>
  <c r="BM16" i="23"/>
  <c r="BL16" i="23"/>
  <c r="BK16" i="23"/>
  <c r="BJ16" i="23"/>
  <c r="BH16" i="23"/>
  <c r="BG16" i="23"/>
  <c r="BF16" i="23"/>
  <c r="BE16" i="23"/>
  <c r="BD16" i="23"/>
  <c r="BC16" i="23"/>
  <c r="BB16" i="23"/>
  <c r="BA16" i="23"/>
  <c r="AZ16" i="23"/>
  <c r="AY16" i="23"/>
  <c r="AX16" i="23"/>
  <c r="AW16" i="23"/>
  <c r="AV16" i="23"/>
  <c r="AU16" i="23"/>
  <c r="AT16" i="23"/>
  <c r="AS16" i="23"/>
  <c r="AR16" i="23"/>
  <c r="AQ16" i="23"/>
  <c r="AP16" i="23"/>
  <c r="AO16" i="23"/>
  <c r="AN16" i="23"/>
  <c r="AM16" i="23"/>
  <c r="AL16" i="23"/>
  <c r="AK16" i="23"/>
  <c r="AJ16" i="23"/>
  <c r="AI16" i="23"/>
  <c r="AH16" i="23"/>
  <c r="AG16" i="23"/>
  <c r="AF16" i="23"/>
  <c r="AE16" i="23"/>
  <c r="AD16" i="23"/>
  <c r="AC16" i="23"/>
  <c r="AB16" i="23"/>
  <c r="AA16" i="23"/>
  <c r="Z16" i="23"/>
  <c r="Y16" i="23"/>
  <c r="X16" i="23"/>
  <c r="V16" i="23"/>
  <c r="U16" i="23"/>
  <c r="T16" i="23"/>
  <c r="S16" i="23"/>
  <c r="R16" i="23"/>
  <c r="Q16" i="23"/>
  <c r="P16" i="23"/>
  <c r="O16" i="23"/>
  <c r="N16" i="23"/>
  <c r="K16" i="23"/>
  <c r="J16" i="23"/>
  <c r="G16" i="23"/>
  <c r="CR15" i="23"/>
  <c r="CQ15" i="23"/>
  <c r="CP15" i="23"/>
  <c r="CO15" i="23"/>
  <c r="CN15" i="23"/>
  <c r="CM15" i="23"/>
  <c r="CL15" i="23"/>
  <c r="CK15" i="23"/>
  <c r="CJ15" i="23"/>
  <c r="CI15" i="23"/>
  <c r="CH15" i="23"/>
  <c r="CG15" i="23"/>
  <c r="CF15" i="23"/>
  <c r="CE15" i="23"/>
  <c r="BZ15" i="23"/>
  <c r="BY15" i="23"/>
  <c r="BX15" i="23"/>
  <c r="BW15" i="23"/>
  <c r="BV15" i="23"/>
  <c r="BU15" i="23"/>
  <c r="BT15" i="23"/>
  <c r="BS15" i="23"/>
  <c r="BQ15" i="23"/>
  <c r="BP15" i="23"/>
  <c r="BO15" i="23"/>
  <c r="BN15" i="23"/>
  <c r="BM15" i="23"/>
  <c r="BL15" i="23"/>
  <c r="BK15" i="23"/>
  <c r="BJ15" i="23"/>
  <c r="BH15" i="23"/>
  <c r="BG15" i="23"/>
  <c r="BF15" i="23"/>
  <c r="BE15" i="23"/>
  <c r="BD15" i="23"/>
  <c r="BC15" i="23"/>
  <c r="BB15" i="23"/>
  <c r="BA15" i="23"/>
  <c r="AZ15" i="23"/>
  <c r="AY15" i="23"/>
  <c r="AX15" i="23"/>
  <c r="AW15" i="23"/>
  <c r="AV15" i="23"/>
  <c r="AU15" i="23"/>
  <c r="AT15" i="23"/>
  <c r="AS15" i="23"/>
  <c r="AR15" i="23"/>
  <c r="AQ15" i="23"/>
  <c r="AP15" i="23"/>
  <c r="AO15" i="23"/>
  <c r="AN15" i="23"/>
  <c r="AM15" i="23"/>
  <c r="AL15" i="23"/>
  <c r="AK15" i="23"/>
  <c r="AJ15" i="23"/>
  <c r="AI15" i="23"/>
  <c r="AH15" i="23"/>
  <c r="AG15" i="23"/>
  <c r="AF15" i="23"/>
  <c r="AE15" i="23"/>
  <c r="AD15" i="23"/>
  <c r="AC15" i="23"/>
  <c r="AB15" i="23"/>
  <c r="AA15" i="23"/>
  <c r="Z15" i="23"/>
  <c r="Y15" i="23"/>
  <c r="X15" i="23"/>
  <c r="V15" i="23"/>
  <c r="U15" i="23"/>
  <c r="T15" i="23"/>
  <c r="S15" i="23"/>
  <c r="R15" i="23"/>
  <c r="Q15" i="23"/>
  <c r="P15" i="23"/>
  <c r="O15" i="23"/>
  <c r="N15" i="23"/>
  <c r="K15" i="23"/>
  <c r="J15" i="23"/>
  <c r="G15" i="23"/>
  <c r="F15" i="23"/>
  <c r="E15" i="23"/>
  <c r="H15" i="23"/>
  <c r="CR14" i="23"/>
  <c r="CQ14" i="23"/>
  <c r="CP14" i="23"/>
  <c r="CO14" i="23"/>
  <c r="CN14" i="23"/>
  <c r="CM14" i="23"/>
  <c r="CL14" i="23"/>
  <c r="CK14" i="23"/>
  <c r="CJ14" i="23"/>
  <c r="CI14" i="23"/>
  <c r="CH14" i="23"/>
  <c r="CG14" i="23"/>
  <c r="CF14" i="23"/>
  <c r="CE14" i="23"/>
  <c r="BZ14" i="23"/>
  <c r="BY14" i="23"/>
  <c r="BX14" i="23"/>
  <c r="BW14" i="23"/>
  <c r="BV14" i="23"/>
  <c r="BU14" i="23"/>
  <c r="BT14" i="23"/>
  <c r="BS14" i="23"/>
  <c r="BQ14" i="23"/>
  <c r="BP14" i="23"/>
  <c r="BO14" i="23"/>
  <c r="BN14" i="23"/>
  <c r="BM14" i="23"/>
  <c r="BL14" i="23"/>
  <c r="BK14" i="23"/>
  <c r="BJ14" i="23"/>
  <c r="BH14" i="23"/>
  <c r="BG14" i="23"/>
  <c r="BF14" i="23"/>
  <c r="BE14" i="23"/>
  <c r="BD14" i="23"/>
  <c r="BC14" i="23"/>
  <c r="BB14" i="23"/>
  <c r="BA14" i="23"/>
  <c r="AZ14" i="23"/>
  <c r="AY14" i="23"/>
  <c r="AX14" i="23"/>
  <c r="AW14" i="23"/>
  <c r="AV14" i="23"/>
  <c r="AU14" i="23"/>
  <c r="AT14" i="23"/>
  <c r="AS14" i="23"/>
  <c r="AR14" i="23"/>
  <c r="AQ14" i="23"/>
  <c r="AP14" i="23"/>
  <c r="AO14" i="23"/>
  <c r="AN14" i="23"/>
  <c r="AM14" i="23"/>
  <c r="AL14" i="23"/>
  <c r="AK14" i="23"/>
  <c r="AJ14" i="23"/>
  <c r="AI14" i="23"/>
  <c r="AH14" i="23"/>
  <c r="AG14" i="23"/>
  <c r="AF14" i="23"/>
  <c r="AE14" i="23"/>
  <c r="AD14" i="23"/>
  <c r="AC14" i="23"/>
  <c r="AB14" i="23"/>
  <c r="AA14" i="23"/>
  <c r="Z14" i="23"/>
  <c r="Y14" i="23"/>
  <c r="X14" i="23"/>
  <c r="V14" i="23"/>
  <c r="U14" i="23"/>
  <c r="T14" i="23"/>
  <c r="S14" i="23"/>
  <c r="R14" i="23"/>
  <c r="Q14" i="23"/>
  <c r="P14" i="23"/>
  <c r="O14" i="23"/>
  <c r="N14" i="23"/>
  <c r="K14" i="23"/>
  <c r="J14" i="23"/>
  <c r="F14" i="23"/>
  <c r="CR13" i="23"/>
  <c r="CQ13" i="23"/>
  <c r="CP13" i="23"/>
  <c r="CO13" i="23"/>
  <c r="CN13" i="23"/>
  <c r="CM13" i="23"/>
  <c r="CL13" i="23"/>
  <c r="CK13" i="23"/>
  <c r="CJ13" i="23"/>
  <c r="CI13" i="23"/>
  <c r="CH13" i="23"/>
  <c r="CG13" i="23"/>
  <c r="CF13" i="23"/>
  <c r="CE13" i="23"/>
  <c r="BZ13" i="23"/>
  <c r="BY13" i="23"/>
  <c r="BX13" i="23"/>
  <c r="BW13" i="23"/>
  <c r="BV13" i="23"/>
  <c r="BU13" i="23"/>
  <c r="BT13" i="23"/>
  <c r="BS13" i="23"/>
  <c r="BQ13" i="23"/>
  <c r="BP13" i="23"/>
  <c r="BO13" i="23"/>
  <c r="BN13" i="23"/>
  <c r="BM13" i="23"/>
  <c r="BL13" i="23"/>
  <c r="BK13" i="23"/>
  <c r="BJ13" i="23"/>
  <c r="BH13" i="23"/>
  <c r="BG13" i="23"/>
  <c r="BF13" i="23"/>
  <c r="BE13" i="23"/>
  <c r="BD13" i="23"/>
  <c r="BC13" i="23"/>
  <c r="BB13" i="23"/>
  <c r="BA13" i="23"/>
  <c r="AZ13" i="23"/>
  <c r="AY13" i="23"/>
  <c r="AX13" i="23"/>
  <c r="AW13" i="23"/>
  <c r="AV13" i="23"/>
  <c r="AU13" i="23"/>
  <c r="AT13" i="23"/>
  <c r="AS13" i="23"/>
  <c r="AR13" i="23"/>
  <c r="AQ13" i="23"/>
  <c r="AP13" i="23"/>
  <c r="AO13" i="23"/>
  <c r="AN13" i="23"/>
  <c r="AM13" i="23"/>
  <c r="AL13" i="23"/>
  <c r="AK13" i="23"/>
  <c r="AJ13" i="23"/>
  <c r="AI13" i="23"/>
  <c r="AH13" i="23"/>
  <c r="AG13" i="23"/>
  <c r="AF13" i="23"/>
  <c r="AE13" i="23"/>
  <c r="AD13" i="23"/>
  <c r="AC13" i="23"/>
  <c r="AB13" i="23"/>
  <c r="AA13" i="23"/>
  <c r="Z13" i="23"/>
  <c r="Y13" i="23"/>
  <c r="X13" i="23"/>
  <c r="V13" i="23"/>
  <c r="U13" i="23"/>
  <c r="T13" i="23"/>
  <c r="S13" i="23"/>
  <c r="R13" i="23"/>
  <c r="Q13" i="23"/>
  <c r="P13" i="23"/>
  <c r="O13" i="23"/>
  <c r="N13" i="23"/>
  <c r="K13" i="23"/>
  <c r="J13" i="23"/>
  <c r="G13" i="23"/>
  <c r="F13" i="23"/>
  <c r="D13" i="23"/>
  <c r="H13" i="23"/>
  <c r="CR12" i="23"/>
  <c r="CQ12" i="23"/>
  <c r="CP12" i="23"/>
  <c r="CO12" i="23"/>
  <c r="CN12" i="23"/>
  <c r="CM12" i="23"/>
  <c r="CL12" i="23"/>
  <c r="CK12" i="23"/>
  <c r="CJ12" i="23"/>
  <c r="CI12" i="23"/>
  <c r="CH12" i="23"/>
  <c r="CG12" i="23"/>
  <c r="CF12" i="23"/>
  <c r="CE12" i="23"/>
  <c r="BZ12" i="23"/>
  <c r="BY12" i="23"/>
  <c r="BX12" i="23"/>
  <c r="BW12" i="23"/>
  <c r="BV12" i="23"/>
  <c r="BU12" i="23"/>
  <c r="BT12" i="23"/>
  <c r="BS12" i="23"/>
  <c r="BQ12" i="23"/>
  <c r="BP12" i="23"/>
  <c r="BO12" i="23"/>
  <c r="BN12" i="23"/>
  <c r="BM12" i="23"/>
  <c r="BL12" i="23"/>
  <c r="BK12" i="23"/>
  <c r="BJ12" i="23"/>
  <c r="BH12" i="23"/>
  <c r="BG12" i="23"/>
  <c r="BF12" i="23"/>
  <c r="BE12" i="23"/>
  <c r="BD12" i="23"/>
  <c r="BC12" i="23"/>
  <c r="BB12" i="23"/>
  <c r="BA12" i="23"/>
  <c r="AZ12" i="23"/>
  <c r="AY12" i="23"/>
  <c r="AX12" i="23"/>
  <c r="AW12" i="23"/>
  <c r="AV12" i="23"/>
  <c r="AU12" i="23"/>
  <c r="AT12" i="23"/>
  <c r="AS12" i="23"/>
  <c r="AR12" i="23"/>
  <c r="AQ12" i="23"/>
  <c r="AP12" i="23"/>
  <c r="AO12" i="23"/>
  <c r="AN12" i="23"/>
  <c r="AM12" i="23"/>
  <c r="AL12" i="23"/>
  <c r="AK12" i="23"/>
  <c r="AJ12" i="23"/>
  <c r="AI12" i="23"/>
  <c r="AH12" i="23"/>
  <c r="AG12" i="23"/>
  <c r="AF12" i="23"/>
  <c r="AE12" i="23"/>
  <c r="AD12" i="23"/>
  <c r="AC12" i="23"/>
  <c r="AB12" i="23"/>
  <c r="AA12" i="23"/>
  <c r="Z12" i="23"/>
  <c r="Y12" i="23"/>
  <c r="X12" i="23"/>
  <c r="V12" i="23"/>
  <c r="U12" i="23"/>
  <c r="T12" i="23"/>
  <c r="S12" i="23"/>
  <c r="R12" i="23"/>
  <c r="Q12" i="23"/>
  <c r="P12" i="23"/>
  <c r="O12" i="23"/>
  <c r="N12" i="23"/>
  <c r="K12" i="23"/>
  <c r="J12" i="23"/>
  <c r="D12" i="23"/>
  <c r="E12" i="23"/>
  <c r="CR11" i="23"/>
  <c r="CQ11" i="23"/>
  <c r="CP11" i="23"/>
  <c r="CO11" i="23"/>
  <c r="CN11" i="23"/>
  <c r="CM11" i="23"/>
  <c r="CL11" i="23"/>
  <c r="CK11" i="23"/>
  <c r="CJ11" i="23"/>
  <c r="CI11" i="23"/>
  <c r="CH11" i="23"/>
  <c r="CG11" i="23"/>
  <c r="CF11" i="23"/>
  <c r="CE11" i="23"/>
  <c r="BZ11" i="23"/>
  <c r="BY11" i="23"/>
  <c r="BX11" i="23"/>
  <c r="BW11" i="23"/>
  <c r="BV11" i="23"/>
  <c r="BU11" i="23"/>
  <c r="BT11" i="23"/>
  <c r="BS11" i="23"/>
  <c r="BQ11" i="23"/>
  <c r="BP11" i="23"/>
  <c r="BO11" i="23"/>
  <c r="BN11" i="23"/>
  <c r="BM11" i="23"/>
  <c r="BL11" i="23"/>
  <c r="BK11" i="23"/>
  <c r="BJ11" i="23"/>
  <c r="BH11" i="23"/>
  <c r="BG11" i="23"/>
  <c r="BF11" i="23"/>
  <c r="BE11" i="23"/>
  <c r="BD11" i="23"/>
  <c r="BC11" i="23"/>
  <c r="BB11" i="23"/>
  <c r="BA11" i="23"/>
  <c r="AZ11" i="23"/>
  <c r="AY11" i="23"/>
  <c r="AX11" i="23"/>
  <c r="AW11" i="23"/>
  <c r="AV11" i="23"/>
  <c r="AU11" i="23"/>
  <c r="AT11" i="23"/>
  <c r="AS11" i="23"/>
  <c r="AR11" i="23"/>
  <c r="AQ11" i="23"/>
  <c r="AP11" i="23"/>
  <c r="AO11" i="23"/>
  <c r="AN11" i="23"/>
  <c r="AM11" i="23"/>
  <c r="AL11" i="23"/>
  <c r="AK11" i="23"/>
  <c r="AJ11" i="23"/>
  <c r="AI11" i="23"/>
  <c r="AH11" i="23"/>
  <c r="AG11" i="23"/>
  <c r="AF11" i="23"/>
  <c r="AE11" i="23"/>
  <c r="AD11" i="23"/>
  <c r="AC11" i="23"/>
  <c r="AB11" i="23"/>
  <c r="AA11" i="23"/>
  <c r="Z11" i="23"/>
  <c r="Y11" i="23"/>
  <c r="X11" i="23"/>
  <c r="V11" i="23"/>
  <c r="U11" i="23"/>
  <c r="T11" i="23"/>
  <c r="S11" i="23"/>
  <c r="R11" i="23"/>
  <c r="Q11" i="23"/>
  <c r="P11" i="23"/>
  <c r="O11" i="23"/>
  <c r="N11" i="23"/>
  <c r="K11" i="23"/>
  <c r="J11" i="23"/>
  <c r="H11" i="23"/>
  <c r="G11" i="23"/>
  <c r="F11" i="23"/>
  <c r="E11" i="23"/>
  <c r="D11" i="23"/>
  <c r="CR10" i="23"/>
  <c r="CQ10" i="23"/>
  <c r="CP10" i="23"/>
  <c r="CO10" i="23"/>
  <c r="CN10" i="23"/>
  <c r="CM10" i="23"/>
  <c r="CL10" i="23"/>
  <c r="CK10" i="23"/>
  <c r="CJ10" i="23"/>
  <c r="CI10" i="23"/>
  <c r="CH10" i="23"/>
  <c r="CG10" i="23"/>
  <c r="CF10" i="23"/>
  <c r="CE10" i="23"/>
  <c r="BZ10" i="23"/>
  <c r="BY10" i="23"/>
  <c r="BX10" i="23"/>
  <c r="BW10" i="23"/>
  <c r="BV10" i="23"/>
  <c r="BU10" i="23"/>
  <c r="BT10" i="23"/>
  <c r="BS10" i="23"/>
  <c r="BQ10" i="23"/>
  <c r="BP10" i="23"/>
  <c r="BO10" i="23"/>
  <c r="BN10" i="23"/>
  <c r="BM10" i="23"/>
  <c r="BL10" i="23"/>
  <c r="BK10" i="23"/>
  <c r="BJ10" i="23"/>
  <c r="BH10" i="23"/>
  <c r="BG10" i="23"/>
  <c r="BF10" i="23"/>
  <c r="BE10" i="23"/>
  <c r="BD10" i="23"/>
  <c r="BC10" i="23"/>
  <c r="BB10" i="23"/>
  <c r="BA10" i="23"/>
  <c r="AZ10" i="23"/>
  <c r="AY10" i="23"/>
  <c r="AX10" i="23"/>
  <c r="AW10" i="23"/>
  <c r="AV10" i="23"/>
  <c r="AU10" i="23"/>
  <c r="AT10" i="23"/>
  <c r="AS10" i="23"/>
  <c r="AR10" i="23"/>
  <c r="AQ10" i="23"/>
  <c r="AP10" i="23"/>
  <c r="AO10" i="23"/>
  <c r="AN10" i="23"/>
  <c r="AM10" i="23"/>
  <c r="AL10" i="23"/>
  <c r="AK10" i="23"/>
  <c r="AJ10" i="23"/>
  <c r="AI10" i="23"/>
  <c r="AH10" i="23"/>
  <c r="AG10" i="23"/>
  <c r="AF10" i="23"/>
  <c r="AE10" i="23"/>
  <c r="AD10" i="23"/>
  <c r="AC10" i="23"/>
  <c r="AB10" i="23"/>
  <c r="AA10" i="23"/>
  <c r="Z10" i="23"/>
  <c r="Y10" i="23"/>
  <c r="X10" i="23"/>
  <c r="V10" i="23"/>
  <c r="U10" i="23"/>
  <c r="T10" i="23"/>
  <c r="S10" i="23"/>
  <c r="R10" i="23"/>
  <c r="Q10" i="23"/>
  <c r="P10" i="23"/>
  <c r="O10" i="23"/>
  <c r="N10" i="23"/>
  <c r="K10" i="23"/>
  <c r="J10" i="23"/>
  <c r="H10" i="23"/>
  <c r="G10" i="23"/>
  <c r="F10" i="23"/>
  <c r="E10" i="23"/>
  <c r="D10" i="23"/>
  <c r="CR9" i="23"/>
  <c r="CQ9" i="23"/>
  <c r="CP9" i="23"/>
  <c r="CO9" i="23"/>
  <c r="CN9" i="23"/>
  <c r="CM9" i="23"/>
  <c r="CL9" i="23"/>
  <c r="CK9" i="23"/>
  <c r="CJ9" i="23"/>
  <c r="CI9" i="23"/>
  <c r="CH9" i="23"/>
  <c r="CG9" i="23"/>
  <c r="CF9" i="23"/>
  <c r="CE9" i="23"/>
  <c r="BZ9" i="23"/>
  <c r="BY9" i="23"/>
  <c r="BX9" i="23"/>
  <c r="BW9" i="23"/>
  <c r="BV9" i="23"/>
  <c r="BU9" i="23"/>
  <c r="BT9" i="23"/>
  <c r="BS9" i="23"/>
  <c r="BQ9" i="23"/>
  <c r="BP9" i="23"/>
  <c r="BO9" i="23"/>
  <c r="BN9" i="23"/>
  <c r="BM9" i="23"/>
  <c r="BL9" i="23"/>
  <c r="BK9" i="23"/>
  <c r="BJ9" i="23"/>
  <c r="BH9" i="23"/>
  <c r="BG9" i="23"/>
  <c r="BF9" i="23"/>
  <c r="BE9" i="23"/>
  <c r="BD9" i="23"/>
  <c r="BC9" i="23"/>
  <c r="BB9" i="23"/>
  <c r="BA9" i="23"/>
  <c r="AZ9" i="23"/>
  <c r="AY9" i="23"/>
  <c r="AX9" i="23"/>
  <c r="AW9" i="23"/>
  <c r="AV9" i="23"/>
  <c r="AU9" i="23"/>
  <c r="AT9" i="23"/>
  <c r="AS9" i="23"/>
  <c r="AR9" i="23"/>
  <c r="AQ9" i="23"/>
  <c r="AP9" i="23"/>
  <c r="AO9" i="23"/>
  <c r="AN9" i="23"/>
  <c r="AM9" i="23"/>
  <c r="AL9" i="23"/>
  <c r="AK9" i="23"/>
  <c r="AJ9" i="23"/>
  <c r="AI9" i="23"/>
  <c r="AH9" i="23"/>
  <c r="AG9" i="23"/>
  <c r="AF9" i="23"/>
  <c r="AE9" i="23"/>
  <c r="AD9" i="23"/>
  <c r="AC9" i="23"/>
  <c r="AB9" i="23"/>
  <c r="AA9" i="23"/>
  <c r="Z9" i="23"/>
  <c r="Y9" i="23"/>
  <c r="X9" i="23"/>
  <c r="V9" i="23"/>
  <c r="U9" i="23"/>
  <c r="T9" i="23"/>
  <c r="S9" i="23"/>
  <c r="R9" i="23"/>
  <c r="Q9" i="23"/>
  <c r="P9" i="23"/>
  <c r="O9" i="23"/>
  <c r="N9" i="23"/>
  <c r="K9" i="23"/>
  <c r="J9" i="23"/>
  <c r="H9" i="23"/>
  <c r="CR8" i="23"/>
  <c r="CQ8" i="23"/>
  <c r="CP8" i="23"/>
  <c r="CO8" i="23"/>
  <c r="CN8" i="23"/>
  <c r="CM8" i="23"/>
  <c r="CL8" i="23"/>
  <c r="CK8" i="23"/>
  <c r="CJ8" i="23"/>
  <c r="CI8" i="23"/>
  <c r="CH8" i="23"/>
  <c r="CG8" i="23"/>
  <c r="CF8" i="23"/>
  <c r="CE8" i="23"/>
  <c r="BZ8" i="23"/>
  <c r="BY8" i="23"/>
  <c r="BX8" i="23"/>
  <c r="BW8" i="23"/>
  <c r="BV8" i="23"/>
  <c r="BU8" i="23"/>
  <c r="BT8" i="23"/>
  <c r="BS8" i="23"/>
  <c r="BQ8" i="23"/>
  <c r="BP8" i="23"/>
  <c r="BO8" i="23"/>
  <c r="BN8" i="23"/>
  <c r="BM8" i="23"/>
  <c r="BL8" i="23"/>
  <c r="BK8" i="23"/>
  <c r="BJ8" i="23"/>
  <c r="BH8" i="23"/>
  <c r="BG8" i="23"/>
  <c r="BF8" i="23"/>
  <c r="BE8" i="23"/>
  <c r="BD8" i="23"/>
  <c r="BC8" i="23"/>
  <c r="BB8" i="23"/>
  <c r="BA8" i="23"/>
  <c r="AZ8" i="23"/>
  <c r="AY8" i="23"/>
  <c r="AX8" i="23"/>
  <c r="AW8" i="23"/>
  <c r="AV8" i="23"/>
  <c r="AU8" i="23"/>
  <c r="AT8" i="23"/>
  <c r="AS8" i="23"/>
  <c r="AR8" i="23"/>
  <c r="AQ8" i="23"/>
  <c r="AP8" i="23"/>
  <c r="AO8" i="23"/>
  <c r="AN8" i="23"/>
  <c r="AM8" i="23"/>
  <c r="AL8" i="23"/>
  <c r="AK8" i="23"/>
  <c r="AJ8" i="23"/>
  <c r="AI8" i="23"/>
  <c r="AH8" i="23"/>
  <c r="AG8" i="23"/>
  <c r="AF8" i="23"/>
  <c r="AE8" i="23"/>
  <c r="AD8" i="23"/>
  <c r="AC8" i="23"/>
  <c r="AB8" i="23"/>
  <c r="AA8" i="23"/>
  <c r="Z8" i="23"/>
  <c r="Y8" i="23"/>
  <c r="X8" i="23"/>
  <c r="V8" i="23"/>
  <c r="U8" i="23"/>
  <c r="T8" i="23"/>
  <c r="S8" i="23"/>
  <c r="R8" i="23"/>
  <c r="Q8" i="23"/>
  <c r="P8" i="23"/>
  <c r="O8" i="23"/>
  <c r="N8" i="23"/>
  <c r="K8" i="23"/>
  <c r="J8" i="23"/>
  <c r="H8" i="23"/>
  <c r="F8" i="23"/>
  <c r="E8" i="23"/>
  <c r="D8" i="23"/>
  <c r="G8" i="23"/>
  <c r="CR7" i="23"/>
  <c r="CQ7" i="23"/>
  <c r="CP7" i="23"/>
  <c r="CO7" i="23"/>
  <c r="CN7" i="23"/>
  <c r="CM7" i="23"/>
  <c r="CL7" i="23"/>
  <c r="CK7" i="23"/>
  <c r="CJ7" i="23"/>
  <c r="CI7" i="23"/>
  <c r="CH7" i="23"/>
  <c r="CG7" i="23"/>
  <c r="CF7" i="23"/>
  <c r="CE7" i="23"/>
  <c r="BZ7" i="23"/>
  <c r="BY7" i="23"/>
  <c r="BX7" i="23"/>
  <c r="BW7" i="23"/>
  <c r="BV7" i="23"/>
  <c r="BU7" i="23"/>
  <c r="BT7" i="23"/>
  <c r="BS7" i="23"/>
  <c r="BQ7" i="23"/>
  <c r="BP7" i="23"/>
  <c r="BO7" i="23"/>
  <c r="BN7" i="23"/>
  <c r="BM7" i="23"/>
  <c r="BL7" i="23"/>
  <c r="BK7" i="23"/>
  <c r="BJ7" i="23"/>
  <c r="BH7" i="23"/>
  <c r="BG7" i="23"/>
  <c r="BF7" i="23"/>
  <c r="BE7" i="23"/>
  <c r="BD7" i="23"/>
  <c r="BC7" i="23"/>
  <c r="BB7" i="23"/>
  <c r="BA7" i="23"/>
  <c r="AZ7" i="23"/>
  <c r="AY7" i="23"/>
  <c r="AX7" i="23"/>
  <c r="AW7" i="23"/>
  <c r="AV7" i="23"/>
  <c r="AU7" i="23"/>
  <c r="AT7" i="23"/>
  <c r="AS7" i="23"/>
  <c r="AR7" i="23"/>
  <c r="AQ7" i="23"/>
  <c r="AP7" i="23"/>
  <c r="AO7" i="23"/>
  <c r="AN7" i="23"/>
  <c r="AM7" i="23"/>
  <c r="AL7" i="23"/>
  <c r="AK7" i="23"/>
  <c r="AJ7" i="23"/>
  <c r="AI7" i="23"/>
  <c r="AH7" i="23"/>
  <c r="AG7" i="23"/>
  <c r="AF7" i="23"/>
  <c r="AE7" i="23"/>
  <c r="AD7" i="23"/>
  <c r="AC7" i="23"/>
  <c r="AB7" i="23"/>
  <c r="AA7" i="23"/>
  <c r="Z7" i="23"/>
  <c r="Y7" i="23"/>
  <c r="X7" i="23"/>
  <c r="V7" i="23"/>
  <c r="U7" i="23"/>
  <c r="T7" i="23"/>
  <c r="S7" i="23"/>
  <c r="R7" i="23"/>
  <c r="Q7" i="23"/>
  <c r="P7" i="23"/>
  <c r="O7" i="23"/>
  <c r="N7" i="23"/>
  <c r="K7" i="23"/>
  <c r="J7" i="23"/>
  <c r="G7" i="23"/>
  <c r="F7" i="23"/>
  <c r="E7" i="23"/>
  <c r="H7" i="23"/>
  <c r="CR6" i="23"/>
  <c r="CQ6" i="23"/>
  <c r="CP6" i="23"/>
  <c r="CO6" i="23"/>
  <c r="CN6" i="23"/>
  <c r="CM6" i="23"/>
  <c r="CL6" i="23"/>
  <c r="CK6" i="23"/>
  <c r="CJ6" i="23"/>
  <c r="CI6" i="23"/>
  <c r="CH6" i="23"/>
  <c r="CG6" i="23"/>
  <c r="CF6" i="23"/>
  <c r="CE6" i="23"/>
  <c r="BZ6" i="23"/>
  <c r="BY6" i="23"/>
  <c r="BX6" i="23"/>
  <c r="BW6" i="23"/>
  <c r="BV6" i="23"/>
  <c r="BU6" i="23"/>
  <c r="BT6" i="23"/>
  <c r="BS6" i="23"/>
  <c r="BQ6" i="23"/>
  <c r="BP6" i="23"/>
  <c r="BO6" i="23"/>
  <c r="BN6" i="23"/>
  <c r="BM6" i="23"/>
  <c r="BL6" i="23"/>
  <c r="BK6" i="23"/>
  <c r="BJ6" i="23"/>
  <c r="BH6" i="23"/>
  <c r="BG6" i="23"/>
  <c r="BF6" i="23"/>
  <c r="BE6" i="23"/>
  <c r="BD6" i="23"/>
  <c r="BC6" i="23"/>
  <c r="BB6" i="23"/>
  <c r="BA6" i="23"/>
  <c r="AZ6" i="23"/>
  <c r="AY6" i="23"/>
  <c r="AX6" i="23"/>
  <c r="AW6" i="23"/>
  <c r="AV6" i="23"/>
  <c r="AU6" i="23"/>
  <c r="AT6" i="23"/>
  <c r="AS6" i="23"/>
  <c r="AR6" i="23"/>
  <c r="AQ6" i="23"/>
  <c r="AP6" i="23"/>
  <c r="AO6" i="23"/>
  <c r="AN6" i="23"/>
  <c r="AM6" i="23"/>
  <c r="AL6" i="23"/>
  <c r="AK6" i="23"/>
  <c r="AJ6" i="23"/>
  <c r="AI6" i="23"/>
  <c r="AH6" i="23"/>
  <c r="AG6" i="23"/>
  <c r="AF6" i="23"/>
  <c r="AE6" i="23"/>
  <c r="AD6" i="23"/>
  <c r="AC6" i="23"/>
  <c r="AB6" i="23"/>
  <c r="AA6" i="23"/>
  <c r="Z6" i="23"/>
  <c r="Y6" i="23"/>
  <c r="X6" i="23"/>
  <c r="V6" i="23"/>
  <c r="U6" i="23"/>
  <c r="T6" i="23"/>
  <c r="S6" i="23"/>
  <c r="R6" i="23"/>
  <c r="Q6" i="23"/>
  <c r="P6" i="23"/>
  <c r="O6" i="23"/>
  <c r="N6" i="23"/>
  <c r="K6" i="23"/>
  <c r="J6" i="23"/>
  <c r="H6" i="23"/>
  <c r="G6" i="23"/>
  <c r="D6" i="23"/>
  <c r="F6" i="23"/>
  <c r="CR5" i="23"/>
  <c r="CQ5" i="23"/>
  <c r="CP5" i="23"/>
  <c r="CO5" i="23"/>
  <c r="CN5" i="23"/>
  <c r="CM5" i="23"/>
  <c r="CL5" i="23"/>
  <c r="CK5" i="23"/>
  <c r="CJ5" i="23"/>
  <c r="CI5" i="23"/>
  <c r="CH5" i="23"/>
  <c r="CG5" i="23"/>
  <c r="CF5" i="23"/>
  <c r="CE5" i="23"/>
  <c r="BZ5" i="23"/>
  <c r="BY5" i="23"/>
  <c r="BX5" i="23"/>
  <c r="BW5" i="23"/>
  <c r="BV5" i="23"/>
  <c r="BU5" i="23"/>
  <c r="BT5" i="23"/>
  <c r="BS5" i="23"/>
  <c r="BQ5" i="23"/>
  <c r="BP5" i="23"/>
  <c r="BO5" i="23"/>
  <c r="BN5" i="23"/>
  <c r="BM5" i="23"/>
  <c r="BL5" i="23"/>
  <c r="BK5" i="23"/>
  <c r="BJ5" i="23"/>
  <c r="BH5" i="23"/>
  <c r="BG5" i="23"/>
  <c r="BF5" i="23"/>
  <c r="BE5" i="23"/>
  <c r="BD5" i="23"/>
  <c r="BC5" i="23"/>
  <c r="BB5" i="23"/>
  <c r="BA5" i="23"/>
  <c r="AZ5" i="23"/>
  <c r="AY5" i="23"/>
  <c r="AX5" i="23"/>
  <c r="AW5" i="23"/>
  <c r="AV5" i="23"/>
  <c r="AU5" i="23"/>
  <c r="AT5" i="23"/>
  <c r="AS5" i="23"/>
  <c r="AR5" i="23"/>
  <c r="AQ5" i="23"/>
  <c r="AP5" i="23"/>
  <c r="AO5" i="23"/>
  <c r="AN5" i="23"/>
  <c r="AM5" i="23"/>
  <c r="AL5" i="23"/>
  <c r="AK5" i="23"/>
  <c r="AJ5" i="23"/>
  <c r="AI5" i="23"/>
  <c r="AH5" i="23"/>
  <c r="AG5" i="23"/>
  <c r="AF5" i="23"/>
  <c r="AE5" i="23"/>
  <c r="AD5" i="23"/>
  <c r="AC5" i="23"/>
  <c r="AB5" i="23"/>
  <c r="AA5" i="23"/>
  <c r="Z5" i="23"/>
  <c r="Y5" i="23"/>
  <c r="X5" i="23"/>
  <c r="V5" i="23"/>
  <c r="U5" i="23"/>
  <c r="T5" i="23"/>
  <c r="S5" i="23"/>
  <c r="R5" i="23"/>
  <c r="Q5" i="23"/>
  <c r="P5" i="23"/>
  <c r="O5" i="23"/>
  <c r="N5" i="23"/>
  <c r="K5" i="23"/>
  <c r="J5" i="23"/>
  <c r="G5" i="23"/>
  <c r="F5" i="23"/>
  <c r="H5" i="23"/>
  <c r="CR4" i="23"/>
  <c r="CQ4" i="23"/>
  <c r="CP4" i="23"/>
  <c r="CO4" i="23"/>
  <c r="CN4" i="23"/>
  <c r="CM4" i="23"/>
  <c r="CL4" i="23"/>
  <c r="CK4" i="23"/>
  <c r="CJ4" i="23"/>
  <c r="CI4" i="23"/>
  <c r="CH4" i="23"/>
  <c r="CG4" i="23"/>
  <c r="CF4" i="23"/>
  <c r="CE4" i="23"/>
  <c r="BZ4" i="23"/>
  <c r="BY4" i="23"/>
  <c r="BX4" i="23"/>
  <c r="BW4" i="23"/>
  <c r="BV4" i="23"/>
  <c r="BU4" i="23"/>
  <c r="BT4" i="23"/>
  <c r="BS4" i="23"/>
  <c r="BQ4" i="23"/>
  <c r="BP4" i="23"/>
  <c r="BO4" i="23"/>
  <c r="BN4" i="23"/>
  <c r="BM4" i="23"/>
  <c r="BL4" i="23"/>
  <c r="BK4" i="23"/>
  <c r="BJ4" i="23"/>
  <c r="BH4" i="23"/>
  <c r="BG4" i="23"/>
  <c r="BF4" i="23"/>
  <c r="BE4" i="23"/>
  <c r="BD4" i="23"/>
  <c r="BC4" i="23"/>
  <c r="BB4" i="23"/>
  <c r="BA4" i="23"/>
  <c r="AZ4" i="23"/>
  <c r="AY4" i="23"/>
  <c r="AX4" i="23"/>
  <c r="AW4" i="23"/>
  <c r="AV4" i="23"/>
  <c r="AU4" i="23"/>
  <c r="AT4" i="23"/>
  <c r="AS4" i="23"/>
  <c r="AR4" i="23"/>
  <c r="AQ4" i="23"/>
  <c r="AP4" i="23"/>
  <c r="AO4" i="23"/>
  <c r="AN4" i="23"/>
  <c r="AM4" i="23"/>
  <c r="AL4" i="23"/>
  <c r="AK4" i="23"/>
  <c r="AJ4" i="23"/>
  <c r="AI4" i="23"/>
  <c r="AH4" i="23"/>
  <c r="AG4" i="23"/>
  <c r="AF4" i="23"/>
  <c r="AE4" i="23"/>
  <c r="AD4" i="23"/>
  <c r="AC4" i="23"/>
  <c r="AB4" i="23"/>
  <c r="AA4" i="23"/>
  <c r="Z4" i="23"/>
  <c r="Y4" i="23"/>
  <c r="X4" i="23"/>
  <c r="V4" i="23"/>
  <c r="U4" i="23"/>
  <c r="T4" i="23"/>
  <c r="S4" i="23"/>
  <c r="R4" i="23"/>
  <c r="Q4" i="23"/>
  <c r="P4" i="23"/>
  <c r="O4" i="23"/>
  <c r="N4" i="23"/>
  <c r="K4" i="23"/>
  <c r="J4" i="23"/>
  <c r="E4" i="23"/>
  <c r="CR3" i="23"/>
  <c r="CQ3" i="23"/>
  <c r="CP3" i="23"/>
  <c r="CO3" i="23"/>
  <c r="CN3" i="23"/>
  <c r="CM3" i="23"/>
  <c r="CL3" i="23"/>
  <c r="CK3" i="23"/>
  <c r="CJ3" i="23"/>
  <c r="CI3" i="23"/>
  <c r="CH3" i="23"/>
  <c r="CG3" i="23"/>
  <c r="CF3" i="23"/>
  <c r="CE3" i="23"/>
  <c r="BZ3" i="23"/>
  <c r="BY3" i="23"/>
  <c r="BX3" i="23"/>
  <c r="BW3" i="23"/>
  <c r="BV3" i="23"/>
  <c r="BU3" i="23"/>
  <c r="BT3" i="23"/>
  <c r="BS3" i="23"/>
  <c r="BQ3" i="23"/>
  <c r="BP3" i="23"/>
  <c r="BO3" i="23"/>
  <c r="BN3" i="23"/>
  <c r="BM3" i="23"/>
  <c r="BL3" i="23"/>
  <c r="BK3" i="23"/>
  <c r="BJ3" i="23"/>
  <c r="BH3" i="23"/>
  <c r="BG3" i="23"/>
  <c r="BF3" i="23"/>
  <c r="BE3" i="23"/>
  <c r="BD3" i="23"/>
  <c r="BC3" i="23"/>
  <c r="BB3" i="23"/>
  <c r="BA3" i="23"/>
  <c r="AZ3" i="23"/>
  <c r="AY3" i="23"/>
  <c r="AX3" i="23"/>
  <c r="AW3" i="23"/>
  <c r="AV3" i="23"/>
  <c r="AU3" i="23"/>
  <c r="AT3" i="23"/>
  <c r="AS3" i="23"/>
  <c r="AR3" i="23"/>
  <c r="AQ3" i="23"/>
  <c r="AP3" i="23"/>
  <c r="AO3" i="23"/>
  <c r="AN3" i="23"/>
  <c r="AM3" i="23"/>
  <c r="AL3" i="23"/>
  <c r="AK3" i="23"/>
  <c r="AJ3" i="23"/>
  <c r="AI3" i="23"/>
  <c r="AH3" i="23"/>
  <c r="AG3" i="23"/>
  <c r="AF3" i="23"/>
  <c r="AE3" i="23"/>
  <c r="AD3" i="23"/>
  <c r="AC3" i="23"/>
  <c r="AB3" i="23"/>
  <c r="AA3" i="23"/>
  <c r="Z3" i="23"/>
  <c r="Y3" i="23"/>
  <c r="X3" i="23"/>
  <c r="V3" i="23"/>
  <c r="U3" i="23"/>
  <c r="T3" i="23"/>
  <c r="S3" i="23"/>
  <c r="R3" i="23"/>
  <c r="Q3" i="23"/>
  <c r="P3" i="23"/>
  <c r="O3" i="23"/>
  <c r="N3" i="23"/>
  <c r="K3" i="23"/>
  <c r="J3" i="23"/>
  <c r="H3" i="23"/>
  <c r="G3" i="23"/>
  <c r="F3" i="23"/>
  <c r="E3" i="23"/>
  <c r="D3" i="23"/>
  <c r="CR2" i="23"/>
  <c r="CQ2" i="23"/>
  <c r="CP2" i="23"/>
  <c r="CO2" i="23"/>
  <c r="CN2" i="23"/>
  <c r="CM2" i="23"/>
  <c r="CL2" i="23"/>
  <c r="CK2" i="23"/>
  <c r="CJ2" i="23"/>
  <c r="CI2" i="23"/>
  <c r="CH2" i="23"/>
  <c r="CG2" i="23"/>
  <c r="CF2" i="23"/>
  <c r="CE2" i="23"/>
  <c r="BZ2" i="23"/>
  <c r="BY2" i="23"/>
  <c r="BX2" i="23"/>
  <c r="BW2" i="23"/>
  <c r="BV2" i="23"/>
  <c r="BU2" i="23"/>
  <c r="BT2" i="23"/>
  <c r="BS2" i="23"/>
  <c r="BQ2" i="23"/>
  <c r="BP2" i="23"/>
  <c r="BO2" i="23"/>
  <c r="BN2" i="23"/>
  <c r="BM2" i="23"/>
  <c r="BL2" i="23"/>
  <c r="BK2" i="23"/>
  <c r="BJ2" i="23"/>
  <c r="BH2" i="23"/>
  <c r="BG2" i="23"/>
  <c r="BF2" i="23"/>
  <c r="BE2" i="23"/>
  <c r="BD2" i="23"/>
  <c r="BC2" i="23"/>
  <c r="BB2" i="23"/>
  <c r="BA2" i="23"/>
  <c r="AZ2" i="23"/>
  <c r="AY2" i="23"/>
  <c r="AX2" i="23"/>
  <c r="AW2" i="23"/>
  <c r="AV2" i="23"/>
  <c r="AU2" i="23"/>
  <c r="AT2" i="23"/>
  <c r="AS2" i="23"/>
  <c r="AR2" i="23"/>
  <c r="AQ2" i="23"/>
  <c r="AP2" i="23"/>
  <c r="AO2" i="23"/>
  <c r="AN2" i="23"/>
  <c r="AM2" i="23"/>
  <c r="AL2" i="23"/>
  <c r="AK2" i="23"/>
  <c r="AJ2" i="23"/>
  <c r="AI2" i="23"/>
  <c r="AH2" i="23"/>
  <c r="AG2" i="23"/>
  <c r="AF2" i="23"/>
  <c r="AE2" i="23"/>
  <c r="AD2" i="23"/>
  <c r="AC2" i="23"/>
  <c r="AB2" i="23"/>
  <c r="AA2" i="23"/>
  <c r="Z2" i="23"/>
  <c r="Y2" i="23"/>
  <c r="X2" i="23"/>
  <c r="V2" i="23"/>
  <c r="U2" i="23"/>
  <c r="T2" i="23"/>
  <c r="S2" i="23"/>
  <c r="R2" i="23"/>
  <c r="Q2" i="23"/>
  <c r="P2" i="23"/>
  <c r="O2" i="23"/>
  <c r="N2" i="23"/>
  <c r="K2" i="23"/>
  <c r="J2" i="23"/>
  <c r="H2" i="23"/>
  <c r="G2" i="23"/>
  <c r="F2" i="23"/>
  <c r="E2" i="23"/>
  <c r="D2" i="23"/>
  <c r="D14" i="23" l="1"/>
  <c r="D16" i="23"/>
  <c r="E16" i="23"/>
  <c r="D18" i="23"/>
  <c r="E18" i="23"/>
  <c r="G14" i="23"/>
  <c r="H18" i="23"/>
  <c r="D20" i="23"/>
  <c r="H14" i="23"/>
  <c r="F16" i="23"/>
  <c r="E20" i="23"/>
  <c r="H16" i="23"/>
  <c r="D5" i="23"/>
  <c r="E5" i="23"/>
  <c r="E13" i="23"/>
  <c r="D7" i="23"/>
  <c r="D15" i="23"/>
  <c r="G4" i="23"/>
  <c r="E9" i="23"/>
  <c r="G12" i="23"/>
  <c r="E17" i="23"/>
  <c r="G20" i="23"/>
  <c r="H4" i="23"/>
  <c r="F9" i="23"/>
  <c r="H12" i="23"/>
  <c r="F17" i="23"/>
  <c r="H20" i="23"/>
  <c r="F4" i="23"/>
  <c r="F12" i="23"/>
  <c r="E6" i="23"/>
  <c r="G9" i="23"/>
  <c r="E14" i="23"/>
  <c r="G17" i="23"/>
  <c r="D4" i="23"/>
  <c r="D9" i="23"/>
  <c r="D17"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Gibson, Darline</author>
  </authors>
  <commentList>
    <comment ref="B2" authorId="0" shapeId="0" xr:uid="{16DCC067-3498-406A-9F01-63A18A4ECA3F}">
      <text>
        <r>
          <rPr>
            <sz val="9"/>
            <color indexed="81"/>
            <rFont val="Arial Narrow"/>
            <family val="2"/>
          </rPr>
          <t>Select Debit or Credit</t>
        </r>
        <r>
          <rPr>
            <sz val="9"/>
            <color indexed="81"/>
            <rFont val="Tahoma"/>
            <family val="2"/>
          </rPr>
          <t xml:space="preserve">
</t>
        </r>
      </text>
    </comment>
    <comment ref="C2" authorId="0" shapeId="0" xr:uid="{96632FFE-C070-46A9-A956-B40D46E1127A}">
      <text>
        <r>
          <rPr>
            <sz val="9"/>
            <color indexed="81"/>
            <rFont val="Arial Narrow"/>
            <family val="2"/>
          </rPr>
          <t>Select the Card type from the drop-down list.</t>
        </r>
        <r>
          <rPr>
            <sz val="9"/>
            <color indexed="81"/>
            <rFont val="Tahoma"/>
            <family val="2"/>
          </rPr>
          <t xml:space="preserve">
</t>
        </r>
      </text>
    </comment>
    <comment ref="D2" authorId="0" shapeId="0" xr:uid="{DAABBC95-4183-445B-AEBB-7ADB4DD9F806}">
      <text>
        <r>
          <rPr>
            <sz val="9"/>
            <color indexed="81"/>
            <rFont val="Arial Narrow"/>
            <family val="2"/>
          </rPr>
          <t>Enter all networks associated with this BIN.</t>
        </r>
        <r>
          <rPr>
            <sz val="9"/>
            <color indexed="81"/>
            <rFont val="Tahoma"/>
            <family val="2"/>
          </rPr>
          <t xml:space="preserve">
</t>
        </r>
      </text>
    </comment>
    <comment ref="F2" authorId="0" shapeId="0" xr:uid="{E76FB9B0-C995-4C8F-B11C-DFE4BFA202E2}">
      <text>
        <r>
          <rPr>
            <sz val="9"/>
            <color indexed="81"/>
            <rFont val="Arial Narrow"/>
            <family val="2"/>
          </rPr>
          <t xml:space="preserve">Enter the card life cycle in years (1,2,3,4,5) OR non-expiring.
</t>
        </r>
      </text>
    </comment>
    <comment ref="I2" authorId="0" shapeId="0" xr:uid="{ED6FEFBB-1DC6-4D5A-9F7E-CAE413B383DA}">
      <text>
        <r>
          <rPr>
            <sz val="9"/>
            <color indexed="81"/>
            <rFont val="Tahoma"/>
            <family val="2"/>
          </rPr>
          <t>W</t>
        </r>
        <r>
          <rPr>
            <sz val="9"/>
            <color indexed="81"/>
            <rFont val="Arial Narrow"/>
            <family val="2"/>
          </rPr>
          <t>hen will the new card be issued in relation to the expiration date of the current card. (usually 30 days)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Gibson, Darline</author>
  </authors>
  <commentList>
    <comment ref="A3" authorId="0" shapeId="0" xr:uid="{BB174B28-2F6A-4986-8BDE-4F97D06A1F74}">
      <text>
        <r>
          <rPr>
            <b/>
            <sz val="9"/>
            <color indexed="81"/>
            <rFont val="Aptos"/>
            <family val="2"/>
            <scheme val="minor"/>
          </rPr>
          <t>Unique number to identify the issue.</t>
        </r>
        <r>
          <rPr>
            <sz val="9"/>
            <color indexed="81"/>
            <rFont val="Tahoma"/>
            <family val="2"/>
          </rPr>
          <t xml:space="preserve">
</t>
        </r>
      </text>
    </comment>
    <comment ref="B3" authorId="0" shapeId="0" xr:uid="{81B5BB93-3933-4576-83BD-3CD58DB16D4C}">
      <text>
        <r>
          <rPr>
            <b/>
            <sz val="9"/>
            <color indexed="81"/>
            <rFont val="Aptos"/>
            <family val="2"/>
            <scheme val="minor"/>
          </rPr>
          <t>Date the issue was reported.</t>
        </r>
      </text>
    </comment>
    <comment ref="C3" authorId="0" shapeId="0" xr:uid="{37B7CCC5-B505-4C6D-BA0A-CCAA8C45A707}">
      <text>
        <r>
          <rPr>
            <b/>
            <sz val="9"/>
            <color indexed="81"/>
            <rFont val="Aptos"/>
            <family val="2"/>
            <scheme val="minor"/>
          </rPr>
          <t xml:space="preserve">The current status of the issue. Update as necessary.
Open: </t>
        </r>
        <r>
          <rPr>
            <sz val="9"/>
            <color indexed="81"/>
            <rFont val="Aptos"/>
            <family val="2"/>
            <scheme val="minor"/>
          </rPr>
          <t>Issue</t>
        </r>
        <r>
          <rPr>
            <b/>
            <sz val="9"/>
            <color indexed="81"/>
            <rFont val="Aptos"/>
            <family val="2"/>
            <scheme val="minor"/>
          </rPr>
          <t xml:space="preserve"> r</t>
        </r>
        <r>
          <rPr>
            <sz val="9"/>
            <color indexed="81"/>
            <rFont val="Aptos"/>
            <family val="2"/>
            <scheme val="minor"/>
          </rPr>
          <t xml:space="preserve">eported or question submitted and in progress
</t>
        </r>
        <r>
          <rPr>
            <b/>
            <sz val="9"/>
            <color indexed="81"/>
            <rFont val="Aptos"/>
            <family val="2"/>
            <scheme val="minor"/>
          </rPr>
          <t>Escalated:</t>
        </r>
        <r>
          <rPr>
            <sz val="9"/>
            <color indexed="81"/>
            <rFont val="Aptos"/>
            <family val="2"/>
            <scheme val="minor"/>
          </rPr>
          <t xml:space="preserve"> Issue escalated to assignee or team for resolution
</t>
        </r>
        <r>
          <rPr>
            <b/>
            <sz val="9"/>
            <color indexed="81"/>
            <rFont val="Aptos"/>
            <family val="2"/>
            <scheme val="minor"/>
          </rPr>
          <t xml:space="preserve">Monitoring: </t>
        </r>
        <r>
          <rPr>
            <sz val="9"/>
            <color indexed="81"/>
            <rFont val="Aptos"/>
            <family val="2"/>
            <scheme val="minor"/>
          </rPr>
          <t xml:space="preserve">Being monitored to see if it reoccurs.
</t>
        </r>
        <r>
          <rPr>
            <b/>
            <sz val="9"/>
            <color indexed="81"/>
            <rFont val="Aptos"/>
            <family val="2"/>
            <scheme val="minor"/>
          </rPr>
          <t>Resolved:</t>
        </r>
        <r>
          <rPr>
            <sz val="9"/>
            <color indexed="81"/>
            <rFont val="Aptos"/>
            <family val="2"/>
            <scheme val="minor"/>
          </rPr>
          <t xml:space="preserve"> Resolution implemented, issue closed or questions answered.
</t>
        </r>
        <r>
          <rPr>
            <b/>
            <sz val="9"/>
            <color indexed="81"/>
            <rFont val="Aptos"/>
            <family val="2"/>
            <scheme val="minor"/>
          </rPr>
          <t>Reopened:</t>
        </r>
        <r>
          <rPr>
            <sz val="9"/>
            <color indexed="81"/>
            <rFont val="Aptos"/>
            <family val="2"/>
            <scheme val="minor"/>
          </rPr>
          <t xml:space="preserve"> Previously closed or resolved, but has been reopened.
</t>
        </r>
        <r>
          <rPr>
            <b/>
            <sz val="9"/>
            <color indexed="81"/>
            <rFont val="Aptos"/>
            <family val="2"/>
            <scheme val="minor"/>
          </rPr>
          <t>Canceled:</t>
        </r>
        <r>
          <rPr>
            <sz val="9"/>
            <color indexed="81"/>
            <rFont val="Aptos"/>
            <family val="2"/>
            <scheme val="minor"/>
          </rPr>
          <t xml:space="preserve"> Not an issue, no longer needed; canceled by client.</t>
        </r>
        <r>
          <rPr>
            <b/>
            <sz val="9"/>
            <color indexed="81"/>
            <rFont val="Tahoma"/>
            <family val="2"/>
          </rPr>
          <t xml:space="preserve">
</t>
        </r>
      </text>
    </comment>
    <comment ref="D3" authorId="0" shapeId="0" xr:uid="{9D556C57-F57F-4C5F-8AF7-F162AE161690}">
      <text>
        <r>
          <rPr>
            <sz val="9"/>
            <color indexed="81"/>
            <rFont val="Tahoma"/>
            <family val="2"/>
          </rPr>
          <t xml:space="preserve">Identify as an issue or a question.
</t>
        </r>
      </text>
    </comment>
    <comment ref="E3" authorId="0" shapeId="0" xr:uid="{D73AB175-CF5D-4358-9FAE-BF16311C5D52}">
      <text>
        <r>
          <rPr>
            <sz val="9"/>
            <color indexed="81"/>
            <rFont val="Tahoma"/>
            <family val="2"/>
          </rPr>
          <t xml:space="preserve">Indicates the urgency of the issue.
</t>
        </r>
        <r>
          <rPr>
            <b/>
            <sz val="9"/>
            <color indexed="81"/>
            <rFont val="Tahoma"/>
            <family val="2"/>
          </rPr>
          <t>Critical:</t>
        </r>
        <r>
          <rPr>
            <sz val="9"/>
            <color indexed="81"/>
            <rFont val="Tahoma"/>
            <family val="2"/>
          </rPr>
          <t xml:space="preserve"> Show-stopper. No interim solution, issue requires immediate resolution before any project activities can continue.
</t>
        </r>
        <r>
          <rPr>
            <b/>
            <sz val="9"/>
            <color indexed="81"/>
            <rFont val="Tahoma"/>
            <family val="2"/>
          </rPr>
          <t>High:</t>
        </r>
        <r>
          <rPr>
            <sz val="9"/>
            <color indexed="81"/>
            <rFont val="Tahoma"/>
            <family val="2"/>
          </rPr>
          <t xml:space="preserve"> Interim solution available, issue requires resolution before specific project activities can continue.
</t>
        </r>
        <r>
          <rPr>
            <b/>
            <sz val="9"/>
            <color indexed="81"/>
            <rFont val="Tahoma"/>
            <family val="2"/>
          </rPr>
          <t>Medium:</t>
        </r>
        <r>
          <rPr>
            <sz val="9"/>
            <color indexed="81"/>
            <rFont val="Tahoma"/>
            <family val="2"/>
          </rPr>
          <t xml:space="preserve"> Interim solution available, project activities may continue, but issue requires resolution by a defined date.
</t>
        </r>
        <r>
          <rPr>
            <b/>
            <sz val="9"/>
            <color indexed="81"/>
            <rFont val="Tahoma"/>
            <family val="2"/>
          </rPr>
          <t>Low:</t>
        </r>
        <r>
          <rPr>
            <sz val="9"/>
            <color indexed="81"/>
            <rFont val="Tahoma"/>
            <family val="2"/>
          </rPr>
          <t xml:space="preserve"> Issue has minimal or no current impact on project activities, but priority could change if not resolved.
</t>
        </r>
      </text>
    </comment>
    <comment ref="F3" authorId="0" shapeId="0" xr:uid="{9DB4A311-0465-4FA0-8638-AC58A13559E7}">
      <text>
        <r>
          <rPr>
            <sz val="9"/>
            <color indexed="81"/>
            <rFont val="Tahoma"/>
            <family val="2"/>
          </rPr>
          <t xml:space="preserve">Enter the product or application impacted.
</t>
        </r>
      </text>
    </comment>
    <comment ref="G3" authorId="0" shapeId="0" xr:uid="{B0D45334-29A0-46CD-9BFA-D93A6B9F956A}">
      <text>
        <r>
          <rPr>
            <sz val="9"/>
            <color indexed="81"/>
            <rFont val="Tahoma"/>
            <family val="2"/>
          </rPr>
          <t xml:space="preserve">A description of the issue (or question) and the impact on the project.
</t>
        </r>
      </text>
    </comment>
    <comment ref="H3" authorId="0" shapeId="0" xr:uid="{590B94D8-269F-4038-8701-FCB0828EDB28}">
      <text>
        <r>
          <rPr>
            <sz val="9"/>
            <color indexed="81"/>
            <rFont val="Tahoma"/>
            <family val="2"/>
          </rPr>
          <t>Does this issue impact the cardholder?</t>
        </r>
      </text>
    </comment>
    <comment ref="I3" authorId="0" shapeId="0" xr:uid="{2576CCAE-B4A2-44C5-A3E4-602148158E13}">
      <text>
        <r>
          <rPr>
            <sz val="9"/>
            <color indexed="81"/>
            <rFont val="Tahoma"/>
            <family val="2"/>
          </rPr>
          <t xml:space="preserve">Notes regarding resolution progress updates
</t>
        </r>
      </text>
    </comment>
    <comment ref="J3" authorId="0" shapeId="0" xr:uid="{2BBC8F89-6032-4BBB-9134-032F20763AEE}">
      <text>
        <r>
          <rPr>
            <sz val="9"/>
            <color indexed="81"/>
            <rFont val="Tahoma"/>
            <family val="2"/>
          </rPr>
          <t xml:space="preserve">Enter all ticket numbers submitted  for resolution
</t>
        </r>
      </text>
    </comment>
    <comment ref="K3" authorId="0" shapeId="0" xr:uid="{15E4C005-4DD0-486D-92CC-E1C9417F6F72}">
      <text>
        <r>
          <rPr>
            <sz val="9"/>
            <color indexed="81"/>
            <rFont val="Tahoma"/>
            <family val="2"/>
          </rPr>
          <t xml:space="preserve">Enter name of the person who reported the issue.
</t>
        </r>
      </text>
    </comment>
    <comment ref="L3" authorId="0" shapeId="0" xr:uid="{99EF9529-DE7A-4829-9174-40DD124AC627}">
      <text>
        <r>
          <rPr>
            <sz val="9"/>
            <color indexed="81"/>
            <rFont val="Tahoma"/>
            <family val="2"/>
          </rPr>
          <t xml:space="preserve">Enter name of the person or team this is assigned to
</t>
        </r>
      </text>
    </comment>
    <comment ref="M3" authorId="0" shapeId="0" xr:uid="{BA8343DC-758B-4929-81E9-12A791F180D3}">
      <text>
        <r>
          <rPr>
            <sz val="9"/>
            <color indexed="81"/>
            <rFont val="Tahoma"/>
            <family val="2"/>
          </rPr>
          <t xml:space="preserve">Enter expected resolution date.
</t>
        </r>
      </text>
    </comment>
    <comment ref="O3" authorId="0" shapeId="0" xr:uid="{58024520-CC96-4EE1-9B28-01A8022CB7B0}">
      <text>
        <r>
          <rPr>
            <sz val="9"/>
            <color indexed="81"/>
            <rFont val="Tahoma"/>
            <family val="2"/>
          </rPr>
          <t xml:space="preserve">Enter the details on what was done to resolve the issue.
</t>
        </r>
      </text>
    </comment>
    <comment ref="P3" authorId="0" shapeId="0" xr:uid="{31442CF5-95CF-4AC4-B934-71551C66BE40}">
      <text>
        <r>
          <rPr>
            <sz val="9"/>
            <color indexed="81"/>
            <rFont val="Tahoma"/>
            <family val="2"/>
          </rPr>
          <t xml:space="preserve">Enter the date the issue was confirmed resolved by the client.
</t>
        </r>
      </text>
    </comment>
  </commentList>
</comments>
</file>

<file path=xl/sharedStrings.xml><?xml version="1.0" encoding="utf-8"?>
<sst xmlns="http://schemas.openxmlformats.org/spreadsheetml/2006/main" count="916" uniqueCount="568">
  <si>
    <t> </t>
  </si>
  <si>
    <t>Entered By</t>
  </si>
  <si>
    <t>Validated By</t>
  </si>
  <si>
    <t>ADDRESS</t>
  </si>
  <si>
    <t xml:space="preserve">CITY </t>
  </si>
  <si>
    <t>STATE</t>
  </si>
  <si>
    <t>ZIP CODE</t>
  </si>
  <si>
    <t>PHONE #</t>
  </si>
  <si>
    <t>CORE CONTACT NAME</t>
  </si>
  <si>
    <t>CORE CONTACT EMAIL</t>
  </si>
  <si>
    <t>LIMIT GROUP</t>
  </si>
  <si>
    <t>ENTITY ID</t>
  </si>
  <si>
    <t>FX ID</t>
  </si>
  <si>
    <t>TSAP IP Address</t>
  </si>
  <si>
    <t>TSAP PI</t>
  </si>
  <si>
    <t>TSAP CH</t>
  </si>
  <si>
    <t>TSAP Tandem-Port</t>
  </si>
  <si>
    <t>POSTING FILE FORMAT 28 OR ISO USER FILE</t>
  </si>
  <si>
    <t>SECURLOCK PRODUCTS</t>
  </si>
  <si>
    <t>DEBIT, CREDIT OR BOTH</t>
  </si>
  <si>
    <t>CARD TYPES</t>
  </si>
  <si>
    <t>PLANVIEW ID=PV</t>
  </si>
  <si>
    <t>Networks</t>
  </si>
  <si>
    <t>Notes</t>
  </si>
  <si>
    <t>Added by Rolaine</t>
  </si>
  <si>
    <t xml:space="preserve">Added by Rolaine - things that should be confirmed on kick off call </t>
  </si>
  <si>
    <t>ABU</t>
  </si>
  <si>
    <t>START CARD</t>
  </si>
  <si>
    <t>AUTO CARD GENERATION</t>
  </si>
  <si>
    <t>DEBIT INSIGHTS</t>
  </si>
  <si>
    <t xml:space="preserve">Added by Rolaine - To confirm witih Client </t>
  </si>
  <si>
    <t xml:space="preserve">AUTO REISSUE EMV </t>
  </si>
  <si>
    <t xml:space="preserve">BIN LENGTH </t>
  </si>
  <si>
    <t>PROCESSOR ID</t>
  </si>
  <si>
    <t>0ANU</t>
  </si>
  <si>
    <t>SETTLEMENT</t>
  </si>
  <si>
    <t>7 DAYS</t>
  </si>
  <si>
    <t xml:space="preserve">CENTRAL CARD ISSUE VENDOR </t>
  </si>
  <si>
    <t>CUTOFF TIME</t>
  </si>
  <si>
    <t>SEND ADVICE</t>
  </si>
  <si>
    <t>TSAP PORT</t>
  </si>
  <si>
    <t>NO</t>
  </si>
  <si>
    <t>CORP ID</t>
  </si>
  <si>
    <t>MC ICA NUMBER</t>
  </si>
  <si>
    <t>FOUND IN P T</t>
  </si>
  <si>
    <t>CIMS CARD SERVICE CODE</t>
  </si>
  <si>
    <t>MONTHS TO REISSUE</t>
  </si>
  <si>
    <t>EMV DEFAULT CARD STOCK CODE</t>
  </si>
  <si>
    <t>XG080</t>
  </si>
  <si>
    <t>C2V EXP DATE FORMAT</t>
  </si>
  <si>
    <t>YYMM</t>
  </si>
  <si>
    <t>REPORTS</t>
  </si>
  <si>
    <t>TYPE: TRANSMIT</t>
  </si>
  <si>
    <t>SENT: Ereports</t>
  </si>
  <si>
    <t>EXPIRATION DATE MISMATCH</t>
  </si>
  <si>
    <t>Expiration date checking on All transactions</t>
  </si>
  <si>
    <t>MEMBER NUMBER PARTICIPANT</t>
  </si>
  <si>
    <t>No member number processing or embossing selected</t>
  </si>
  <si>
    <t>VAU ID</t>
  </si>
  <si>
    <t>FINANCIAL INSTITUTION NAME</t>
  </si>
  <si>
    <t>APPLICATION ACCESS ANALYST</t>
  </si>
  <si>
    <t>CERTIFICATION COORDINATOR</t>
  </si>
  <si>
    <t>ACRO/IBM ID</t>
  </si>
  <si>
    <t>PBF (Yes or No)</t>
  </si>
  <si>
    <t>SCORECARD/LOYALTY (Yes or No)</t>
  </si>
  <si>
    <t>Description</t>
  </si>
  <si>
    <t>Where to Locate Information</t>
  </si>
  <si>
    <t>MIGRATION DATE</t>
  </si>
  <si>
    <t>The client name as listed in Entity 360</t>
  </si>
  <si>
    <t xml:space="preserve">FI PRIMARY CONTACT PHONE </t>
  </si>
  <si>
    <t>FI PRIMARY CONTACT EMAIL</t>
  </si>
  <si>
    <t xml:space="preserve">FI PRIMARY CONTACT NAME </t>
  </si>
  <si>
    <t>THIRD PARTY VENDOR NAME</t>
  </si>
  <si>
    <t>THIRD PARTY VENDOR EMAIL</t>
  </si>
  <si>
    <t>THIRD PARTY VENDOR PHONE</t>
  </si>
  <si>
    <t>IG GROUP NAME (if applicable)</t>
  </si>
  <si>
    <t>BIN LENGTH</t>
  </si>
  <si>
    <t>If the FI is a member of a League enter the group name</t>
  </si>
  <si>
    <t>PROC ID/PROCESSOR NAME</t>
  </si>
  <si>
    <t>APPLICATION ACCESS TICKETS</t>
  </si>
  <si>
    <t>BIN Number</t>
  </si>
  <si>
    <t>BINs</t>
  </si>
  <si>
    <t>Ticket Reason</t>
  </si>
  <si>
    <t>Planview Project Number for recording project time</t>
  </si>
  <si>
    <t>LIVE DAY</t>
  </si>
  <si>
    <t>FISB</t>
  </si>
  <si>
    <t>Address of the Financial Institution</t>
  </si>
  <si>
    <t>City of the Financial Institution</t>
  </si>
  <si>
    <t>State of the Financial Institution</t>
  </si>
  <si>
    <t>Zip Code of the Financial Institution</t>
  </si>
  <si>
    <t>Phone # of the Financial Institution</t>
  </si>
  <si>
    <t>Assigned Certification Coordinator</t>
  </si>
  <si>
    <t>Assigned Application Access Analyst</t>
  </si>
  <si>
    <t>Assigned Cutoff Time</t>
  </si>
  <si>
    <t>Core Contact Name</t>
  </si>
  <si>
    <t>Core Contact Email</t>
  </si>
  <si>
    <t>Primary Contact Name at the Financial Institution</t>
  </si>
  <si>
    <t>Primary Contact Phone at the Financial Institution</t>
  </si>
  <si>
    <t>Primary Contact Email at the Financial Institution</t>
  </si>
  <si>
    <t>Name of Third Party Vendor if applicable</t>
  </si>
  <si>
    <t>Third Party Vendor Email if applicable</t>
  </si>
  <si>
    <t>Third Party Vendor Phone if applicable</t>
  </si>
  <si>
    <t>Routing Number (R&amp;T) of the Financial Institution</t>
  </si>
  <si>
    <t xml:space="preserve">BINs </t>
  </si>
  <si>
    <t>The FX ID of the Financial Institution</t>
  </si>
  <si>
    <t>The FX ID of the Core Vendor - if applicable</t>
  </si>
  <si>
    <t>Does the Financial Institution use Instant Issue?</t>
  </si>
  <si>
    <t>Node the FI will use post migration</t>
  </si>
  <si>
    <t>BIN numbers and type of BIN</t>
  </si>
  <si>
    <t>Limit Group(s) for the Financial Institution</t>
  </si>
  <si>
    <t>Which options the FI will use for activation</t>
  </si>
  <si>
    <t>Is the Batch Transfer zipped or unzipped?</t>
  </si>
  <si>
    <t>Does the FI use Format 28 or the ISO User File?</t>
  </si>
  <si>
    <t>List the Issuing Networks</t>
  </si>
  <si>
    <t>List the Acquiring Networks</t>
  </si>
  <si>
    <t>Entity 360</t>
  </si>
  <si>
    <t xml:space="preserve">Proc ID/Processor Name assigned to the FI </t>
  </si>
  <si>
    <t>BIN DETAILS</t>
  </si>
  <si>
    <t>FireCall Audit (WEB)</t>
  </si>
  <si>
    <t>What SecurLOCK products does the FI use?</t>
  </si>
  <si>
    <t>CORE PROCESSOR</t>
  </si>
  <si>
    <t>Will be Mike Veierstahler, until notified otherwise</t>
  </si>
  <si>
    <t>Name of the Core Processor for the Financial Institution</t>
  </si>
  <si>
    <t>PROC ID / PROCESSOR NAME</t>
  </si>
  <si>
    <t>Requested from FI in the Introduction Email</t>
  </si>
  <si>
    <t>Completed Host_AP Configuration Form, CEDROUT Send Advice Option (available after the Kickoff Call)</t>
  </si>
  <si>
    <t>Completed Host_AP Configuration Form</t>
  </si>
  <si>
    <t>Completed Host_AP Configuration Form (available after the Kickoff Call)</t>
  </si>
  <si>
    <t>Reissue Lead Time</t>
  </si>
  <si>
    <t>Debit or Credit</t>
  </si>
  <si>
    <t>Network Request (CREQ)</t>
  </si>
  <si>
    <t>SecurLOCK (CREQ)</t>
  </si>
  <si>
    <t>WIZPROC (if applicable)</t>
  </si>
  <si>
    <t xml:space="preserve">Setting for the approvals and declines that go to the Core. Options are 0, 1 or 2. Default is 1
</t>
  </si>
  <si>
    <t>Is the Batch Transfer Text or HTML format?</t>
  </si>
  <si>
    <t>APB4 (Yes or No)</t>
  </si>
  <si>
    <t>CERTIFICATION REQUIRED (Yes or No)</t>
  </si>
  <si>
    <t>INSTANT ISSUE (Yes or No)</t>
  </si>
  <si>
    <t xml:space="preserve"> APB4 (Yes or No)</t>
  </si>
  <si>
    <t>PAN Length</t>
  </si>
  <si>
    <t>Expiration Life Cycle</t>
  </si>
  <si>
    <t>Type of Card</t>
  </si>
  <si>
    <t>Product Line of Card</t>
  </si>
  <si>
    <t>TSAP Port</t>
  </si>
  <si>
    <t>TSAP Device Circuit ID</t>
  </si>
  <si>
    <t>TSAP CHI</t>
  </si>
  <si>
    <t>BIN Length</t>
  </si>
  <si>
    <t>Current card vendor (e.g., CardPro)</t>
  </si>
  <si>
    <t>The Project Coordinator will define based on the Limits on the Completed Host_AP Configuration Form.</t>
  </si>
  <si>
    <t>3 character alpha code assigned to the FI by Jenny Kline's group and used in Lotus Notes for Batch Maintenance and Batch Refresh and for Card Loads</t>
  </si>
  <si>
    <t>Needed if Instant Issue vendor codes and sends 382s directly to FIS</t>
  </si>
  <si>
    <t>Ask the Core for this information, request an ID if they need one using the same form. (Refer to Migration Guide)</t>
  </si>
  <si>
    <t xml:space="preserve">If not using Batch Maintenance File enter N/A </t>
  </si>
  <si>
    <t xml:space="preserve">If not using Balance Refresh File enter N/A </t>
  </si>
  <si>
    <t>Does the FI have Debit Cards Only, Credit Cards Only or both Debit and Credit Cards? If both D and C are listed in column F on the extract enter BOTH.</t>
  </si>
  <si>
    <t>Ticket / Request Name</t>
  </si>
  <si>
    <t>Assigned Card Types (ATM, Debit, Credit)</t>
  </si>
  <si>
    <t>A7X</t>
  </si>
  <si>
    <t>Default</t>
  </si>
  <si>
    <t>3D SECURE (Yes or No)</t>
  </si>
  <si>
    <t>Does the FI have 3D Secure?</t>
  </si>
  <si>
    <t>Entity 360 &gt; Products and Applications &gt; Applications - 3D Secure Services</t>
  </si>
  <si>
    <t>Client Setting/Value</t>
  </si>
  <si>
    <t xml:space="preserve"> NEW SWITCH</t>
  </si>
  <si>
    <t>Switch the FI is located on prior to migration</t>
  </si>
  <si>
    <t xml:space="preserve">CERTIFICATION / NETWORK TICKETS </t>
  </si>
  <si>
    <t>Go-Live Request (RITM)</t>
  </si>
  <si>
    <t>Mobile Implementations (if applicable) (CREQ)</t>
  </si>
  <si>
    <t>*to be entered by Certification Coordinator</t>
  </si>
  <si>
    <t>EPSI (RITM)</t>
  </si>
  <si>
    <t>Metadata Override Configuration (if applicable)</t>
  </si>
  <si>
    <t>ABU (Mastercard BINs only) (IN)</t>
  </si>
  <si>
    <t>Date Submitted</t>
  </si>
  <si>
    <t>ENTITY NAME (DN)</t>
  </si>
  <si>
    <t>The Entity Name set up in DataNavigator by USERADMIN</t>
  </si>
  <si>
    <t>Entity ID of the Financial Institution from Entity 360</t>
  </si>
  <si>
    <t>PROJECT COORDINATOR</t>
  </si>
  <si>
    <t>The Debit Card Analyst assigned as the Project Coordinator</t>
  </si>
  <si>
    <t>Week Due</t>
  </si>
  <si>
    <t>TICKET TRACKER</t>
  </si>
  <si>
    <t>Ticket Number/Request ID</t>
  </si>
  <si>
    <t>Entity (DN) Form (Email)</t>
  </si>
  <si>
    <t>FXID Request (Email)</t>
  </si>
  <si>
    <t>Ticket/ Request  Name</t>
  </si>
  <si>
    <t xml:space="preserve">Ticket Number </t>
  </si>
  <si>
    <t>Ticket Type</t>
  </si>
  <si>
    <t>Limit Usage</t>
  </si>
  <si>
    <t>#Uses</t>
  </si>
  <si>
    <t>Max Amt</t>
  </si>
  <si>
    <t>Min Amt</t>
  </si>
  <si>
    <t>Incrtmnt</t>
  </si>
  <si>
    <t>Avail %</t>
  </si>
  <si>
    <t>Reset At</t>
  </si>
  <si>
    <t>On Days</t>
  </si>
  <si>
    <t xml:space="preserve">WDR020 WD020U </t>
  </si>
  <si>
    <t xml:space="preserve">0.01  </t>
  </si>
  <si>
    <t>SMTWTFS</t>
  </si>
  <si>
    <t xml:space="preserve">WDR040 WD020U </t>
  </si>
  <si>
    <t>PUR020 PU020U  </t>
  </si>
  <si>
    <t>PUR040 PU020U  </t>
  </si>
  <si>
    <t xml:space="preserve">AVD020 AD020U  </t>
  </si>
  <si>
    <t xml:space="preserve">AVD040 AD020U  </t>
  </si>
  <si>
    <t xml:space="preserve">TDB020 TD020U  </t>
  </si>
  <si>
    <t xml:space="preserve">TDB040 TD020U  </t>
  </si>
  <si>
    <t xml:space="preserve">DEP020 DP020U    </t>
  </si>
  <si>
    <t xml:space="preserve">DEP040 DP020U    </t>
  </si>
  <si>
    <t xml:space="preserve">UAV020 UA020U    </t>
  </si>
  <si>
    <t xml:space="preserve">AFT020 AF020U  </t>
  </si>
  <si>
    <t xml:space="preserve">AFT040 AF020U  </t>
  </si>
  <si>
    <t>CLIENT RELATIONSHIP MANAGER</t>
  </si>
  <si>
    <t>SHARED PROC/CORE</t>
  </si>
  <si>
    <t>If the FI uses a Shared PI Process with the Core</t>
  </si>
  <si>
    <t>The Certification Coordinator will provide.</t>
  </si>
  <si>
    <t>STACK</t>
  </si>
  <si>
    <t>DEBIT MIGRATION TICKETS</t>
  </si>
  <si>
    <t>MOVEit Production Control (CH)</t>
  </si>
  <si>
    <t xml:space="preserve">Issues, Corrections and Post Go-Live Tickets </t>
  </si>
  <si>
    <t>PLANVIEW ID</t>
  </si>
  <si>
    <t>CREQ#</t>
  </si>
  <si>
    <t>VRU ACTIVATION OPTIONS</t>
  </si>
  <si>
    <t>TSAP DEVICE/CIRCUIT ID</t>
  </si>
  <si>
    <t xml:space="preserve">TSAP TANDEM-PORT </t>
  </si>
  <si>
    <t>BATCH TRANSFER (Zipped/Unzipped)</t>
  </si>
  <si>
    <t>BATCH TRANSFER (Text/HTML)</t>
  </si>
  <si>
    <t>ONLINE MAINTENANCE/382 MESSAGES</t>
  </si>
  <si>
    <t>LOTUS NOTES UNIQUE ID - BATCH MAINTENANCE (APB4)</t>
  </si>
  <si>
    <t>LOTUS NOTES UNIQUE ID - BALANCE REFRESH FILE (PBF)</t>
  </si>
  <si>
    <t>ISSUING NETWORKS</t>
  </si>
  <si>
    <t xml:space="preserve">ACQUIRING NETWORKS </t>
  </si>
  <si>
    <t>INSTANT ISSUE VENDOR</t>
  </si>
  <si>
    <t>FXID for Core Vendor (if applicable)</t>
  </si>
  <si>
    <t>CVV EXPIRATION DATE FORMAT</t>
  </si>
  <si>
    <t>TSAP IP ADDRESS</t>
  </si>
  <si>
    <t>TSAP TANDEM-PORT</t>
  </si>
  <si>
    <t>SNOW CREQ assigned to the Project Coordinator</t>
  </si>
  <si>
    <t>Internal CREQ number assigned to this FI migration.</t>
  </si>
  <si>
    <t>Date format used - MMYY (default) or YYMM</t>
  </si>
  <si>
    <t>FX ID - CORE VENDOR (if applicable)</t>
  </si>
  <si>
    <t>Length of each BIN (can list multiple lengths is applicable)</t>
  </si>
  <si>
    <t>NEW SWITCH</t>
  </si>
  <si>
    <t>Which vendor is used for Instant Issue?</t>
  </si>
  <si>
    <t>AIMS ID</t>
  </si>
  <si>
    <t>AIMS Billing ID (10 characters)</t>
  </si>
  <si>
    <t>SCORECARD PROGRAM ID</t>
  </si>
  <si>
    <t>SCORECARD AGENT ID</t>
  </si>
  <si>
    <t>SCORECARD ASSOCIATION ID</t>
  </si>
  <si>
    <t>SCORECARD CORP ID</t>
  </si>
  <si>
    <t>Program ID for Scorecard/Loyalty (for CIMS form)</t>
  </si>
  <si>
    <t>Agent ID for Scorecard/Loyalty (for CIMS form)</t>
  </si>
  <si>
    <t>Corp ID for Scorecard/Loyalty (for CIMS form)</t>
  </si>
  <si>
    <t>Association ID for Scorecard/Loyalty (for CIMS form)</t>
  </si>
  <si>
    <t>Lotus Notes Batch Transfer - Batch Maintenance (APB4) (if applicable)(Lotus Notes)</t>
  </si>
  <si>
    <t>Lotus Notes Batch Transfer - Balance Refresh File (PBF) (if applicable)(Lotus Notes)</t>
  </si>
  <si>
    <t>The Go-Live date for the client migration. If this date changes, update column B and enter supporting notes in column E.</t>
  </si>
  <si>
    <t>Item</t>
  </si>
  <si>
    <t>FRAUD CONTACT GROUP EMAIL (CLIENT)</t>
  </si>
  <si>
    <t>Group email address required for the New Fraud Config Wave Sheet.</t>
  </si>
  <si>
    <t>See BIN Details Tab for additional details for each BIN</t>
  </si>
  <si>
    <t>DRC Resource Request (RITM)</t>
  </si>
  <si>
    <t>Group: (Enter Group ID)</t>
  </si>
  <si>
    <t>LEAGUE CONTACT</t>
  </si>
  <si>
    <t>FI ID (Only valid for Norcross)</t>
  </si>
  <si>
    <t>Pre-filled, all Norcross clients will move to A7X</t>
  </si>
  <si>
    <t>CURRENT PSEUDO ROUTING # (if applicable)</t>
  </si>
  <si>
    <t xml:space="preserve">CURRENT SWITCH </t>
  </si>
  <si>
    <t>NODE</t>
  </si>
  <si>
    <t>ARB (Yes or No)</t>
  </si>
  <si>
    <t>NSR Request (if applicable)</t>
  </si>
  <si>
    <t>Offline and Online Cert Files for the FI (email)</t>
  </si>
  <si>
    <t>855.485.7039</t>
  </si>
  <si>
    <t>CARD ACTIVATION LINE (Domestic)</t>
  </si>
  <si>
    <t xml:space="preserve"> CARD ACTIVATION LINE (International)</t>
  </si>
  <si>
    <t>501.725.9278 (Collect)</t>
  </si>
  <si>
    <t>LOST STOLEN AFTER HOURS (Hotcarding)</t>
  </si>
  <si>
    <t>800.500.1044</t>
  </si>
  <si>
    <t>Pseudo Routing Number the Financial Institution is currently using on Norcross</t>
  </si>
  <si>
    <t>Switch the FI will be migrating to (may be the same as the current switch)</t>
  </si>
  <si>
    <t xml:space="preserve">Pre-filled, all Norcross clients will stay on FISB </t>
  </si>
  <si>
    <t>DECONVERSION TICKETS (Deconversion Analysts)</t>
  </si>
  <si>
    <t>Week 3</t>
  </si>
  <si>
    <t>All third party cores should require certification</t>
  </si>
  <si>
    <t>Debit - Core Implementations</t>
  </si>
  <si>
    <t>Bank Access (CREQ) - HORIZON Core only</t>
  </si>
  <si>
    <t>Week 1</t>
  </si>
  <si>
    <t>DC Operation Resource Assignment (RITM) - HORIZON Core only</t>
  </si>
  <si>
    <t>HORIZON DC Security &amp; AIM</t>
  </si>
  <si>
    <t>Transfer Profiles Add/Delete (RITM)- HORIZON Core only</t>
  </si>
  <si>
    <t>Card Stock Update (RITM) - HORIZON/Non HORIZON Core</t>
  </si>
  <si>
    <t>EFT Norcross Production Support</t>
  </si>
  <si>
    <t>ATL EFT Operations</t>
  </si>
  <si>
    <t>Request HORIZON Password (RITM) - HORIZON Core only</t>
  </si>
  <si>
    <t>IP Deletion (RITM) - Non-HORIZON Core</t>
  </si>
  <si>
    <t>Post Migration
Day 3 or 4</t>
  </si>
  <si>
    <t>FTP Site/User Creation (RITM) - HORIZON/Non-HORIZON Core</t>
  </si>
  <si>
    <t xml:space="preserve">Internal Issues Log
</t>
  </si>
  <si>
    <t>Client Name: {FI NAME} (EID)</t>
  </si>
  <si>
    <t xml:space="preserve">Issue ID#
</t>
  </si>
  <si>
    <t>Date Reported</t>
  </si>
  <si>
    <t>Status</t>
  </si>
  <si>
    <t>Category/Type</t>
  </si>
  <si>
    <t>Impact</t>
  </si>
  <si>
    <t xml:space="preserve">High Level Summary of the Issue or Question
</t>
  </si>
  <si>
    <t>Cardholder Impact?</t>
  </si>
  <si>
    <t>Ticket #s</t>
  </si>
  <si>
    <t xml:space="preserve">Reported By
</t>
  </si>
  <si>
    <t xml:space="preserve">Assigned Resource or Team
</t>
  </si>
  <si>
    <t>Resolution Target Date</t>
  </si>
  <si>
    <t>Root Cause</t>
  </si>
  <si>
    <t xml:space="preserve">Resolution
</t>
  </si>
  <si>
    <t>Date Resolved</t>
  </si>
  <si>
    <t>Product / Service</t>
  </si>
  <si>
    <t xml:space="preserve">Progress / Status Updates / Next Steps
</t>
  </si>
  <si>
    <r>
      <t xml:space="preserve">Will be entered by the </t>
    </r>
    <r>
      <rPr>
        <sz val="10"/>
        <color theme="6"/>
        <rFont val="Aptos"/>
        <family val="2"/>
      </rPr>
      <t xml:space="preserve">Migration Wave Coordinator </t>
    </r>
    <r>
      <rPr>
        <sz val="10"/>
        <rFont val="Aptos"/>
        <family val="2"/>
      </rPr>
      <t>upon receipt from the USERADMIN team.</t>
    </r>
  </si>
  <si>
    <t>Does the FI use APB4?</t>
  </si>
  <si>
    <t>Does the FI use PBF?</t>
  </si>
  <si>
    <r>
      <t xml:space="preserve">Will be provided by the </t>
    </r>
    <r>
      <rPr>
        <sz val="10"/>
        <color theme="6"/>
        <rFont val="Aptos"/>
        <family val="2"/>
      </rPr>
      <t>Migration Wave Coordinator</t>
    </r>
    <r>
      <rPr>
        <sz val="10"/>
        <rFont val="Aptos"/>
        <family val="2"/>
      </rPr>
      <t xml:space="preserve"> when the Lotus Notes Request is submitted if applicable.</t>
    </r>
  </si>
  <si>
    <r>
      <t>Will be provided by the</t>
    </r>
    <r>
      <rPr>
        <sz val="10"/>
        <color theme="6"/>
        <rFont val="Aptos"/>
        <family val="2"/>
      </rPr>
      <t xml:space="preserve"> Migration Wave Coordinator</t>
    </r>
    <r>
      <rPr>
        <sz val="10"/>
        <rFont val="Aptos"/>
        <family val="2"/>
      </rPr>
      <t xml:space="preserve"> when the Lotus Notes Request is submitted if applicable.</t>
    </r>
  </si>
  <si>
    <t>Does the client have ARB?</t>
  </si>
  <si>
    <t>18:00 CT *</t>
  </si>
  <si>
    <t>*18:30 CT if Mercury Core</t>
  </si>
  <si>
    <t>Relationship Manager listed in entity 360; N/A if Envisant Client</t>
  </si>
  <si>
    <t>Assigned Settlement Analyst (4 weeks prior to migration date)</t>
  </si>
  <si>
    <t>SETTLEMENT ANALYST</t>
  </si>
  <si>
    <t>CARD COUNT (ACTIVE)</t>
  </si>
  <si>
    <t>Active Card Count</t>
  </si>
  <si>
    <r>
      <t xml:space="preserve">This form is used to gather all of the required information specific to the migrating client. This information will be used to complete required forms and tickets for the migration project. Descriptions of each item and where to locate the information is provided below. Enter the value for each item in column B on the Client Information tab. If the item is not applicable, enter N/A in column B </t>
    </r>
    <r>
      <rPr>
        <u/>
        <sz val="10"/>
        <rFont val="Aptos"/>
        <family val="2"/>
        <scheme val="minor"/>
      </rPr>
      <t>OR</t>
    </r>
    <r>
      <rPr>
        <sz val="10"/>
        <rFont val="Aptos"/>
        <family val="2"/>
        <scheme val="minor"/>
      </rPr>
      <t xml:space="preserve"> if the information has not yet been confirmed (is still unknown), enter TBD (To Be Determined) in column B. No field should be left blank.</t>
    </r>
  </si>
  <si>
    <t>Entity 360 or obtain from client on Kickoff Call</t>
  </si>
  <si>
    <t>Ask the client on the Kickoff Call if applicable</t>
  </si>
  <si>
    <t>Find out from Client and Core or Certification Coordinator</t>
  </si>
  <si>
    <t xml:space="preserve">Pre-filled, all Norcross clients are on FISB </t>
  </si>
  <si>
    <t>FI ID</t>
  </si>
  <si>
    <t>Does the client use Sign &amp; Earn?</t>
  </si>
  <si>
    <r>
      <t xml:space="preserve">Will be entered by the </t>
    </r>
    <r>
      <rPr>
        <sz val="10"/>
        <color theme="6"/>
        <rFont val="Aptos"/>
        <family val="2"/>
      </rPr>
      <t>Migration Wave Coordinator</t>
    </r>
    <r>
      <rPr>
        <sz val="10"/>
        <rFont val="Aptos"/>
        <family val="2"/>
      </rPr>
      <t xml:space="preserve"> upon receipt from the USERADMIN team. </t>
    </r>
    <r>
      <rPr>
        <u/>
        <sz val="10"/>
        <rFont val="Aptos"/>
        <family val="2"/>
      </rPr>
      <t>OR</t>
    </r>
    <r>
      <rPr>
        <sz val="10"/>
        <rFont val="Aptos"/>
        <family val="2"/>
      </rPr>
      <t xml:space="preserve"> Norcross CardClient Schedule; Schedule tab, column Y (File Transmission_ID) </t>
    </r>
  </si>
  <si>
    <t>Norcross Screenshots "Institution Cut Off", "Time Adjust" / Always 18:30 CT for Mercury clients</t>
  </si>
  <si>
    <t>The name of the contact at Envisant or Leverage.</t>
  </si>
  <si>
    <t>If applicable</t>
  </si>
  <si>
    <t>Does the FI use Scorecard or Loyalty?</t>
  </si>
  <si>
    <t>ROUTING #/INSTITUTION ID</t>
  </si>
  <si>
    <t xml:space="preserve">Norcross Screenshots  </t>
  </si>
  <si>
    <t>CARD ACTIVATION LINE (Domestic))</t>
  </si>
  <si>
    <t>CARD ACTIVATION LINE (International)</t>
  </si>
  <si>
    <t>LOST/STOLEN After Hours</t>
  </si>
  <si>
    <t>Pre-filled - same for all Norcross Clients</t>
  </si>
  <si>
    <t>Card Activation Line - Domestic phone number</t>
  </si>
  <si>
    <t>Card Activation Line - International phone number</t>
  </si>
  <si>
    <t>Lost/Stolen After Hours phone number</t>
  </si>
  <si>
    <t>Created by Certification Coordinator will update the field</t>
  </si>
  <si>
    <t>The Certification Coordinator will provide if applicable</t>
  </si>
  <si>
    <t>Required for Database team if applicable</t>
  </si>
  <si>
    <t>Norcross Screenshots</t>
  </si>
  <si>
    <t>Emtity 360 &gt; Products and Applications</t>
  </si>
  <si>
    <t>Project Coordinator will request from the Fion Kickoff Call Summary Email</t>
  </si>
  <si>
    <t>Debit Migrations Schedule_CA Working Copy; Debit Migrations Schedule tab, column A</t>
  </si>
  <si>
    <t>Debit Migrations Schedule_CA Working Copy; Debit Migrations Schedule tab, column B - in parentheses ( ) following the Institution Name</t>
  </si>
  <si>
    <t>Debit Migrations Schedule_CA Working Copy; Debit Migrations Schedule tab, column B Institution Name</t>
  </si>
  <si>
    <t>Debit Migrations Schedule_CA Working Copy; Debit Migrations Schedule tab, column C</t>
  </si>
  <si>
    <t>Debit Migrations Schedule_CA Working Copy; Debit Migrations Schedule tab, column L</t>
  </si>
  <si>
    <t>Debit Migrations Approved Clients; Active List tab, column K (Client Primary Contact)</t>
  </si>
  <si>
    <t>Debit Migrations Approved Clients; Active List tab, column M (Phone #)</t>
  </si>
  <si>
    <t>Debit Migrations Approved Clients; Active List tab, column N (Email)</t>
  </si>
  <si>
    <t>Debit Migrations Approved Clients; Active List tab, column F (Core Provider)</t>
  </si>
  <si>
    <t>Debit Migrations Schedule_CA Working Copy; Debit Migrations Schedule tab, column K (In-house / Data Center /League)</t>
  </si>
  <si>
    <t>Maqhsoom will assign upon request (generally Hari for Norcross)</t>
  </si>
  <si>
    <t>Assigned by Steve Wolniakowski when requested 4 weeks prior to migration date</t>
  </si>
  <si>
    <t>DECONVERSION ANLYST</t>
  </si>
  <si>
    <t>Assigned Deconversion Analyst</t>
  </si>
  <si>
    <t>Debit Migrations Schedule_CA Working Copy; Debit Migrations Schedule tab, column Q (Deconversion/Core Analyst)</t>
  </si>
  <si>
    <t>DECONVERSION ANALYST</t>
  </si>
  <si>
    <t xml:space="preserve">Will be entered by the Operations Coordinator upon receipt </t>
  </si>
  <si>
    <t>Ask on the Kickoff Call</t>
  </si>
  <si>
    <t>Entity 360, Keys tab, ABA Number or Norcross Screenshots (End of Day) under Institution FRBABA</t>
  </si>
  <si>
    <t>Norcross Screenshots (BIN) under Inst ID.</t>
  </si>
  <si>
    <t xml:space="preserve">Norcross Screenshots (BIN) </t>
  </si>
  <si>
    <t>Norcross Screenshots (BIN)</t>
  </si>
  <si>
    <t>Email to James Horn (email template)</t>
  </si>
  <si>
    <t>Norcross Screenshots "Verify if FI participates in ARB Rules." If active rules are listed = YES</t>
  </si>
  <si>
    <t>Internal CREQ for Migration Project</t>
  </si>
  <si>
    <t>ASD - 30 days</t>
  </si>
  <si>
    <r>
      <t xml:space="preserve">About this Form: This form is used to gather all of the required information specific to the migrating client. This information will be used to complete required forms and tickets for the migration project. Descriptions of each item and where to locate the information is provided below. Enter the value for each item in column B on the Client Information tab. If the item is not applicable, enter N/A in column B </t>
    </r>
    <r>
      <rPr>
        <u/>
        <sz val="11"/>
        <rFont val="Aptos"/>
        <family val="2"/>
      </rPr>
      <t>OR</t>
    </r>
    <r>
      <rPr>
        <sz val="11"/>
        <rFont val="Aptos"/>
        <family val="2"/>
      </rPr>
      <t xml:space="preserve"> if the information has not yet been confirmed (is still unknown), enter TBD (To Be Determined) in column B. No field should be left blank. Items on the Client Information tab in PURPLE font are used for Certification and must contain information.</t>
    </r>
  </si>
  <si>
    <t>Entity 360 &gt; Products and Applications - FastTrack or on the "List"</t>
  </si>
  <si>
    <t>Available after the Initial Card Load</t>
  </si>
  <si>
    <t>Week 12</t>
  </si>
  <si>
    <t>Week 9</t>
  </si>
  <si>
    <t>Week 8</t>
  </si>
  <si>
    <t>Week 6</t>
  </si>
  <si>
    <t>Week 5</t>
  </si>
  <si>
    <t>Week 4</t>
  </si>
  <si>
    <t>Week 2</t>
  </si>
  <si>
    <t>NAT / Firewall /WIZPROC Request (if applicable)</t>
  </si>
  <si>
    <t>FastTrack (Yes or No)</t>
  </si>
  <si>
    <t>Week 13</t>
  </si>
  <si>
    <t>STAND-IN PROC (*HORIZON ONLY*)</t>
  </si>
  <si>
    <t>FXID for Vendor/Core Request (Email) (if applicable)</t>
  </si>
  <si>
    <t xml:space="preserve">Pre-Add Offline(RITM) </t>
  </si>
  <si>
    <t xml:space="preserve">Pre-Add Online (RITM) </t>
  </si>
  <si>
    <t>ICM Deconversion (RITM)</t>
  </si>
  <si>
    <t>Needed if the FI has a HORIZON Core.</t>
  </si>
  <si>
    <t>Hotcard (RITM)</t>
  </si>
  <si>
    <t>AP Print Posting File (RITM)</t>
  </si>
  <si>
    <t>ARB Rules to SLB (RITM)</t>
  </si>
  <si>
    <t>Proc Ops Maintenance Request (RITM)</t>
  </si>
  <si>
    <t>IdP Firm Build Request (RITM)</t>
  </si>
  <si>
    <t>Debit Insights Add (RITM) *N/A for Envisant customers</t>
  </si>
  <si>
    <t>DRC Access Request (RITM)</t>
  </si>
  <si>
    <t>Mobile Banking (Yes or No)</t>
  </si>
  <si>
    <t>Does the client have Mobile Banking product?</t>
  </si>
  <si>
    <t>Entity 360 &gt; Products and Applications - FIS Mobile Banking Services</t>
  </si>
  <si>
    <t>One PV ID per Migration Wave</t>
  </si>
  <si>
    <t>Week 7</t>
  </si>
  <si>
    <t xml:space="preserve">eAccess/CARF (CS)  </t>
  </si>
  <si>
    <t>Custom IdP Profiling (RITM) *If required</t>
  </si>
  <si>
    <t>MOVEit - ETG Questionnaire *if folder setup required</t>
  </si>
  <si>
    <t>Vision 4  (CS) *If applicable</t>
  </si>
  <si>
    <t>Scheduled Migration Date (MD)</t>
  </si>
  <si>
    <t>Analyst Start Date
(ASD)</t>
  </si>
  <si>
    <r>
      <t xml:space="preserve">Revised Migration Date </t>
    </r>
    <r>
      <rPr>
        <b/>
        <sz val="9"/>
        <rFont val="Aptos"/>
        <family val="2"/>
      </rPr>
      <t>(if applicable)</t>
    </r>
  </si>
  <si>
    <t>Create CREQ and assign to Project Coordinator
(Operations)</t>
  </si>
  <si>
    <t xml:space="preserve">Create FI Project Folder
(Operations)
</t>
  </si>
  <si>
    <t>Request AIMS ID
(Operations)</t>
  </si>
  <si>
    <t>Request PROC ID
(Operations)</t>
  </si>
  <si>
    <t>Submit DRC Resource Request Ticket
(Operations)</t>
  </si>
  <si>
    <t>FastTrack Email Notification Due Date
(Operations)</t>
  </si>
  <si>
    <t>Send Introduction Email</t>
  </si>
  <si>
    <t>Date Introduction Email Sent</t>
  </si>
  <si>
    <t>Entity Form for Clients
(Wave)</t>
  </si>
  <si>
    <t>FTP (FXID) Access Request Email
(Wave)</t>
  </si>
  <si>
    <t>Create Kickoff Call Presentation</t>
  </si>
  <si>
    <t xml:space="preserve">Kickoff Call Invite Due
</t>
  </si>
  <si>
    <t xml:space="preserve"> Kickoff Call
</t>
  </si>
  <si>
    <t xml:space="preserve">Kickoff Call Summary Email Due
</t>
  </si>
  <si>
    <t xml:space="preserve">Schedule Weekly Client Status Calls
</t>
  </si>
  <si>
    <t>3D Secure BIN Validation Email Due
(Wave)</t>
  </si>
  <si>
    <t xml:space="preserve">Forms Due from FI: Host_AP Config and Funds Movement  </t>
  </si>
  <si>
    <t>Training Registration Email Due Date</t>
  </si>
  <si>
    <t>Network Licensing  Request Ticket Due Date
(Wave)</t>
  </si>
  <si>
    <t xml:space="preserve">Forms Due from FI: Contacts for  Transmissions, Contacts for PROCS, FIS Academy User Setup </t>
  </si>
  <si>
    <t xml:space="preserve">Transmission Contacts Notification </t>
  </si>
  <si>
    <t>PROCs Contact Notification</t>
  </si>
  <si>
    <t>Pre-Add Forms Preparation Begins</t>
  </si>
  <si>
    <t>Submit FIS Academy User Setup Form to Learning Solutions</t>
  </si>
  <si>
    <t>Confirm Network Licensing paperwork was sent to FI
(Wave)</t>
  </si>
  <si>
    <t>Submit Pre-Add Offline Ticket</t>
  </si>
  <si>
    <t>Lotus Notes Request Due Date
(Wave)</t>
  </si>
  <si>
    <t>Schedule Internal Go-Live Playbook Meeting</t>
  </si>
  <si>
    <t>IVR Number Notification Email Due Date</t>
  </si>
  <si>
    <t>Confirm Pre-Add Offline Tasks Accepted</t>
  </si>
  <si>
    <t>Cash Management Emai Due</t>
  </si>
  <si>
    <t>Go-Live Playbook Preparation Meeting</t>
  </si>
  <si>
    <t>PaymentsOne Reports Email Due</t>
  </si>
  <si>
    <t>Scorecard/Loyalty BIN Notification Email Due</t>
  </si>
  <si>
    <t>Migration Validation Milestone 1</t>
  </si>
  <si>
    <t>Submit Pre-Add Online Ticket</t>
  </si>
  <si>
    <t>Mobile Implementations Ticket Due Date</t>
  </si>
  <si>
    <t xml:space="preserve">Form Due from FI: Authorized Signers Form </t>
  </si>
  <si>
    <t>Submit ICM Deconversion Ticket</t>
  </si>
  <si>
    <t>Hotcard Ticket Due Date
(Wave)</t>
  </si>
  <si>
    <t>CO-OP Notification Email</t>
  </si>
  <si>
    <t>Add Go-Live Playbook to Client Migration Plan</t>
  </si>
  <si>
    <r>
      <t xml:space="preserve">Confirm FI has updated ARB Rules
</t>
    </r>
    <r>
      <rPr>
        <i/>
        <sz val="9"/>
        <color theme="4" tint="0.59999389629810485"/>
        <rFont val="Aptos"/>
        <family val="2"/>
      </rPr>
      <t>(on status call)</t>
    </r>
  </si>
  <si>
    <t>SecurLOCK  Ticket Due Date
(Wave)</t>
  </si>
  <si>
    <t>Training Checkpoint</t>
  </si>
  <si>
    <t>Confirm Network has submitted FI paperwork
(Wave)</t>
  </si>
  <si>
    <t>Go-Live Forms Preparation</t>
  </si>
  <si>
    <t>Internal Playbook Creation</t>
  </si>
  <si>
    <t>AIMS Billing Email Due Date</t>
  </si>
  <si>
    <t>Settlement Resource Request Email Due Date
(Wave)</t>
  </si>
  <si>
    <t>Internal Bridge Line Invitation</t>
  </si>
  <si>
    <t>Go-Live Ticket Due Date</t>
  </si>
  <si>
    <t xml:space="preserve">MOVEit Files and  Reports Change Request Due Date
(Wave)
</t>
  </si>
  <si>
    <t>Migration Validation Milestone 2</t>
  </si>
  <si>
    <t xml:space="preserve">ABU Ticket Due Date
</t>
  </si>
  <si>
    <t>Submit AP Print Posting File Ticket</t>
  </si>
  <si>
    <t xml:space="preserve">COOP Control Card Notification Email Due </t>
  </si>
  <si>
    <t>Pre-Live Instructions Email Due Date</t>
  </si>
  <si>
    <t>Go-Live Playbook Activated</t>
  </si>
  <si>
    <t>ARB to SLB Rules Ticket Due</t>
  </si>
  <si>
    <t>CREQ: Close Fulfillment CRQTASK</t>
  </si>
  <si>
    <t>EPSI Ticket Due Date</t>
  </si>
  <si>
    <t xml:space="preserve">GO-LIVE CHECKPOINT </t>
  </si>
  <si>
    <t>CREQ: Close Client Validation CRQTASK</t>
  </si>
  <si>
    <t>Initial Card Load Meeting</t>
  </si>
  <si>
    <t>Final Card Load Meeting</t>
  </si>
  <si>
    <t>ARB to SLB Rules Load Confirmation Email</t>
  </si>
  <si>
    <t>Migration Validation Milestone 3</t>
  </si>
  <si>
    <t>Firecall Audit Request to Proc Ops
(Wave)</t>
  </si>
  <si>
    <t xml:space="preserve">Update Metadata Override Configuration if BIN &lt; or &gt; 16 digits
</t>
  </si>
  <si>
    <t>Monitor Live Day Traffic</t>
  </si>
  <si>
    <t xml:space="preserve">Migration Update Email Due Date
</t>
  </si>
  <si>
    <t xml:space="preserve">Client Confirmation Form Review Meeting with Client
</t>
  </si>
  <si>
    <t>CREQ: Close Go-Live CRQTASK</t>
  </si>
  <si>
    <t>CREQ: Reassign the Review &amp; Submit Billing CRQTASK</t>
  </si>
  <si>
    <t xml:space="preserve">Internal Turnover to FIS Client Support Email Due Date
</t>
  </si>
  <si>
    <t xml:space="preserve">Client Turnover Notification </t>
  </si>
  <si>
    <t xml:space="preserve">Lessons Learned Worksheet Due Date
</t>
  </si>
  <si>
    <t>CREQ: Close Review &amp; Submit Billing CRQTASK
(Operations)</t>
  </si>
  <si>
    <t>Project Cleanup</t>
  </si>
  <si>
    <t>Close Planview Project
(Operations)</t>
  </si>
  <si>
    <t>(PILOT)</t>
  </si>
  <si>
    <t>ASD-30 days</t>
  </si>
  <si>
    <t>MD-13 weeks</t>
  </si>
  <si>
    <r>
      <t xml:space="preserve">MD-13 weeks
</t>
    </r>
    <r>
      <rPr>
        <sz val="9"/>
        <rFont val="Aptos"/>
        <family val="2"/>
      </rPr>
      <t>(if applicable)</t>
    </r>
  </si>
  <si>
    <t>MD-12 weeks</t>
  </si>
  <si>
    <t>MD-11 weeks
Enter actual date scheduled/held</t>
  </si>
  <si>
    <t>1 business day after Kickoff Call</t>
  </si>
  <si>
    <r>
      <t xml:space="preserve">MD-11 weeks
</t>
    </r>
    <r>
      <rPr>
        <sz val="9"/>
        <rFont val="Aptos"/>
        <family val="2"/>
      </rPr>
      <t>(If applicable)</t>
    </r>
  </si>
  <si>
    <t>MD-10 weeks</t>
  </si>
  <si>
    <r>
      <t xml:space="preserve">MD-10 weeks
</t>
    </r>
    <r>
      <rPr>
        <sz val="9"/>
        <rFont val="Aptos"/>
        <family val="2"/>
      </rPr>
      <t>(If applicable)</t>
    </r>
  </si>
  <si>
    <t>MD-9 weeks</t>
  </si>
  <si>
    <r>
      <t xml:space="preserve">MD-9 weeks
</t>
    </r>
    <r>
      <rPr>
        <sz val="9"/>
        <color theme="1"/>
        <rFont val="Aptos"/>
        <family val="2"/>
      </rPr>
      <t>(If applicable)</t>
    </r>
  </si>
  <si>
    <r>
      <t xml:space="preserve">MD-9 Weeks
</t>
    </r>
    <r>
      <rPr>
        <sz val="9"/>
        <color theme="1"/>
        <rFont val="Aptos"/>
        <family val="2"/>
      </rPr>
      <t>(If applicable)</t>
    </r>
  </si>
  <si>
    <t xml:space="preserve">MD-8 weeks
</t>
  </si>
  <si>
    <t>MD-8 weeks</t>
  </si>
  <si>
    <t xml:space="preserve">MD-7 weeks
</t>
  </si>
  <si>
    <t>MD-7 weeks</t>
  </si>
  <si>
    <t>MD-6 weeks</t>
  </si>
  <si>
    <r>
      <t xml:space="preserve">MD-6 weeks
</t>
    </r>
    <r>
      <rPr>
        <sz val="9"/>
        <color theme="1"/>
        <rFont val="Aptos"/>
        <family val="2"/>
      </rPr>
      <t>(if applicable)</t>
    </r>
    <r>
      <rPr>
        <b/>
        <sz val="9"/>
        <color theme="1"/>
        <rFont val="Aptos"/>
        <family val="2"/>
      </rPr>
      <t xml:space="preserve">
</t>
    </r>
  </si>
  <si>
    <r>
      <t xml:space="preserve">MD-6 weeks
</t>
    </r>
    <r>
      <rPr>
        <sz val="9"/>
        <color theme="1"/>
        <rFont val="Aptos"/>
        <family val="2"/>
      </rPr>
      <t>(If applicable)</t>
    </r>
  </si>
  <si>
    <t>MD-5 weeks</t>
  </si>
  <si>
    <r>
      <t xml:space="preserve">MD-5 weeks
</t>
    </r>
    <r>
      <rPr>
        <sz val="9"/>
        <rFont val="Aptos"/>
        <family val="2"/>
      </rPr>
      <t>(If applicable)</t>
    </r>
  </si>
  <si>
    <t>MD-4 weeks</t>
  </si>
  <si>
    <t xml:space="preserve">MD-4 weeks
</t>
  </si>
  <si>
    <t>MD-3 weeks</t>
  </si>
  <si>
    <t xml:space="preserve">MD-3 weeks
Mastercard Only </t>
  </si>
  <si>
    <t>MD-2 weeks</t>
  </si>
  <si>
    <t xml:space="preserve">MD-2 weeks; after the weekly call
</t>
  </si>
  <si>
    <r>
      <t xml:space="preserve">MD-2 weeks
</t>
    </r>
    <r>
      <rPr>
        <sz val="9"/>
        <rFont val="Aptos"/>
        <family val="2"/>
      </rPr>
      <t>(If applicable)</t>
    </r>
  </si>
  <si>
    <t>MD-1 week</t>
  </si>
  <si>
    <t>MD-3 days</t>
  </si>
  <si>
    <r>
      <t xml:space="preserve">LIVE DAY - EARLY
</t>
    </r>
    <r>
      <rPr>
        <sz val="9"/>
        <rFont val="Aptos"/>
        <family val="2"/>
      </rPr>
      <t>(If applicable)</t>
    </r>
  </si>
  <si>
    <t>MD+2 days</t>
  </si>
  <si>
    <t>MD+1 week</t>
  </si>
  <si>
    <t>MD+9 days</t>
  </si>
  <si>
    <t>MD+2 weeks</t>
  </si>
  <si>
    <t>MD+30 days</t>
  </si>
  <si>
    <t>MD+45 days</t>
  </si>
  <si>
    <t>*The tasks listed on this tab are for the Debit Migration team only*</t>
  </si>
  <si>
    <t xml:space="preserve"> </t>
  </si>
  <si>
    <t>MD-12 weeks
*On Monday*</t>
  </si>
  <si>
    <t>Week 10</t>
  </si>
  <si>
    <t>Request Norcross Screenshots
(Operations)</t>
  </si>
  <si>
    <t>Create Initial Project Artifacts
(Operations)</t>
  </si>
  <si>
    <t>ASD- 30 days</t>
  </si>
  <si>
    <t>Client Migration Information Form  Review/Update</t>
  </si>
  <si>
    <t>Host_AP Configuration Form Update</t>
  </si>
  <si>
    <t>Client Migration Plan Workbook Review/Update</t>
  </si>
  <si>
    <t>Migration Validation Document Confirmation</t>
  </si>
  <si>
    <t>Lessons Learned Worksheet Confirmation</t>
  </si>
  <si>
    <t>{Enter actual date sent}</t>
  </si>
  <si>
    <t>Card Load Meeting Invitations (2)</t>
  </si>
  <si>
    <t>Monitor/Resolve Outstanding Issues</t>
  </si>
  <si>
    <t>Chargeback Email Notification</t>
  </si>
  <si>
    <t>*Dates are the proposed migration waves for 2026 beginning 4/6/26</t>
  </si>
  <si>
    <t>Confirm Database Online Table Load (Email)</t>
  </si>
  <si>
    <t>Proc Ops Maintenance Ticket
(WAVE)</t>
  </si>
  <si>
    <t>MD-6 days</t>
  </si>
  <si>
    <t>414255 SCREENSHOT</t>
  </si>
  <si>
    <t>End of Day screenshot (Cut off):</t>
  </si>
  <si>
    <t>7. Verify if FI participates in ARB rules.:</t>
  </si>
  <si>
    <t>Go-Live</t>
  </si>
  <si>
    <t>Apcnfcom</t>
  </si>
  <si>
    <t>INTERNAL CREATED TICKET ID CREATED BEFORE 30 days</t>
  </si>
  <si>
    <t>YYY</t>
  </si>
  <si>
    <t>123ABX007</t>
  </si>
  <si>
    <t>Karapakkam</t>
  </si>
  <si>
    <t>Chennai</t>
  </si>
  <si>
    <t>Tamil Nadu</t>
  </si>
  <si>
    <t>Sam</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</si>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</sst>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_);[Red]\(&quot;$&quot;#,##0.00\)"/>
    <numFmt numFmtId="165" formatCode="00000"/>
    <numFmt numFmtId="166" formatCode="&quot;$&quot;#,##0.00"/>
    <numFmt numFmtId="167" formatCode="mm/dd/yyyy"/>
    <numFmt numFmtId="168" formatCode="m/d/yy;@"/>
  </numFmts>
  <fonts count="61" x14ac:knownFonts="1">
    <font>
      <sz val="11"/>
      <color theme="1"/>
      <name val="Aptos"/>
      <family val="2"/>
      <scheme val="minor"/>
    </font>
    <font>
      <sz val="11"/>
      <color theme="1"/>
      <name val="Aptos"/>
      <family val="2"/>
    </font>
    <font>
      <sz val="9"/>
      <color rgb="FF000000"/>
      <name val="Aptos SemiBold"/>
      <family val="2"/>
    </font>
    <font>
      <b/>
      <sz val="9"/>
      <color theme="1"/>
      <name val="Aptos SemiBold"/>
      <family val="2"/>
    </font>
    <font>
      <sz val="8"/>
      <name val="Aptos"/>
      <family val="2"/>
      <scheme val="minor"/>
    </font>
    <font>
      <sz val="9"/>
      <color indexed="81"/>
      <name val="Tahoma"/>
      <family val="2"/>
    </font>
    <font>
      <sz val="9"/>
      <color indexed="81"/>
      <name val="Arial Narrow"/>
      <family val="2"/>
    </font>
    <font>
      <sz val="11"/>
      <name val="Aptos"/>
      <family val="2"/>
    </font>
    <font>
      <sz val="11"/>
      <color theme="1"/>
      <name val="Aptos"/>
      <family val="2"/>
    </font>
    <font>
      <b/>
      <sz val="10"/>
      <color rgb="FF0000FF"/>
      <name val="Aptos"/>
      <family val="2"/>
    </font>
    <font>
      <sz val="11"/>
      <color rgb="FF0000FF"/>
      <name val="Aptos"/>
      <family val="2"/>
    </font>
    <font>
      <b/>
      <sz val="10"/>
      <color rgb="FF7030A0"/>
      <name val="Aptos"/>
      <family val="2"/>
    </font>
    <font>
      <sz val="10"/>
      <name val="Aptos"/>
      <family val="2"/>
    </font>
    <font>
      <sz val="10"/>
      <color rgb="FF000000"/>
      <name val="Aptos"/>
      <family val="2"/>
    </font>
    <font>
      <sz val="10"/>
      <color theme="1"/>
      <name val="Aptos"/>
      <family val="2"/>
    </font>
    <font>
      <b/>
      <sz val="10"/>
      <color rgb="FF000000"/>
      <name val="Aptos"/>
      <family val="2"/>
    </font>
    <font>
      <sz val="8"/>
      <name val="Aptos"/>
      <family val="2"/>
    </font>
    <font>
      <b/>
      <sz val="10"/>
      <name val="Aptos"/>
      <family val="2"/>
    </font>
    <font>
      <i/>
      <sz val="9"/>
      <name val="Aptos"/>
      <family val="2"/>
    </font>
    <font>
      <b/>
      <sz val="10"/>
      <color theme="4" tint="0.39997558519241921"/>
      <name val="Aptos"/>
      <family val="2"/>
    </font>
    <font>
      <b/>
      <sz val="11"/>
      <color rgb="FF0000FF"/>
      <name val="Aptos"/>
      <family val="2"/>
    </font>
    <font>
      <b/>
      <sz val="10"/>
      <color theme="0"/>
      <name val="Aptos"/>
      <family val="2"/>
    </font>
    <font>
      <sz val="10"/>
      <color theme="0"/>
      <name val="Aptos"/>
      <family val="2"/>
    </font>
    <font>
      <b/>
      <sz val="10"/>
      <color theme="9" tint="-0.499984740745262"/>
      <name val="Aptos"/>
      <family val="2"/>
    </font>
    <font>
      <b/>
      <sz val="10"/>
      <color rgb="FFFF0066"/>
      <name val="Aptos"/>
      <family val="2"/>
    </font>
    <font>
      <b/>
      <sz val="10"/>
      <color rgb="FFFFFFFF"/>
      <name val="Aptos"/>
      <family val="2"/>
    </font>
    <font>
      <u/>
      <sz val="10"/>
      <name val="Aptos"/>
      <family val="2"/>
    </font>
    <font>
      <sz val="9"/>
      <name val="Aptos"/>
      <family val="2"/>
    </font>
    <font>
      <sz val="12"/>
      <color theme="1"/>
      <name val="Aptos"/>
      <family val="2"/>
    </font>
    <font>
      <b/>
      <sz val="12"/>
      <name val="Aptos"/>
      <family val="2"/>
    </font>
    <font>
      <sz val="10"/>
      <color rgb="FF0000FF"/>
      <name val="Aptos"/>
      <family val="2"/>
    </font>
    <font>
      <b/>
      <sz val="12"/>
      <color theme="1"/>
      <name val="Aptos"/>
      <family val="2"/>
    </font>
    <font>
      <b/>
      <sz val="16"/>
      <color theme="0"/>
      <name val="Aptos"/>
      <family val="2"/>
    </font>
    <font>
      <b/>
      <sz val="11"/>
      <color theme="0"/>
      <name val="Aptos"/>
      <family val="2"/>
    </font>
    <font>
      <sz val="10"/>
      <name val="Arial"/>
      <family val="2"/>
    </font>
    <font>
      <b/>
      <sz val="10"/>
      <color theme="6"/>
      <name val="Aptos"/>
      <family val="2"/>
    </font>
    <font>
      <b/>
      <sz val="18"/>
      <color theme="0"/>
      <name val="Aptos"/>
      <family val="2"/>
    </font>
    <font>
      <b/>
      <sz val="20"/>
      <color theme="0"/>
      <name val="Aptos"/>
      <family val="2"/>
    </font>
    <font>
      <b/>
      <sz val="14"/>
      <color theme="0"/>
      <name val="Aptos"/>
      <family val="2"/>
    </font>
    <font>
      <sz val="10.5"/>
      <color rgb="FF242424"/>
      <name val="Aptos"/>
      <family val="2"/>
    </font>
    <font>
      <sz val="11"/>
      <color rgb="FF000000"/>
      <name val="Aptos"/>
      <family val="2"/>
    </font>
    <font>
      <b/>
      <sz val="9"/>
      <color indexed="81"/>
      <name val="Aptos"/>
      <family val="2"/>
      <scheme val="minor"/>
    </font>
    <font>
      <sz val="9"/>
      <color indexed="81"/>
      <name val="Aptos"/>
      <family val="2"/>
      <scheme val="minor"/>
    </font>
    <font>
      <b/>
      <sz val="9"/>
      <color indexed="81"/>
      <name val="Tahoma"/>
      <family val="2"/>
    </font>
    <font>
      <sz val="10"/>
      <color theme="6"/>
      <name val="Aptos"/>
      <family val="2"/>
    </font>
    <font>
      <sz val="10"/>
      <color theme="1"/>
      <name val="Aptos"/>
      <family val="2"/>
      <scheme val="minor"/>
    </font>
    <font>
      <u/>
      <sz val="11"/>
      <name val="Aptos"/>
      <family val="2"/>
    </font>
    <font>
      <sz val="10"/>
      <name val="Aptos"/>
      <family val="2"/>
      <scheme val="minor"/>
    </font>
    <font>
      <u/>
      <sz val="10"/>
      <name val="Aptos"/>
      <family val="2"/>
      <scheme val="minor"/>
    </font>
    <font>
      <sz val="10"/>
      <color rgb="FF333333"/>
      <name val="Aptos"/>
      <family val="2"/>
    </font>
    <font>
      <b/>
      <sz val="9"/>
      <name val="Aptos"/>
      <family val="2"/>
    </font>
    <font>
      <i/>
      <sz val="9"/>
      <color theme="4" tint="0.59999389629810485"/>
      <name val="Aptos"/>
      <family val="2"/>
    </font>
    <font>
      <b/>
      <sz val="9"/>
      <color theme="1"/>
      <name val="Aptos"/>
      <family val="2"/>
    </font>
    <font>
      <sz val="9"/>
      <color theme="1"/>
      <name val="Aptos"/>
      <family val="2"/>
    </font>
    <font>
      <b/>
      <sz val="10"/>
      <color theme="1"/>
      <name val="Aptos"/>
      <family val="2"/>
    </font>
    <font>
      <b/>
      <sz val="9"/>
      <color rgb="FF0000FF"/>
      <name val="Aptos"/>
      <family val="2"/>
    </font>
    <font>
      <sz val="9"/>
      <color rgb="FF0000FF"/>
      <name val="Aptos"/>
      <family val="2"/>
    </font>
    <font>
      <b/>
      <sz val="11"/>
      <color theme="1"/>
      <name val="Aptos"/>
      <family val="2"/>
    </font>
    <font>
      <sz val="11"/>
      <color rgb="FFFF0000"/>
      <name val="Aptos"/>
      <family val="2"/>
    </font>
    <font>
      <b/>
      <sz val="8"/>
      <name val="Aptos"/>
      <family val="2"/>
    </font>
    <font>
      <sz val="10"/>
      <color rgb="FFFF0000"/>
      <name val="Aptos"/>
      <family val="2"/>
    </font>
  </fonts>
  <fills count="20">
    <fill>
      <patternFill patternType="none"/>
    </fill>
    <fill>
      <patternFill patternType="gray125"/>
    </fill>
    <fill>
      <patternFill patternType="solid">
        <fgColor rgb="FFF2F2F2"/>
        <bgColor rgb="FF000000"/>
      </patternFill>
    </fill>
    <fill>
      <patternFill patternType="solid">
        <fgColor rgb="FF7030A0"/>
        <bgColor rgb="FF000000"/>
      </patternFill>
    </fill>
    <fill>
      <patternFill patternType="solid">
        <fgColor rgb="FFFFFF00"/>
        <bgColor indexed="64"/>
      </patternFill>
    </fill>
    <fill>
      <patternFill patternType="solid">
        <fgColor theme="0" tint="-0.14999847407452621"/>
        <bgColor indexed="64"/>
      </patternFill>
    </fill>
    <fill>
      <patternFill patternType="solid">
        <fgColor rgb="FFCC66FF"/>
        <bgColor indexed="64"/>
      </patternFill>
    </fill>
    <fill>
      <patternFill patternType="solid">
        <fgColor theme="0" tint="-4.9989318521683403E-2"/>
        <bgColor indexed="64"/>
      </patternFill>
    </fill>
    <fill>
      <patternFill patternType="solid">
        <fgColor rgb="FFFF0000"/>
        <bgColor rgb="FF000000"/>
      </patternFill>
    </fill>
    <fill>
      <patternFill patternType="solid">
        <fgColor rgb="FF0000FF"/>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bgColor indexed="64"/>
      </patternFill>
    </fill>
    <fill>
      <patternFill patternType="solid">
        <fgColor theme="9"/>
        <bgColor rgb="FF000000"/>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1D1F48"/>
        <bgColor indexed="64"/>
      </patternFill>
    </fill>
    <fill>
      <patternFill patternType="solid">
        <fgColor rgb="FFE6E7E8"/>
        <bgColor indexed="64"/>
      </patternFill>
    </fill>
    <fill>
      <patternFill patternType="solid">
        <fgColor theme="4" tint="0.3999755851924192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diagonal/>
    </border>
    <border>
      <left/>
      <right style="thin">
        <color indexed="64"/>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diagonal/>
    </border>
    <border>
      <left style="thin">
        <color rgb="FF000000"/>
      </left>
      <right style="medium">
        <color indexed="64"/>
      </right>
      <top style="thin">
        <color rgb="FF000000"/>
      </top>
      <bottom style="thin">
        <color rgb="FF000000"/>
      </bottom>
      <diagonal/>
    </border>
    <border>
      <left style="medium">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4">
    <xf numFmtId="0" fontId="0" fillId="0" borderId="0"/>
    <xf numFmtId="0" fontId="34" fillId="0" borderId="0"/>
    <xf numFmtId="0" fontId="34" fillId="0" borderId="0"/>
    <xf numFmtId="0" fontId="34" fillId="0" borderId="0"/>
  </cellStyleXfs>
  <cellXfs count="289">
    <xf numFmtId="0" fontId="0" fillId="0" borderId="0" xfId="0"/>
    <xf numFmtId="0" fontId="3" fillId="5" borderId="3" xfId="0" applyFont="1" applyFill="1" applyBorder="1" applyAlignment="1">
      <alignment horizontal="right" vertical="center"/>
    </xf>
    <xf numFmtId="0" fontId="2" fillId="5" borderId="4" xfId="0" applyFont="1" applyFill="1" applyBorder="1" applyAlignment="1">
      <alignment vertical="center"/>
    </xf>
    <xf numFmtId="0" fontId="2" fillId="5" borderId="1" xfId="0" applyFont="1" applyFill="1" applyBorder="1" applyAlignment="1">
      <alignment vertical="center"/>
    </xf>
    <xf numFmtId="0" fontId="3" fillId="5" borderId="1" xfId="0" applyFont="1" applyFill="1" applyBorder="1" applyAlignment="1">
      <alignment horizontal="right" vertical="center"/>
    </xf>
    <xf numFmtId="0" fontId="2" fillId="5" borderId="1" xfId="0" applyFont="1" applyFill="1" applyBorder="1" applyAlignment="1">
      <alignment horizontal="left" vertical="center"/>
    </xf>
    <xf numFmtId="165" fontId="2" fillId="5" borderId="1" xfId="0" applyNumberFormat="1" applyFont="1" applyFill="1" applyBorder="1" applyAlignment="1">
      <alignment horizontal="left" vertical="center"/>
    </xf>
    <xf numFmtId="0" fontId="2" fillId="5" borderId="6" xfId="0" applyFont="1" applyFill="1" applyBorder="1" applyAlignment="1">
      <alignment vertical="center"/>
    </xf>
    <xf numFmtId="0" fontId="2" fillId="4" borderId="6" xfId="0" applyFont="1" applyFill="1" applyBorder="1" applyAlignment="1">
      <alignment vertical="center" wrapText="1"/>
    </xf>
    <xf numFmtId="0" fontId="2" fillId="4" borderId="6" xfId="0" applyFont="1" applyFill="1" applyBorder="1" applyAlignment="1">
      <alignment vertical="center"/>
    </xf>
    <xf numFmtId="0" fontId="3" fillId="6" borderId="1" xfId="0" applyFont="1" applyFill="1" applyBorder="1" applyAlignment="1">
      <alignment horizontal="right" vertical="center"/>
    </xf>
    <xf numFmtId="0" fontId="7" fillId="0" borderId="0" xfId="0" applyFont="1" applyAlignment="1">
      <alignment vertical="top" wrapText="1"/>
    </xf>
    <xf numFmtId="0" fontId="10" fillId="0" borderId="0" xfId="0" applyFont="1" applyAlignment="1">
      <alignment horizontal="center" vertical="center" wrapText="1"/>
    </xf>
    <xf numFmtId="0" fontId="13" fillId="0" borderId="0" xfId="0" applyFont="1" applyAlignment="1">
      <alignment vertical="center" wrapText="1"/>
    </xf>
    <xf numFmtId="0" fontId="14" fillId="0" borderId="0" xfId="0" applyFont="1" applyAlignment="1">
      <alignment vertical="center" wrapText="1"/>
    </xf>
    <xf numFmtId="0" fontId="12" fillId="0" borderId="4" xfId="0" applyFont="1" applyBorder="1" applyAlignment="1">
      <alignment vertical="center" wrapText="1"/>
    </xf>
    <xf numFmtId="0" fontId="12" fillId="0" borderId="1" xfId="0" applyFont="1" applyBorder="1" applyAlignment="1">
      <alignment vertical="center" wrapText="1"/>
    </xf>
    <xf numFmtId="0" fontId="17" fillId="0" borderId="3" xfId="0" applyFont="1" applyBorder="1" applyAlignment="1">
      <alignment horizontal="right" vertical="center" wrapText="1"/>
    </xf>
    <xf numFmtId="0" fontId="17" fillId="0" borderId="4" xfId="0" applyFont="1" applyBorder="1" applyAlignment="1">
      <alignment vertical="center" wrapText="1"/>
    </xf>
    <xf numFmtId="0" fontId="15" fillId="0" borderId="0" xfId="0" applyFont="1" applyAlignment="1">
      <alignment horizontal="right" vertical="center" wrapText="1"/>
    </xf>
    <xf numFmtId="0" fontId="15" fillId="2" borderId="0" xfId="0" applyFont="1" applyFill="1" applyAlignment="1">
      <alignment horizontal="right" vertical="center" wrapText="1"/>
    </xf>
    <xf numFmtId="0" fontId="13" fillId="2" borderId="0" xfId="0" applyFont="1" applyFill="1" applyAlignment="1">
      <alignment vertical="center" wrapText="1"/>
    </xf>
    <xf numFmtId="0" fontId="14" fillId="0" borderId="0" xfId="0" applyFont="1" applyAlignment="1">
      <alignment horizontal="right" vertical="center" wrapText="1"/>
    </xf>
    <xf numFmtId="0" fontId="11" fillId="0" borderId="3" xfId="0" applyFont="1" applyBorder="1" applyAlignment="1">
      <alignment horizontal="right" vertical="center" wrapText="1"/>
    </xf>
    <xf numFmtId="0" fontId="12" fillId="0" borderId="8" xfId="0" applyFont="1" applyBorder="1" applyAlignment="1">
      <alignment vertical="center" wrapText="1"/>
    </xf>
    <xf numFmtId="0" fontId="12" fillId="0" borderId="3" xfId="0" applyFont="1" applyBorder="1" applyAlignment="1">
      <alignment vertical="center" wrapText="1"/>
    </xf>
    <xf numFmtId="0" fontId="15" fillId="0" borderId="3" xfId="0" applyFont="1" applyBorder="1" applyAlignment="1">
      <alignment horizontal="right" vertical="center" wrapText="1"/>
    </xf>
    <xf numFmtId="0" fontId="16" fillId="0" borderId="1" xfId="0" applyFont="1" applyBorder="1" applyAlignment="1">
      <alignment vertical="center" wrapText="1"/>
    </xf>
    <xf numFmtId="0" fontId="17" fillId="0" borderId="1" xfId="0" applyFont="1" applyBorder="1" applyAlignment="1">
      <alignment horizontal="right" vertical="center" wrapText="1"/>
    </xf>
    <xf numFmtId="0" fontId="18" fillId="0" borderId="1" xfId="0" applyFont="1" applyBorder="1" applyAlignment="1">
      <alignment vertical="center" wrapText="1"/>
    </xf>
    <xf numFmtId="49" fontId="12" fillId="0" borderId="1" xfId="0" applyNumberFormat="1" applyFont="1" applyBorder="1" applyAlignment="1">
      <alignment vertical="center" wrapText="1"/>
    </xf>
    <xf numFmtId="0" fontId="11" fillId="0" borderId="18" xfId="0" applyFont="1" applyBorder="1" applyAlignment="1">
      <alignment horizontal="right" vertical="center" wrapText="1"/>
    </xf>
    <xf numFmtId="49" fontId="13" fillId="0" borderId="0" xfId="0" applyNumberFormat="1" applyFont="1" applyAlignment="1">
      <alignment vertical="center" wrapText="1"/>
    </xf>
    <xf numFmtId="0" fontId="13" fillId="0" borderId="38" xfId="0" applyFont="1" applyBorder="1" applyAlignment="1">
      <alignment vertical="center" wrapText="1"/>
    </xf>
    <xf numFmtId="0" fontId="19" fillId="0" borderId="3" xfId="0" applyFont="1" applyBorder="1" applyAlignment="1">
      <alignment horizontal="right" vertical="center" wrapText="1"/>
    </xf>
    <xf numFmtId="0" fontId="11" fillId="0" borderId="1" xfId="0" applyFont="1" applyBorder="1" applyAlignment="1">
      <alignment horizontal="right" vertical="top" wrapText="1"/>
    </xf>
    <xf numFmtId="0" fontId="17" fillId="0" borderId="1" xfId="0" applyFont="1" applyBorder="1" applyAlignment="1">
      <alignment horizontal="right" vertical="top" wrapText="1"/>
    </xf>
    <xf numFmtId="0" fontId="11" fillId="0" borderId="1" xfId="0" applyFont="1" applyBorder="1" applyAlignment="1">
      <alignment vertical="top" wrapText="1"/>
    </xf>
    <xf numFmtId="0" fontId="12" fillId="0" borderId="1" xfId="0" applyFont="1" applyBorder="1" applyAlignment="1">
      <alignment vertical="top" wrapText="1"/>
    </xf>
    <xf numFmtId="0" fontId="17" fillId="0" borderId="1" xfId="0" applyFont="1" applyBorder="1" applyAlignment="1">
      <alignment vertical="top" wrapText="1"/>
    </xf>
    <xf numFmtId="0" fontId="20" fillId="12" borderId="35" xfId="0" applyFont="1" applyFill="1" applyBorder="1" applyAlignment="1">
      <alignment vertical="top" wrapText="1"/>
    </xf>
    <xf numFmtId="0" fontId="20" fillId="12" borderId="32" xfId="0" applyFont="1" applyFill="1" applyBorder="1" applyAlignment="1">
      <alignment vertical="top" wrapText="1"/>
    </xf>
    <xf numFmtId="0" fontId="20" fillId="12" borderId="34" xfId="0" applyFont="1" applyFill="1" applyBorder="1" applyAlignment="1">
      <alignment vertical="top" wrapText="1"/>
    </xf>
    <xf numFmtId="14" fontId="12" fillId="0" borderId="4" xfId="0" applyNumberFormat="1" applyFont="1" applyBorder="1" applyAlignment="1">
      <alignment vertical="center" wrapText="1"/>
    </xf>
    <xf numFmtId="0" fontId="12" fillId="0" borderId="0" xfId="0" applyFont="1" applyAlignment="1">
      <alignment vertical="top" wrapText="1"/>
    </xf>
    <xf numFmtId="0" fontId="17" fillId="0" borderId="1" xfId="0" applyFont="1" applyBorder="1" applyAlignment="1">
      <alignment vertical="center" wrapText="1"/>
    </xf>
    <xf numFmtId="0" fontId="9" fillId="2" borderId="21" xfId="0" applyFont="1" applyFill="1" applyBorder="1" applyAlignment="1">
      <alignment vertical="center" wrapText="1"/>
    </xf>
    <xf numFmtId="0" fontId="9" fillId="2" borderId="20" xfId="0" applyFont="1" applyFill="1" applyBorder="1" applyAlignment="1">
      <alignment vertical="center" wrapText="1"/>
    </xf>
    <xf numFmtId="0" fontId="17" fillId="2" borderId="20" xfId="0" applyFont="1" applyFill="1" applyBorder="1" applyAlignment="1">
      <alignment vertical="center" wrapText="1"/>
    </xf>
    <xf numFmtId="0" fontId="17" fillId="2" borderId="22" xfId="0" applyFont="1" applyFill="1" applyBorder="1" applyAlignment="1">
      <alignment vertical="center" wrapText="1"/>
    </xf>
    <xf numFmtId="0" fontId="13" fillId="0" borderId="4" xfId="0" applyFont="1" applyBorder="1" applyAlignment="1">
      <alignment vertical="center" wrapText="1"/>
    </xf>
    <xf numFmtId="0" fontId="14" fillId="0" borderId="1" xfId="0" applyFont="1" applyBorder="1" applyAlignment="1">
      <alignment horizontal="left" vertical="center" wrapText="1"/>
    </xf>
    <xf numFmtId="0" fontId="13" fillId="0" borderId="1" xfId="0" applyFont="1" applyBorder="1" applyAlignment="1">
      <alignment vertical="center" wrapText="1"/>
    </xf>
    <xf numFmtId="0" fontId="12" fillId="0" borderId="1" xfId="0" applyFont="1" applyBorder="1" applyAlignment="1">
      <alignment horizontal="left" vertical="center" wrapText="1"/>
    </xf>
    <xf numFmtId="0" fontId="15" fillId="7" borderId="16" xfId="0" applyFont="1" applyFill="1" applyBorder="1" applyAlignment="1">
      <alignment horizontal="left" vertical="center" wrapText="1"/>
    </xf>
    <xf numFmtId="0" fontId="11" fillId="2" borderId="29" xfId="0" applyFont="1" applyFill="1" applyBorder="1" applyAlignment="1">
      <alignment vertical="center" wrapText="1"/>
    </xf>
    <xf numFmtId="0" fontId="21" fillId="3" borderId="23" xfId="0" applyFont="1" applyFill="1" applyBorder="1" applyAlignment="1">
      <alignment horizontal="left" vertical="center" wrapText="1"/>
    </xf>
    <xf numFmtId="0" fontId="21" fillId="3" borderId="30" xfId="0" applyFont="1" applyFill="1" applyBorder="1" applyAlignment="1">
      <alignment horizontal="left" vertical="center" wrapText="1"/>
    </xf>
    <xf numFmtId="0" fontId="21" fillId="3" borderId="30" xfId="0" applyFont="1" applyFill="1" applyBorder="1" applyAlignment="1">
      <alignment vertical="center" wrapText="1"/>
    </xf>
    <xf numFmtId="0" fontId="21" fillId="3" borderId="11" xfId="0" applyFont="1" applyFill="1" applyBorder="1" applyAlignment="1">
      <alignment vertical="center" wrapText="1"/>
    </xf>
    <xf numFmtId="0" fontId="22" fillId="0" borderId="0" xfId="0" applyFont="1" applyAlignment="1">
      <alignment vertical="center" wrapText="1"/>
    </xf>
    <xf numFmtId="0" fontId="14" fillId="7" borderId="36" xfId="0" applyFont="1" applyFill="1" applyBorder="1" applyAlignment="1">
      <alignment vertical="center" wrapText="1"/>
    </xf>
    <xf numFmtId="0" fontId="21" fillId="10" borderId="23" xfId="0" applyFont="1" applyFill="1" applyBorder="1" applyAlignment="1">
      <alignment horizontal="left" vertical="center" wrapText="1"/>
    </xf>
    <xf numFmtId="0" fontId="21" fillId="10" borderId="30" xfId="0" applyFont="1" applyFill="1" applyBorder="1" applyAlignment="1">
      <alignment horizontal="left" vertical="center" wrapText="1"/>
    </xf>
    <xf numFmtId="0" fontId="21" fillId="10" borderId="24" xfId="0" applyFont="1" applyFill="1" applyBorder="1" applyAlignment="1">
      <alignment vertical="center" wrapText="1"/>
    </xf>
    <xf numFmtId="0" fontId="21" fillId="10" borderId="25" xfId="0" applyFont="1" applyFill="1" applyBorder="1" applyAlignment="1">
      <alignment vertical="center" wrapText="1"/>
    </xf>
    <xf numFmtId="0" fontId="14" fillId="0" borderId="3" xfId="0" applyFont="1" applyBorder="1" applyAlignment="1">
      <alignment vertical="center" wrapText="1"/>
    </xf>
    <xf numFmtId="0" fontId="14" fillId="7" borderId="16" xfId="0" applyFont="1" applyFill="1" applyBorder="1" applyAlignment="1">
      <alignment vertical="center" wrapText="1"/>
    </xf>
    <xf numFmtId="0" fontId="17" fillId="0" borderId="29" xfId="0" applyFont="1" applyBorder="1" applyAlignment="1">
      <alignment vertical="center" wrapText="1"/>
    </xf>
    <xf numFmtId="0" fontId="25" fillId="8" borderId="23" xfId="0" applyFont="1" applyFill="1" applyBorder="1" applyAlignment="1">
      <alignment horizontal="left" vertical="center" wrapText="1"/>
    </xf>
    <xf numFmtId="0" fontId="25" fillId="8" borderId="30" xfId="0" applyFont="1" applyFill="1" applyBorder="1" applyAlignment="1">
      <alignment horizontal="left" vertical="center" wrapText="1"/>
    </xf>
    <xf numFmtId="0" fontId="25" fillId="8" borderId="30" xfId="0" applyFont="1" applyFill="1" applyBorder="1" applyAlignment="1">
      <alignment vertical="center" wrapText="1"/>
    </xf>
    <xf numFmtId="0" fontId="25" fillId="8" borderId="11" xfId="0" applyFont="1" applyFill="1" applyBorder="1" applyAlignment="1">
      <alignmen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7" fillId="0" borderId="3" xfId="0" applyFont="1" applyBorder="1" applyAlignment="1">
      <alignment horizontal="left" vertical="center" wrapText="1"/>
    </xf>
    <xf numFmtId="0" fontId="12" fillId="0" borderId="3" xfId="0" applyFont="1" applyBorder="1" applyAlignment="1">
      <alignment horizontal="right" vertical="center" wrapText="1"/>
    </xf>
    <xf numFmtId="0" fontId="26" fillId="0" borderId="4" xfId="0" applyFont="1" applyBorder="1" applyAlignment="1">
      <alignment vertical="center" wrapText="1"/>
    </xf>
    <xf numFmtId="0" fontId="14" fillId="7" borderId="6" xfId="0" applyFont="1" applyFill="1" applyBorder="1" applyAlignment="1">
      <alignment vertical="center" wrapText="1"/>
    </xf>
    <xf numFmtId="0" fontId="14" fillId="7" borderId="7" xfId="0" applyFont="1" applyFill="1" applyBorder="1" applyAlignment="1">
      <alignment vertical="center" wrapText="1"/>
    </xf>
    <xf numFmtId="0" fontId="15" fillId="7" borderId="7" xfId="0" applyFont="1" applyFill="1" applyBorder="1" applyAlignment="1">
      <alignment vertical="center" wrapText="1"/>
    </xf>
    <xf numFmtId="0" fontId="13" fillId="7" borderId="7" xfId="0" applyFont="1" applyFill="1" applyBorder="1" applyAlignment="1">
      <alignment vertical="center" wrapText="1"/>
    </xf>
    <xf numFmtId="0" fontId="12" fillId="7" borderId="2" xfId="0" applyFont="1" applyFill="1" applyBorder="1" applyAlignment="1">
      <alignment vertical="center" wrapText="1"/>
    </xf>
    <xf numFmtId="0" fontId="14" fillId="12" borderId="0" xfId="0" applyFont="1" applyFill="1" applyAlignment="1">
      <alignment horizontal="right" vertical="center" wrapText="1"/>
    </xf>
    <xf numFmtId="0" fontId="14" fillId="12" borderId="0" xfId="0" applyFont="1" applyFill="1" applyAlignment="1">
      <alignment vertical="center" wrapText="1"/>
    </xf>
    <xf numFmtId="0" fontId="29" fillId="11" borderId="5" xfId="0" applyFont="1" applyFill="1" applyBorder="1"/>
    <xf numFmtId="0" fontId="30" fillId="11" borderId="12" xfId="0" applyFont="1" applyFill="1" applyBorder="1"/>
    <xf numFmtId="0" fontId="30" fillId="11" borderId="10" xfId="0" applyFont="1" applyFill="1" applyBorder="1"/>
    <xf numFmtId="0" fontId="30" fillId="0" borderId="0" xfId="0" applyFont="1"/>
    <xf numFmtId="0" fontId="14" fillId="0" borderId="39" xfId="0" applyFont="1" applyBorder="1"/>
    <xf numFmtId="0" fontId="14" fillId="0" borderId="1" xfId="0" applyFont="1" applyBorder="1"/>
    <xf numFmtId="0" fontId="14" fillId="0" borderId="43" xfId="0" applyFont="1" applyBorder="1"/>
    <xf numFmtId="0" fontId="14" fillId="0" borderId="0" xfId="0" applyFont="1"/>
    <xf numFmtId="0" fontId="14" fillId="0" borderId="44" xfId="0" applyFont="1" applyBorder="1"/>
    <xf numFmtId="0" fontId="14" fillId="0" borderId="45" xfId="0" applyFont="1" applyBorder="1"/>
    <xf numFmtId="0" fontId="14" fillId="0" borderId="46" xfId="0" applyFont="1" applyBorder="1"/>
    <xf numFmtId="0" fontId="31" fillId="0" borderId="9" xfId="0" applyFont="1" applyBorder="1" applyAlignment="1">
      <alignment vertical="center"/>
    </xf>
    <xf numFmtId="0" fontId="31" fillId="0" borderId="31" xfId="0" applyFont="1" applyBorder="1" applyAlignment="1">
      <alignment vertical="center"/>
    </xf>
    <xf numFmtId="0" fontId="31" fillId="0" borderId="14" xfId="0" applyFont="1" applyBorder="1" applyAlignment="1">
      <alignment vertical="center"/>
    </xf>
    <xf numFmtId="0" fontId="31" fillId="0" borderId="15" xfId="0" applyFont="1" applyBorder="1" applyAlignment="1">
      <alignment vertical="center"/>
    </xf>
    <xf numFmtId="0" fontId="28" fillId="7" borderId="5" xfId="0" applyFont="1" applyFill="1" applyBorder="1" applyAlignment="1">
      <alignment vertical="top"/>
    </xf>
    <xf numFmtId="0" fontId="28" fillId="0" borderId="47" xfId="0" applyFont="1" applyBorder="1" applyAlignment="1">
      <alignment horizontal="left" vertical="top"/>
    </xf>
    <xf numFmtId="164" fontId="28" fillId="0" borderId="47" xfId="0" applyNumberFormat="1" applyFont="1" applyBorder="1" applyAlignment="1">
      <alignment horizontal="left" vertical="top"/>
    </xf>
    <xf numFmtId="166" fontId="28" fillId="7" borderId="47" xfId="0" applyNumberFormat="1" applyFont="1" applyFill="1" applyBorder="1" applyAlignment="1">
      <alignment horizontal="left" vertical="top"/>
    </xf>
    <xf numFmtId="0" fontId="28" fillId="7" borderId="47" xfId="0" applyFont="1" applyFill="1" applyBorder="1" applyAlignment="1">
      <alignment horizontal="left" vertical="top"/>
    </xf>
    <xf numFmtId="10" fontId="28" fillId="7" borderId="47" xfId="0" applyNumberFormat="1" applyFont="1" applyFill="1" applyBorder="1" applyAlignment="1">
      <alignment horizontal="left" vertical="top"/>
    </xf>
    <xf numFmtId="21" fontId="28" fillId="7" borderId="47" xfId="0" applyNumberFormat="1" applyFont="1" applyFill="1" applyBorder="1" applyAlignment="1">
      <alignment horizontal="left" vertical="top"/>
    </xf>
    <xf numFmtId="0" fontId="28" fillId="7" borderId="29" xfId="0" applyFont="1" applyFill="1" applyBorder="1" applyAlignment="1">
      <alignment vertical="top"/>
    </xf>
    <xf numFmtId="0" fontId="28" fillId="7" borderId="39" xfId="0" applyFont="1" applyFill="1" applyBorder="1" applyAlignment="1">
      <alignment vertical="top"/>
    </xf>
    <xf numFmtId="0" fontId="28" fillId="0" borderId="1" xfId="0" applyFont="1" applyBorder="1" applyAlignment="1">
      <alignment horizontal="left" vertical="top"/>
    </xf>
    <xf numFmtId="164" fontId="28" fillId="0" borderId="1" xfId="0" applyNumberFormat="1" applyFont="1" applyBorder="1" applyAlignment="1">
      <alignment horizontal="left" vertical="top"/>
    </xf>
    <xf numFmtId="166" fontId="28" fillId="7" borderId="1" xfId="0" applyNumberFormat="1" applyFont="1" applyFill="1" applyBorder="1" applyAlignment="1">
      <alignment horizontal="left" vertical="top"/>
    </xf>
    <xf numFmtId="0" fontId="28" fillId="7" borderId="1" xfId="0" applyFont="1" applyFill="1" applyBorder="1" applyAlignment="1">
      <alignment horizontal="left" vertical="top"/>
    </xf>
    <xf numFmtId="10" fontId="28" fillId="7" borderId="1" xfId="0" applyNumberFormat="1" applyFont="1" applyFill="1" applyBorder="1" applyAlignment="1">
      <alignment horizontal="left" vertical="top"/>
    </xf>
    <xf numFmtId="21" fontId="28" fillId="7" borderId="1" xfId="0" applyNumberFormat="1" applyFont="1" applyFill="1" applyBorder="1" applyAlignment="1">
      <alignment horizontal="left" vertical="top"/>
    </xf>
    <xf numFmtId="0" fontId="28" fillId="7" borderId="43" xfId="0" applyFont="1" applyFill="1" applyBorder="1" applyAlignment="1">
      <alignment vertical="top"/>
    </xf>
    <xf numFmtId="164" fontId="28" fillId="0" borderId="1" xfId="0" applyNumberFormat="1" applyFont="1" applyBorder="1" applyAlignment="1">
      <alignment horizontal="left" vertical="top" wrapText="1"/>
    </xf>
    <xf numFmtId="0" fontId="28" fillId="7" borderId="40" xfId="0" applyFont="1" applyFill="1" applyBorder="1" applyAlignment="1">
      <alignment vertical="top"/>
    </xf>
    <xf numFmtId="0" fontId="28" fillId="7" borderId="44" xfId="0" applyFont="1" applyFill="1" applyBorder="1" applyAlignment="1">
      <alignment vertical="top"/>
    </xf>
    <xf numFmtId="0" fontId="28" fillId="0" borderId="45" xfId="0" applyFont="1" applyBorder="1" applyAlignment="1">
      <alignment horizontal="left" vertical="top"/>
    </xf>
    <xf numFmtId="164" fontId="28" fillId="0" borderId="45" xfId="0" applyNumberFormat="1" applyFont="1" applyBorder="1" applyAlignment="1">
      <alignment horizontal="left" vertical="top"/>
    </xf>
    <xf numFmtId="166" fontId="28" fillId="7" borderId="45" xfId="0" applyNumberFormat="1" applyFont="1" applyFill="1" applyBorder="1" applyAlignment="1">
      <alignment horizontal="left" vertical="top"/>
    </xf>
    <xf numFmtId="0" fontId="28" fillId="7" borderId="45" xfId="0" applyFont="1" applyFill="1" applyBorder="1" applyAlignment="1">
      <alignment horizontal="left" vertical="top"/>
    </xf>
    <xf numFmtId="10" fontId="28" fillId="7" borderId="45" xfId="0" applyNumberFormat="1" applyFont="1" applyFill="1" applyBorder="1" applyAlignment="1">
      <alignment horizontal="left" vertical="top"/>
    </xf>
    <xf numFmtId="21" fontId="28" fillId="7" borderId="45" xfId="0" applyNumberFormat="1" applyFont="1" applyFill="1" applyBorder="1" applyAlignment="1">
      <alignment horizontal="left" vertical="top"/>
    </xf>
    <xf numFmtId="0" fontId="28" fillId="7" borderId="46" xfId="0" applyFont="1" applyFill="1" applyBorder="1" applyAlignment="1">
      <alignment vertical="top"/>
    </xf>
    <xf numFmtId="0" fontId="17" fillId="13" borderId="13" xfId="0" applyFont="1" applyFill="1" applyBorder="1" applyAlignment="1">
      <alignment horizontal="center" vertical="center" wrapText="1"/>
    </xf>
    <xf numFmtId="0" fontId="17" fillId="13" borderId="14" xfId="0" applyFont="1" applyFill="1" applyBorder="1" applyAlignment="1">
      <alignment horizontal="center" vertical="center" wrapText="1"/>
    </xf>
    <xf numFmtId="0" fontId="17" fillId="13" borderId="17" xfId="0" applyFont="1" applyFill="1" applyBorder="1" applyAlignment="1">
      <alignment horizontal="center" vertical="center" wrapText="1"/>
    </xf>
    <xf numFmtId="0" fontId="17" fillId="13" borderId="15" xfId="0" applyFont="1" applyFill="1" applyBorder="1" applyAlignment="1">
      <alignment horizontal="center" vertical="center" wrapText="1"/>
    </xf>
    <xf numFmtId="0" fontId="32" fillId="12" borderId="0" xfId="0" applyFont="1" applyFill="1" applyAlignment="1">
      <alignment horizontal="left" vertical="center" wrapText="1"/>
    </xf>
    <xf numFmtId="0" fontId="33" fillId="12" borderId="39" xfId="0" applyFont="1" applyFill="1" applyBorder="1"/>
    <xf numFmtId="0" fontId="33" fillId="12" borderId="1" xfId="0" applyFont="1" applyFill="1" applyBorder="1"/>
    <xf numFmtId="0" fontId="33" fillId="12" borderId="43" xfId="0" applyFont="1" applyFill="1" applyBorder="1"/>
    <xf numFmtId="0" fontId="33" fillId="0" borderId="0" xfId="0" applyFont="1"/>
    <xf numFmtId="0" fontId="27" fillId="0" borderId="1" xfId="0" applyFont="1" applyBorder="1" applyAlignment="1">
      <alignment vertical="center" wrapText="1"/>
    </xf>
    <xf numFmtId="0" fontId="31" fillId="14" borderId="39" xfId="0" applyFont="1" applyFill="1" applyBorder="1"/>
    <xf numFmtId="0" fontId="35" fillId="7" borderId="21" xfId="0" applyFont="1" applyFill="1" applyBorder="1" applyAlignment="1">
      <alignment vertical="center" wrapText="1"/>
    </xf>
    <xf numFmtId="0" fontId="14" fillId="7" borderId="20" xfId="0" applyFont="1" applyFill="1" applyBorder="1" applyAlignment="1">
      <alignment vertical="center" wrapText="1"/>
    </xf>
    <xf numFmtId="0" fontId="15" fillId="7" borderId="20" xfId="0" applyFont="1" applyFill="1" applyBorder="1" applyAlignment="1">
      <alignment vertical="center" wrapText="1"/>
    </xf>
    <xf numFmtId="0" fontId="13" fillId="7" borderId="20" xfId="0" applyFont="1" applyFill="1" applyBorder="1" applyAlignment="1">
      <alignment vertical="center" wrapText="1"/>
    </xf>
    <xf numFmtId="0" fontId="12" fillId="7" borderId="22" xfId="0" applyFont="1" applyFill="1" applyBorder="1" applyAlignment="1">
      <alignment vertical="center" wrapText="1"/>
    </xf>
    <xf numFmtId="0" fontId="14" fillId="7" borderId="1" xfId="0" applyFont="1" applyFill="1" applyBorder="1" applyAlignment="1">
      <alignment vertical="center" wrapText="1"/>
    </xf>
    <xf numFmtId="0" fontId="15" fillId="7" borderId="1" xfId="0" applyFont="1" applyFill="1" applyBorder="1" applyAlignment="1">
      <alignment vertical="center" wrapText="1"/>
    </xf>
    <xf numFmtId="0" fontId="13" fillId="7" borderId="1" xfId="0" applyFont="1" applyFill="1" applyBorder="1" applyAlignment="1">
      <alignment vertical="center" wrapText="1"/>
    </xf>
    <xf numFmtId="0" fontId="12" fillId="7" borderId="1" xfId="0" applyFont="1" applyFill="1" applyBorder="1" applyAlignment="1">
      <alignment vertical="center" wrapText="1"/>
    </xf>
    <xf numFmtId="0" fontId="14" fillId="5" borderId="1" xfId="0" applyFont="1" applyFill="1" applyBorder="1" applyAlignment="1">
      <alignment vertical="center" wrapText="1"/>
    </xf>
    <xf numFmtId="0" fontId="15" fillId="5" borderId="1" xfId="0" applyFont="1" applyFill="1" applyBorder="1" applyAlignment="1">
      <alignment vertical="center" wrapText="1"/>
    </xf>
    <xf numFmtId="0" fontId="13" fillId="5" borderId="1" xfId="0" applyFont="1" applyFill="1" applyBorder="1" applyAlignment="1">
      <alignment vertical="center" wrapText="1"/>
    </xf>
    <xf numFmtId="0" fontId="12" fillId="5" borderId="1" xfId="0" applyFont="1" applyFill="1" applyBorder="1" applyAlignment="1">
      <alignment vertical="center" wrapText="1"/>
    </xf>
    <xf numFmtId="0" fontId="14" fillId="5" borderId="36" xfId="0" applyFont="1" applyFill="1" applyBorder="1" applyAlignment="1">
      <alignment vertical="center" wrapText="1"/>
    </xf>
    <xf numFmtId="0" fontId="14" fillId="5" borderId="37" xfId="0" applyFont="1" applyFill="1" applyBorder="1" applyAlignment="1">
      <alignment vertical="center" wrapText="1"/>
    </xf>
    <xf numFmtId="0" fontId="15" fillId="5" borderId="37" xfId="0" applyFont="1" applyFill="1" applyBorder="1" applyAlignment="1">
      <alignment vertical="center" wrapText="1"/>
    </xf>
    <xf numFmtId="0" fontId="13" fillId="5" borderId="37" xfId="0" applyFont="1" applyFill="1" applyBorder="1" applyAlignment="1">
      <alignment vertical="center" wrapText="1"/>
    </xf>
    <xf numFmtId="0" fontId="12" fillId="5" borderId="19" xfId="0" applyFont="1" applyFill="1" applyBorder="1" applyAlignment="1">
      <alignment vertical="center" wrapText="1"/>
    </xf>
    <xf numFmtId="0" fontId="15" fillId="5" borderId="16" xfId="0" applyFont="1" applyFill="1" applyBorder="1" applyAlignment="1">
      <alignment horizontal="left" vertical="center" wrapText="1"/>
    </xf>
    <xf numFmtId="0" fontId="13" fillId="5" borderId="16" xfId="0" applyFont="1" applyFill="1" applyBorder="1" applyAlignment="1">
      <alignment horizontal="left" vertical="center" wrapText="1"/>
    </xf>
    <xf numFmtId="0" fontId="12" fillId="5" borderId="16" xfId="0" applyFont="1" applyFill="1" applyBorder="1" applyAlignment="1">
      <alignment horizontal="left" vertical="center" wrapText="1"/>
    </xf>
    <xf numFmtId="0" fontId="14" fillId="7" borderId="3" xfId="0" applyFont="1" applyFill="1" applyBorder="1" applyAlignment="1">
      <alignment vertical="center" wrapText="1"/>
    </xf>
    <xf numFmtId="0" fontId="15" fillId="7" borderId="3" xfId="0" applyFont="1" applyFill="1" applyBorder="1" applyAlignment="1">
      <alignment vertical="center" wrapText="1"/>
    </xf>
    <xf numFmtId="0" fontId="13" fillId="7" borderId="3" xfId="0" applyFont="1" applyFill="1" applyBorder="1" applyAlignment="1">
      <alignment vertical="center" wrapText="1"/>
    </xf>
    <xf numFmtId="0" fontId="12" fillId="7" borderId="3" xfId="0" applyFont="1" applyFill="1" applyBorder="1" applyAlignment="1">
      <alignment vertical="center" wrapText="1"/>
    </xf>
    <xf numFmtId="0" fontId="21" fillId="15" borderId="13" xfId="0" applyFont="1" applyFill="1" applyBorder="1" applyAlignment="1">
      <alignment vertical="center" wrapText="1"/>
    </xf>
    <xf numFmtId="0" fontId="21" fillId="15" borderId="14" xfId="0" applyFont="1" applyFill="1" applyBorder="1" applyAlignment="1">
      <alignment vertical="center" wrapText="1"/>
    </xf>
    <xf numFmtId="0" fontId="21" fillId="15" borderId="15" xfId="0" applyFont="1" applyFill="1" applyBorder="1" applyAlignment="1">
      <alignment vertical="center" wrapText="1"/>
    </xf>
    <xf numFmtId="0" fontId="23" fillId="2" borderId="21" xfId="0" applyFont="1" applyFill="1" applyBorder="1" applyAlignment="1">
      <alignment vertical="center" wrapText="1"/>
    </xf>
    <xf numFmtId="0" fontId="23" fillId="2" borderId="20" xfId="0" applyFont="1" applyFill="1" applyBorder="1" applyAlignment="1">
      <alignment vertical="center" wrapText="1"/>
    </xf>
    <xf numFmtId="14" fontId="37" fillId="17" borderId="0" xfId="3" applyNumberFormat="1" applyFont="1" applyFill="1" applyAlignment="1" applyProtection="1">
      <alignment vertical="top" wrapText="1"/>
      <protection locked="0"/>
    </xf>
    <xf numFmtId="0" fontId="37" fillId="17" borderId="0" xfId="3" applyFont="1" applyFill="1" applyAlignment="1" applyProtection="1">
      <alignment horizontal="center" vertical="top" wrapText="1"/>
      <protection locked="0"/>
    </xf>
    <xf numFmtId="167" fontId="37" fillId="17" borderId="0" xfId="3" applyNumberFormat="1" applyFont="1" applyFill="1" applyAlignment="1" applyProtection="1">
      <alignment horizontal="center" vertical="top" wrapText="1"/>
      <protection locked="0"/>
    </xf>
    <xf numFmtId="167" fontId="37" fillId="17" borderId="0" xfId="3" applyNumberFormat="1" applyFont="1" applyFill="1" applyAlignment="1" applyProtection="1">
      <alignment vertical="top" wrapText="1"/>
      <protection locked="0"/>
    </xf>
    <xf numFmtId="0" fontId="37" fillId="17" borderId="0" xfId="3" applyFont="1" applyFill="1" applyAlignment="1" applyProtection="1">
      <alignment vertical="top" wrapText="1"/>
      <protection locked="0"/>
    </xf>
    <xf numFmtId="14" fontId="37" fillId="17" borderId="0" xfId="3" applyNumberFormat="1" applyFont="1" applyFill="1" applyAlignment="1" applyProtection="1">
      <alignment horizontal="left" vertical="top" wrapText="1"/>
      <protection locked="0"/>
    </xf>
    <xf numFmtId="0" fontId="12" fillId="0" borderId="0" xfId="1" applyFont="1"/>
    <xf numFmtId="0" fontId="29" fillId="18" borderId="13" xfId="1" applyFont="1" applyFill="1" applyBorder="1" applyAlignment="1" applyProtection="1">
      <alignment horizontal="center" vertical="top" wrapText="1"/>
      <protection locked="0"/>
    </xf>
    <xf numFmtId="0" fontId="29" fillId="18" borderId="14" xfId="1" applyFont="1" applyFill="1" applyBorder="1" applyAlignment="1" applyProtection="1">
      <alignment horizontal="left" vertical="top" wrapText="1"/>
      <protection locked="0"/>
    </xf>
    <xf numFmtId="0" fontId="29" fillId="18" borderId="14" xfId="1" applyFont="1" applyFill="1" applyBorder="1" applyAlignment="1" applyProtection="1">
      <alignment horizontal="center" vertical="top" wrapText="1"/>
      <protection locked="0"/>
    </xf>
    <xf numFmtId="14" fontId="29" fillId="18" borderId="14" xfId="1" applyNumberFormat="1" applyFont="1" applyFill="1" applyBorder="1" applyAlignment="1" applyProtection="1">
      <alignment horizontal="left" vertical="top" wrapText="1"/>
      <protection locked="0"/>
    </xf>
    <xf numFmtId="14" fontId="29" fillId="18" borderId="15" xfId="1" applyNumberFormat="1" applyFont="1" applyFill="1" applyBorder="1" applyAlignment="1" applyProtection="1">
      <alignment horizontal="left" vertical="top" wrapText="1"/>
      <protection locked="0"/>
    </xf>
    <xf numFmtId="0" fontId="30" fillId="0" borderId="0" xfId="1" applyFont="1"/>
    <xf numFmtId="0" fontId="8" fillId="0" borderId="1" xfId="1" applyFont="1" applyBorder="1" applyAlignment="1">
      <alignment horizontal="center" vertical="top" wrapText="1"/>
    </xf>
    <xf numFmtId="1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14" fillId="0" borderId="1" xfId="1" applyFont="1" applyBorder="1" applyAlignment="1">
      <alignment horizontal="left" vertical="top" wrapText="1"/>
    </xf>
    <xf numFmtId="0" fontId="39" fillId="0" borderId="1" xfId="1" applyFont="1" applyBorder="1" applyAlignment="1">
      <alignment vertical="top"/>
    </xf>
    <xf numFmtId="0" fontId="40" fillId="0" borderId="1" xfId="1" applyFont="1" applyBorder="1" applyAlignment="1">
      <alignment vertical="top" wrapText="1"/>
    </xf>
    <xf numFmtId="0" fontId="12" fillId="0" borderId="0" xfId="1" applyFont="1" applyAlignment="1">
      <alignment wrapText="1"/>
    </xf>
    <xf numFmtId="0" fontId="45" fillId="0" borderId="0" xfId="0" applyFont="1" applyAlignment="1">
      <alignment vertical="center" wrapText="1"/>
    </xf>
    <xf numFmtId="0" fontId="49" fillId="0" borderId="49" xfId="0" applyFont="1" applyBorder="1" applyAlignment="1">
      <alignment horizontal="left" vertical="top" wrapText="1"/>
    </xf>
    <xf numFmtId="0" fontId="11" fillId="0" borderId="3" xfId="0" applyFont="1" applyBorder="1" applyAlignment="1">
      <alignment horizontal="left" vertical="center" wrapText="1"/>
    </xf>
    <xf numFmtId="49" fontId="1" fillId="0" borderId="1" xfId="1" applyNumberFormat="1" applyFont="1" applyBorder="1" applyAlignment="1">
      <alignment horizontal="center" vertical="top" wrapText="1"/>
    </xf>
    <xf numFmtId="0" fontId="13" fillId="0" borderId="49" xfId="0" applyFont="1" applyBorder="1" applyAlignment="1">
      <alignment horizontal="left" vertical="top" wrapText="1"/>
    </xf>
    <xf numFmtId="0" fontId="21" fillId="9" borderId="38" xfId="0" applyFont="1" applyFill="1" applyBorder="1" applyAlignment="1">
      <alignment horizontal="left" vertical="center" wrapText="1"/>
    </xf>
    <xf numFmtId="0" fontId="21" fillId="9" borderId="33" xfId="0" applyFont="1" applyFill="1" applyBorder="1" applyAlignment="1">
      <alignment vertical="center" wrapText="1"/>
    </xf>
    <xf numFmtId="0" fontId="21" fillId="9" borderId="50" xfId="0" applyFont="1" applyFill="1" applyBorder="1" applyAlignment="1">
      <alignment horizontal="left" vertical="center" wrapText="1"/>
    </xf>
    <xf numFmtId="0" fontId="21" fillId="9" borderId="48" xfId="0" applyFont="1" applyFill="1" applyBorder="1" applyAlignment="1">
      <alignment vertical="center" wrapText="1"/>
    </xf>
    <xf numFmtId="0" fontId="14" fillId="12" borderId="0" xfId="0" applyFont="1" applyFill="1" applyAlignment="1">
      <alignment horizontal="left" vertical="center" wrapText="1"/>
    </xf>
    <xf numFmtId="0" fontId="17" fillId="2" borderId="20" xfId="0" applyFont="1" applyFill="1" applyBorder="1" applyAlignment="1">
      <alignment horizontal="left" vertical="center" wrapText="1"/>
    </xf>
    <xf numFmtId="0" fontId="21" fillId="9" borderId="33" xfId="0" applyFont="1" applyFill="1" applyBorder="1" applyAlignment="1">
      <alignment horizontal="left" vertical="center" wrapText="1"/>
    </xf>
    <xf numFmtId="14" fontId="12" fillId="0" borderId="1" xfId="0" applyNumberFormat="1" applyFont="1" applyBorder="1" applyAlignment="1">
      <alignment horizontal="left" vertical="center" wrapText="1"/>
    </xf>
    <xf numFmtId="14" fontId="12" fillId="0" borderId="3" xfId="0" applyNumberFormat="1" applyFont="1" applyBorder="1" applyAlignment="1">
      <alignment horizontal="left" vertical="center" wrapText="1"/>
    </xf>
    <xf numFmtId="0" fontId="45" fillId="0" borderId="1" xfId="0" applyFont="1" applyBorder="1"/>
    <xf numFmtId="0" fontId="45" fillId="0" borderId="0" xfId="0" applyFont="1"/>
    <xf numFmtId="0" fontId="14" fillId="0" borderId="1" xfId="0" applyFont="1" applyBorder="1" applyAlignment="1">
      <alignment vertical="center" wrapText="1"/>
    </xf>
    <xf numFmtId="0" fontId="15" fillId="5" borderId="37" xfId="0" applyFont="1" applyFill="1" applyBorder="1" applyAlignment="1">
      <alignment horizontal="left" vertical="center" wrapText="1"/>
    </xf>
    <xf numFmtId="0" fontId="15" fillId="7" borderId="20" xfId="0" applyFont="1" applyFill="1" applyBorder="1" applyAlignment="1">
      <alignment horizontal="left" vertical="center" wrapText="1"/>
    </xf>
    <xf numFmtId="0" fontId="21" fillId="15" borderId="14" xfId="0" applyFont="1" applyFill="1" applyBorder="1" applyAlignment="1">
      <alignment horizontal="left" vertical="center" wrapText="1"/>
    </xf>
    <xf numFmtId="0" fontId="15" fillId="7" borderId="3" xfId="0" applyFont="1" applyFill="1" applyBorder="1" applyAlignment="1">
      <alignment horizontal="left" vertical="center" wrapText="1"/>
    </xf>
    <xf numFmtId="0" fontId="15" fillId="7" borderId="1" xfId="0" applyFont="1" applyFill="1" applyBorder="1" applyAlignment="1">
      <alignment horizontal="left" vertical="center" wrapText="1"/>
    </xf>
    <xf numFmtId="0" fontId="15" fillId="5" borderId="1" xfId="0" applyFont="1" applyFill="1" applyBorder="1" applyAlignment="1">
      <alignment horizontal="left" vertical="center" wrapText="1"/>
    </xf>
    <xf numFmtId="0" fontId="21" fillId="10" borderId="24" xfId="0" applyFont="1" applyFill="1" applyBorder="1" applyAlignment="1">
      <alignment horizontal="left" vertical="center" wrapText="1"/>
    </xf>
    <xf numFmtId="0" fontId="17" fillId="0" borderId="1" xfId="0" applyFont="1" applyBorder="1" applyAlignment="1">
      <alignment horizontal="left" vertical="center" wrapText="1"/>
    </xf>
    <xf numFmtId="0" fontId="14" fillId="7" borderId="36" xfId="0" applyFont="1" applyFill="1" applyBorder="1" applyAlignment="1">
      <alignment horizontal="left" vertical="center" wrapText="1"/>
    </xf>
    <xf numFmtId="0" fontId="17" fillId="0" borderId="4" xfId="0" applyFont="1" applyBorder="1" applyAlignment="1">
      <alignment horizontal="left" vertical="center" wrapText="1"/>
    </xf>
    <xf numFmtId="0" fontId="15" fillId="7" borderId="7" xfId="0" applyFont="1" applyFill="1" applyBorder="1" applyAlignment="1">
      <alignment horizontal="left" vertical="center" wrapText="1"/>
    </xf>
    <xf numFmtId="0" fontId="30" fillId="0" borderId="0" xfId="0" applyFont="1" applyAlignment="1">
      <alignment horizontal="left" vertical="center" wrapText="1"/>
    </xf>
    <xf numFmtId="0" fontId="14" fillId="0" borderId="0" xfId="0" applyFont="1" applyAlignment="1">
      <alignment horizontal="left" vertical="center" wrapText="1"/>
    </xf>
    <xf numFmtId="0" fontId="13" fillId="0" borderId="0" xfId="0" applyFont="1" applyAlignment="1">
      <alignment horizontal="left" vertical="center" wrapText="1"/>
    </xf>
    <xf numFmtId="0" fontId="13" fillId="2" borderId="0" xfId="0" applyFont="1" applyFill="1" applyAlignment="1">
      <alignment horizontal="left" vertical="center" wrapText="1"/>
    </xf>
    <xf numFmtId="0" fontId="11" fillId="0" borderId="1" xfId="0" applyFont="1" applyBorder="1" applyAlignment="1">
      <alignment horizontal="left" vertical="center" wrapText="1"/>
    </xf>
    <xf numFmtId="0" fontId="14" fillId="0" borderId="4" xfId="0" applyFont="1" applyBorder="1" applyAlignment="1">
      <alignment vertical="center" wrapText="1"/>
    </xf>
    <xf numFmtId="0" fontId="17" fillId="7" borderId="9" xfId="0" applyFont="1" applyFill="1" applyBorder="1" applyAlignment="1">
      <alignment horizontal="left" vertical="top" wrapText="1"/>
    </xf>
    <xf numFmtId="0" fontId="9" fillId="7" borderId="9" xfId="0" applyFont="1" applyFill="1" applyBorder="1" applyAlignment="1">
      <alignment horizontal="left" vertical="top" wrapText="1"/>
    </xf>
    <xf numFmtId="0" fontId="9" fillId="7" borderId="9" xfId="0" applyFont="1" applyFill="1" applyBorder="1" applyAlignment="1">
      <alignment horizontal="center" vertical="top" wrapText="1"/>
    </xf>
    <xf numFmtId="0" fontId="9" fillId="7" borderId="14" xfId="0" applyFont="1" applyFill="1" applyBorder="1" applyAlignment="1">
      <alignment horizontal="left" vertical="top" wrapText="1"/>
    </xf>
    <xf numFmtId="0" fontId="9" fillId="7" borderId="20" xfId="0" applyFont="1" applyFill="1" applyBorder="1" applyAlignment="1">
      <alignment horizontal="left" vertical="top" wrapText="1"/>
    </xf>
    <xf numFmtId="0" fontId="9" fillId="7" borderId="31" xfId="0" applyFont="1" applyFill="1" applyBorder="1" applyAlignment="1">
      <alignment horizontal="left" vertical="top" wrapText="1"/>
    </xf>
    <xf numFmtId="0" fontId="9" fillId="16" borderId="14" xfId="0" applyFont="1" applyFill="1" applyBorder="1" applyAlignment="1">
      <alignment horizontal="left" vertical="top" wrapText="1"/>
    </xf>
    <xf numFmtId="0" fontId="9" fillId="7" borderId="14" xfId="0" applyFont="1" applyFill="1" applyBorder="1" applyAlignment="1">
      <alignment horizontal="center" vertical="top" wrapText="1"/>
    </xf>
    <xf numFmtId="0" fontId="9" fillId="7" borderId="17" xfId="0" applyFont="1" applyFill="1" applyBorder="1" applyAlignment="1">
      <alignment horizontal="left" vertical="top" wrapText="1"/>
    </xf>
    <xf numFmtId="0" fontId="10" fillId="0" borderId="0" xfId="0" applyFont="1" applyAlignment="1">
      <alignment horizontal="left" vertical="top" wrapText="1"/>
    </xf>
    <xf numFmtId="14" fontId="17" fillId="0" borderId="1" xfId="0" applyNumberFormat="1" applyFont="1" applyBorder="1" applyAlignment="1">
      <alignment horizontal="left" vertical="top"/>
    </xf>
    <xf numFmtId="14" fontId="17" fillId="0" borderId="3" xfId="0" applyNumberFormat="1" applyFont="1" applyBorder="1" applyAlignment="1">
      <alignment horizontal="left" vertical="top"/>
    </xf>
    <xf numFmtId="14" fontId="12" fillId="0" borderId="3" xfId="0" applyNumberFormat="1" applyFont="1" applyBorder="1" applyAlignment="1">
      <alignment horizontal="left" vertical="top"/>
    </xf>
    <xf numFmtId="14" fontId="12" fillId="0" borderId="1" xfId="0" applyNumberFormat="1" applyFont="1" applyBorder="1" applyAlignment="1">
      <alignment horizontal="left" vertical="top"/>
    </xf>
    <xf numFmtId="14" fontId="7" fillId="0" borderId="0" xfId="0" applyNumberFormat="1" applyFont="1" applyAlignment="1">
      <alignment horizontal="left" vertical="top"/>
    </xf>
    <xf numFmtId="168" fontId="12" fillId="19" borderId="42" xfId="0" applyNumberFormat="1" applyFont="1" applyFill="1" applyBorder="1" applyAlignment="1">
      <alignment horizontal="left" vertical="center"/>
    </xf>
    <xf numFmtId="0" fontId="12" fillId="19" borderId="42" xfId="0" applyFont="1" applyFill="1" applyBorder="1" applyAlignment="1">
      <alignment horizontal="left" vertical="center" wrapText="1"/>
    </xf>
    <xf numFmtId="49" fontId="12" fillId="19" borderId="42" xfId="0" applyNumberFormat="1" applyFont="1" applyFill="1" applyBorder="1" applyAlignment="1">
      <alignment horizontal="left"/>
    </xf>
    <xf numFmtId="0" fontId="1" fillId="0" borderId="0" xfId="0" applyFont="1" applyAlignment="1">
      <alignment horizontal="left"/>
    </xf>
    <xf numFmtId="168" fontId="12" fillId="12" borderId="40" xfId="0" applyNumberFormat="1" applyFont="1" applyFill="1" applyBorder="1" applyAlignment="1">
      <alignment horizontal="left" vertical="top"/>
    </xf>
    <xf numFmtId="168" fontId="12" fillId="12" borderId="0" xfId="0" applyNumberFormat="1" applyFont="1" applyFill="1" applyAlignment="1">
      <alignment horizontal="left" vertical="top"/>
    </xf>
    <xf numFmtId="168" fontId="50" fillId="11" borderId="51" xfId="0" applyNumberFormat="1" applyFont="1" applyFill="1" applyBorder="1" applyAlignment="1">
      <alignment horizontal="left" vertical="top" wrapText="1"/>
    </xf>
    <xf numFmtId="168" fontId="50" fillId="11" borderId="52" xfId="0" applyNumberFormat="1" applyFont="1" applyFill="1" applyBorder="1" applyAlignment="1">
      <alignment horizontal="left" vertical="top" wrapText="1"/>
    </xf>
    <xf numFmtId="168" fontId="50" fillId="11" borderId="33" xfId="0" applyNumberFormat="1" applyFont="1" applyFill="1" applyBorder="1" applyAlignment="1">
      <alignment horizontal="left" vertical="top" wrapText="1"/>
    </xf>
    <xf numFmtId="49" fontId="52" fillId="11" borderId="33" xfId="0" applyNumberFormat="1" applyFont="1" applyFill="1" applyBorder="1" applyAlignment="1">
      <alignment horizontal="left" vertical="top" wrapText="1"/>
    </xf>
    <xf numFmtId="49" fontId="52" fillId="11" borderId="18" xfId="0" applyNumberFormat="1" applyFont="1" applyFill="1" applyBorder="1" applyAlignment="1">
      <alignment horizontal="left" vertical="top" wrapText="1"/>
    </xf>
    <xf numFmtId="168" fontId="50" fillId="11" borderId="0" xfId="0" applyNumberFormat="1" applyFont="1" applyFill="1" applyAlignment="1">
      <alignment horizontal="left" vertical="top" wrapText="1"/>
    </xf>
    <xf numFmtId="168" fontId="50" fillId="11" borderId="9" xfId="0" applyNumberFormat="1" applyFont="1" applyFill="1" applyBorder="1" applyAlignment="1">
      <alignment horizontal="left" vertical="top" wrapText="1"/>
    </xf>
    <xf numFmtId="168" fontId="50" fillId="11" borderId="18" xfId="0" applyNumberFormat="1" applyFont="1" applyFill="1" applyBorder="1" applyAlignment="1">
      <alignment horizontal="left" vertical="top" wrapText="1"/>
    </xf>
    <xf numFmtId="168" fontId="50" fillId="11" borderId="38" xfId="0" applyNumberFormat="1" applyFont="1" applyFill="1" applyBorder="1" applyAlignment="1">
      <alignment horizontal="left" vertical="top" wrapText="1"/>
    </xf>
    <xf numFmtId="0" fontId="54" fillId="0" borderId="0" xfId="0" applyFont="1" applyAlignment="1">
      <alignment horizontal="left" vertical="top" wrapText="1"/>
    </xf>
    <xf numFmtId="0" fontId="55" fillId="12" borderId="21" xfId="0" applyFont="1" applyFill="1" applyBorder="1" applyAlignment="1">
      <alignment horizontal="left"/>
    </xf>
    <xf numFmtId="0" fontId="55" fillId="12" borderId="20" xfId="0" applyFont="1" applyFill="1" applyBorder="1" applyAlignment="1">
      <alignment horizontal="left"/>
    </xf>
    <xf numFmtId="0" fontId="56" fillId="12" borderId="20" xfId="0" applyFont="1" applyFill="1" applyBorder="1" applyAlignment="1">
      <alignment horizontal="left"/>
    </xf>
    <xf numFmtId="0" fontId="1" fillId="12" borderId="20" xfId="0" applyFont="1" applyFill="1" applyBorder="1" applyAlignment="1">
      <alignment horizontal="left"/>
    </xf>
    <xf numFmtId="0" fontId="57" fillId="12" borderId="20" xfId="0" applyFont="1" applyFill="1" applyBorder="1" applyAlignment="1">
      <alignment horizontal="left"/>
    </xf>
    <xf numFmtId="0" fontId="57" fillId="0" borderId="0" xfId="0" applyFont="1" applyAlignment="1">
      <alignment horizontal="left" vertical="top" wrapText="1"/>
    </xf>
    <xf numFmtId="0" fontId="57" fillId="0" borderId="0" xfId="0" applyFont="1" applyAlignment="1">
      <alignment horizontal="left" vertical="top"/>
    </xf>
    <xf numFmtId="0" fontId="15" fillId="0" borderId="0" xfId="0" applyFont="1" applyAlignment="1">
      <alignment horizontal="left" vertical="top" wrapText="1"/>
    </xf>
    <xf numFmtId="0" fontId="28" fillId="0" borderId="0" xfId="0" applyFont="1" applyAlignment="1">
      <alignment horizontal="left" vertical="top"/>
    </xf>
    <xf numFmtId="0" fontId="28" fillId="0" borderId="0" xfId="0" applyFont="1" applyAlignment="1">
      <alignment horizontal="left"/>
    </xf>
    <xf numFmtId="0" fontId="9" fillId="4" borderId="14" xfId="0" applyFont="1" applyFill="1" applyBorder="1" applyAlignment="1">
      <alignment horizontal="left" vertical="top" wrapText="1"/>
    </xf>
    <xf numFmtId="14" fontId="59" fillId="16" borderId="7" xfId="0" applyNumberFormat="1" applyFont="1" applyFill="1" applyBorder="1" applyAlignment="1">
      <alignment horizontal="left" vertical="top"/>
    </xf>
    <xf numFmtId="168" fontId="12" fillId="19" borderId="53" xfId="0" applyNumberFormat="1" applyFont="1" applyFill="1" applyBorder="1" applyAlignment="1">
      <alignment vertical="center"/>
    </xf>
    <xf numFmtId="168" fontId="12" fillId="19" borderId="54" xfId="0" applyNumberFormat="1" applyFont="1" applyFill="1" applyBorder="1" applyAlignment="1">
      <alignment vertical="center"/>
    </xf>
    <xf numFmtId="14" fontId="60" fillId="4" borderId="3" xfId="0" applyNumberFormat="1" applyFont="1" applyFill="1" applyBorder="1" applyAlignment="1">
      <alignment horizontal="left" vertical="top"/>
    </xf>
    <xf numFmtId="0" fontId="7" fillId="16" borderId="5" xfId="0" applyFont="1" applyFill="1" applyBorder="1" applyAlignment="1">
      <alignment vertical="top" wrapText="1"/>
    </xf>
    <xf numFmtId="0" fontId="7" fillId="16" borderId="12" xfId="0" applyFont="1" applyFill="1" applyBorder="1" applyAlignment="1">
      <alignment vertical="top" wrapText="1"/>
    </xf>
    <xf numFmtId="0" fontId="7" fillId="16" borderId="10" xfId="0" applyFont="1" applyFill="1" applyBorder="1" applyAlignment="1">
      <alignment vertical="top" wrapText="1"/>
    </xf>
    <xf numFmtId="0" fontId="47" fillId="16" borderId="21" xfId="0" applyFont="1" applyFill="1" applyBorder="1" applyAlignment="1">
      <alignment vertical="top" wrapText="1"/>
    </xf>
    <xf numFmtId="0" fontId="47" fillId="16" borderId="20" xfId="0" applyFont="1" applyFill="1" applyBorder="1" applyAlignment="1">
      <alignment vertical="top" wrapText="1"/>
    </xf>
    <xf numFmtId="0" fontId="47" fillId="16" borderId="22" xfId="0" applyFont="1" applyFill="1" applyBorder="1" applyAlignment="1">
      <alignment vertical="top" wrapText="1"/>
    </xf>
    <xf numFmtId="0" fontId="11" fillId="2" borderId="26" xfId="0" applyFont="1" applyFill="1" applyBorder="1" applyAlignment="1">
      <alignment vertical="center" wrapText="1"/>
    </xf>
    <xf numFmtId="0" fontId="11" fillId="2" borderId="27" xfId="0" applyFont="1" applyFill="1" applyBorder="1" applyAlignment="1">
      <alignment vertical="center" wrapText="1"/>
    </xf>
    <xf numFmtId="0" fontId="11" fillId="2" borderId="28" xfId="0" applyFont="1" applyFill="1" applyBorder="1" applyAlignment="1">
      <alignment vertical="center" wrapText="1"/>
    </xf>
    <xf numFmtId="0" fontId="24" fillId="2" borderId="26" xfId="0" applyFont="1" applyFill="1" applyBorder="1" applyAlignment="1">
      <alignment vertical="center" wrapText="1"/>
    </xf>
    <xf numFmtId="0" fontId="24" fillId="2" borderId="27" xfId="0" applyFont="1" applyFill="1" applyBorder="1" applyAlignment="1">
      <alignment vertical="center" wrapText="1"/>
    </xf>
    <xf numFmtId="0" fontId="24" fillId="2" borderId="28" xfId="0" applyFont="1" applyFill="1" applyBorder="1" applyAlignment="1">
      <alignment vertical="center" wrapText="1"/>
    </xf>
    <xf numFmtId="0" fontId="58" fillId="0" borderId="0" xfId="0" applyFont="1" applyAlignment="1">
      <alignment horizontal="left"/>
    </xf>
    <xf numFmtId="14" fontId="59" fillId="16" borderId="6" xfId="0" applyNumberFormat="1" applyFont="1" applyFill="1" applyBorder="1" applyAlignment="1">
      <alignment horizontal="left" vertical="top"/>
    </xf>
    <xf numFmtId="14" fontId="59" fillId="16" borderId="7" xfId="0" applyNumberFormat="1" applyFont="1" applyFill="1" applyBorder="1" applyAlignment="1">
      <alignment horizontal="left" vertical="top"/>
    </xf>
    <xf numFmtId="14" fontId="59" fillId="16" borderId="2" xfId="0" applyNumberFormat="1" applyFont="1" applyFill="1" applyBorder="1" applyAlignment="1">
      <alignment horizontal="left" vertical="top"/>
    </xf>
    <xf numFmtId="0" fontId="36" fillId="17" borderId="5" xfId="2" applyFont="1" applyFill="1" applyBorder="1" applyAlignment="1" applyProtection="1">
      <alignment horizontal="left" vertical="top" wrapText="1"/>
      <protection locked="0"/>
    </xf>
    <xf numFmtId="0" fontId="36" fillId="17" borderId="12" xfId="2" applyFont="1" applyFill="1" applyBorder="1" applyAlignment="1" applyProtection="1">
      <alignment horizontal="left" vertical="top"/>
      <protection locked="0"/>
    </xf>
    <xf numFmtId="0" fontId="36" fillId="17" borderId="10" xfId="2" applyFont="1" applyFill="1" applyBorder="1" applyAlignment="1" applyProtection="1">
      <alignment horizontal="left" vertical="top"/>
      <protection locked="0"/>
    </xf>
    <xf numFmtId="0" fontId="38" fillId="17" borderId="41" xfId="2" applyFont="1" applyFill="1" applyBorder="1" applyAlignment="1" applyProtection="1">
      <alignment horizontal="left" vertical="center" wrapText="1"/>
      <protection locked="0"/>
    </xf>
    <xf numFmtId="0" fontId="38" fillId="17" borderId="42" xfId="2" applyFont="1" applyFill="1" applyBorder="1" applyAlignment="1" applyProtection="1">
      <alignment horizontal="left" vertical="center" wrapText="1"/>
      <protection locked="0"/>
    </xf>
    <xf numFmtId="0" fontId="38" fillId="17" borderId="11" xfId="2" applyFont="1" applyFill="1" applyBorder="1" applyAlignment="1" applyProtection="1">
      <alignment horizontal="left" vertical="center" wrapText="1"/>
      <protection locked="0"/>
    </xf>
  </cellXfs>
  <cellStyles count="4">
    <cellStyle name="Normal" xfId="0" builtinId="0"/>
    <cellStyle name="Normal 2" xfId="1" xr:uid="{6CE7E99D-D170-40A9-918B-9D39E2F921B1}"/>
    <cellStyle name="Normal_d_isschg" xfId="2" xr:uid="{5ECA88B8-EE9E-48B4-8623-D762806FE241}"/>
    <cellStyle name="Normal_Issues-Changes w_critical and Action 11_03_2003" xfId="3" xr:uid="{9CB02A0A-AA06-46AA-80B8-EA3A4DED93D6}"/>
  </cellStyles>
  <dxfs count="0"/>
  <tableStyles count="0" defaultTableStyle="TableStyleMedium2" defaultPivotStyle="PivotStyleLight16"/>
  <colors>
    <mruColors>
      <color rgb="FFFFCCCC"/>
      <color rgb="FF00FFFF"/>
      <color rgb="FFCC66FF"/>
      <color rgb="FF0000FF"/>
      <color rgb="FFFF0000"/>
      <color rgb="FF3399FF"/>
      <color rgb="FFFF0066"/>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12320EF6-B626-4EAD-B6D7-DABB2F40DC00}">
    <nsvFilter filterId="{2B3C7EEA-D8C9-4614-993A-F152B0A94263}" ref="A2:C89" tableId="0"/>
  </namedSheetView>
</namedSheetViews>
</file>

<file path=xl/theme/theme1.xml><?xml version="1.0" encoding="utf-8"?>
<a:theme xmlns:a="http://schemas.openxmlformats.org/drawingml/2006/main" name="2024_FIS">
  <a:themeElements>
    <a:clrScheme name="FIS 2025">
      <a:dk1>
        <a:srgbClr val="000000"/>
      </a:dk1>
      <a:lt1>
        <a:srgbClr val="FFFFFF"/>
      </a:lt1>
      <a:dk2>
        <a:srgbClr val="1D1F48"/>
      </a:dk2>
      <a:lt2>
        <a:srgbClr val="FFFFFF"/>
      </a:lt2>
      <a:accent1>
        <a:srgbClr val="431C5B"/>
      </a:accent1>
      <a:accent2>
        <a:srgbClr val="1D1F48"/>
      </a:accent2>
      <a:accent3>
        <a:srgbClr val="B21A53"/>
      </a:accent3>
      <a:accent4>
        <a:srgbClr val="3C3C40"/>
      </a:accent4>
      <a:accent5>
        <a:srgbClr val="E6E7E8"/>
      </a:accent5>
      <a:accent6>
        <a:srgbClr val="4BCD3E"/>
      </a:accent6>
      <a:hlink>
        <a:srgbClr val="4BCD3E"/>
      </a:hlink>
      <a:folHlink>
        <a:srgbClr val="4BCD3E"/>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2"/>
        </a:solidFill>
        <a:ln>
          <a:noFill/>
        </a:ln>
      </a:spPr>
      <a:bodyPr rtlCol="0" anchor="ctr"/>
      <a:lstStyle>
        <a:defPPr algn="ctr">
          <a:defRPr/>
        </a:defPPr>
      </a:lstStyle>
      <a:style>
        <a:lnRef idx="2">
          <a:schemeClr val="accent1">
            <a:shade val="15000"/>
          </a:schemeClr>
        </a:lnRef>
        <a:fillRef idx="1">
          <a:schemeClr val="accent1"/>
        </a:fillRef>
        <a:effectRef idx="0">
          <a:schemeClr val="accent1"/>
        </a:effectRef>
        <a:fontRef idx="minor">
          <a:schemeClr val="lt1"/>
        </a:fontRef>
      </a:style>
    </a:spDef>
    <a:lnDef>
      <a:spPr>
        <a:ln w="6350">
          <a:solidFill>
            <a:schemeClr val="accent2"/>
          </a:solidFill>
        </a:ln>
      </a:spPr>
      <a:bodyPr/>
      <a:lstStyle/>
      <a:style>
        <a:lnRef idx="2">
          <a:schemeClr val="accent1"/>
        </a:lnRef>
        <a:fillRef idx="0">
          <a:schemeClr val="accent1"/>
        </a:fillRef>
        <a:effectRef idx="1">
          <a:schemeClr val="accent1"/>
        </a:effectRef>
        <a:fontRef idx="minor">
          <a:schemeClr val="tx1"/>
        </a:fontRef>
      </a:style>
    </a:lnDef>
    <a:txDef>
      <a:spPr>
        <a:noFill/>
      </a:spPr>
      <a:bodyPr wrap="square" lIns="0" tIns="0" rIns="0" bIns="0" rtlCol="0">
        <a:spAutoFit/>
      </a:bodyPr>
      <a:lstStyle>
        <a:defPPr algn="l">
          <a:defRPr sz="1400" dirty="0" err="1" smtClean="0"/>
        </a:defPPr>
      </a:lstStyle>
    </a:txDef>
  </a:objectDefaults>
  <a:extraClrSchemeLst/>
  <a:extLst>
    <a:ext uri="{05A4C25C-085E-4340-85A3-A5531E510DB2}">
      <thm15:themeFamily xmlns:thm15="http://schemas.microsoft.com/office/thememl/2012/main" name="FIS2025" id="{D0CD43BE-4971-EB42-8064-C150AD2A2A9F}" vid="{79E8CE8A-5C59-1248-A8B7-BE8761A43393}"/>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D5BA4-C51B-4B05-9EA0-959A56864BDC}">
  <sheetPr>
    <tabColor theme="9" tint="0.79998168889431442"/>
  </sheetPr>
  <dimension ref="A1:D89"/>
  <sheetViews>
    <sheetView showGridLines="0" zoomScale="80" zoomScaleNormal="80" workbookViewId="0">
      <pane ySplit="2" topLeftCell="A3" activePane="bottomLeft" state="frozen"/>
      <selection pane="bottomLeft" activeCell="A58" sqref="A58:C61"/>
    </sheetView>
  </sheetViews>
  <sheetFormatPr defaultColWidth="9" defaultRowHeight="14.5" x14ac:dyDescent="0.35"/>
  <cols>
    <col min="1" max="1" width="52.5" style="11" customWidth="1"/>
    <col min="2" max="2" width="55.25" style="11" customWidth="1"/>
    <col min="3" max="3" width="59.08203125" style="11" customWidth="1"/>
    <col min="4" max="16384" width="9" style="11"/>
  </cols>
  <sheetData>
    <row r="1" spans="1:4" ht="67.5" customHeight="1" thickBot="1" x14ac:dyDescent="0.4">
      <c r="A1" s="267" t="s">
        <v>378</v>
      </c>
      <c r="B1" s="268"/>
      <c r="C1" s="269"/>
    </row>
    <row r="2" spans="1:4" ht="28.5" customHeight="1" x14ac:dyDescent="0.35">
      <c r="A2" s="42" t="s">
        <v>254</v>
      </c>
      <c r="B2" s="41" t="s">
        <v>65</v>
      </c>
      <c r="C2" s="40" t="s">
        <v>66</v>
      </c>
    </row>
    <row r="3" spans="1:4" s="44" customFormat="1" ht="26" x14ac:dyDescent="0.35">
      <c r="A3" s="37" t="s">
        <v>67</v>
      </c>
      <c r="B3" s="38" t="s">
        <v>253</v>
      </c>
      <c r="C3" s="38" t="s">
        <v>352</v>
      </c>
      <c r="D3" s="44" t="s">
        <v>558</v>
      </c>
    </row>
    <row r="4" spans="1:4" s="44" customFormat="1" ht="26" x14ac:dyDescent="0.35">
      <c r="A4" s="37" t="s">
        <v>59</v>
      </c>
      <c r="B4" s="38" t="s">
        <v>68</v>
      </c>
      <c r="C4" s="38" t="s">
        <v>354</v>
      </c>
    </row>
    <row r="5" spans="1:4" s="44" customFormat="1" ht="26" x14ac:dyDescent="0.35">
      <c r="A5" s="37" t="s">
        <v>11</v>
      </c>
      <c r="B5" s="38" t="s">
        <v>175</v>
      </c>
      <c r="C5" s="38" t="s">
        <v>353</v>
      </c>
    </row>
    <row r="6" spans="1:4" s="44" customFormat="1" ht="13" x14ac:dyDescent="0.35">
      <c r="A6" s="37" t="s">
        <v>3</v>
      </c>
      <c r="B6" s="38" t="s">
        <v>86</v>
      </c>
      <c r="C6" s="38" t="s">
        <v>115</v>
      </c>
    </row>
    <row r="7" spans="1:4" s="44" customFormat="1" ht="13" x14ac:dyDescent="0.35">
      <c r="A7" s="37" t="s">
        <v>4</v>
      </c>
      <c r="B7" s="38" t="s">
        <v>87</v>
      </c>
      <c r="C7" s="38" t="s">
        <v>115</v>
      </c>
    </row>
    <row r="8" spans="1:4" s="44" customFormat="1" ht="13" x14ac:dyDescent="0.35">
      <c r="A8" s="37" t="s">
        <v>5</v>
      </c>
      <c r="B8" s="38" t="s">
        <v>88</v>
      </c>
      <c r="C8" s="38" t="s">
        <v>115</v>
      </c>
    </row>
    <row r="9" spans="1:4" s="44" customFormat="1" ht="13" x14ac:dyDescent="0.35">
      <c r="A9" s="37" t="s">
        <v>6</v>
      </c>
      <c r="B9" s="38" t="s">
        <v>89</v>
      </c>
      <c r="C9" s="38" t="s">
        <v>115</v>
      </c>
    </row>
    <row r="10" spans="1:4" s="44" customFormat="1" ht="13" x14ac:dyDescent="0.35">
      <c r="A10" s="37" t="s">
        <v>7</v>
      </c>
      <c r="B10" s="38" t="s">
        <v>90</v>
      </c>
      <c r="C10" s="38" t="s">
        <v>326</v>
      </c>
    </row>
    <row r="11" spans="1:4" s="44" customFormat="1" ht="26" x14ac:dyDescent="0.35">
      <c r="A11" s="39" t="s">
        <v>176</v>
      </c>
      <c r="B11" s="38" t="s">
        <v>177</v>
      </c>
      <c r="C11" s="38" t="s">
        <v>355</v>
      </c>
    </row>
    <row r="12" spans="1:4" s="44" customFormat="1" ht="26" x14ac:dyDescent="0.35">
      <c r="A12" s="39" t="s">
        <v>136</v>
      </c>
      <c r="B12" s="38" t="s">
        <v>280</v>
      </c>
      <c r="C12" s="38" t="s">
        <v>356</v>
      </c>
    </row>
    <row r="13" spans="1:4" s="44" customFormat="1" ht="13" x14ac:dyDescent="0.35">
      <c r="A13" s="39" t="s">
        <v>61</v>
      </c>
      <c r="B13" s="38" t="s">
        <v>91</v>
      </c>
      <c r="C13" s="38" t="s">
        <v>121</v>
      </c>
    </row>
    <row r="14" spans="1:4" s="44" customFormat="1" ht="26" x14ac:dyDescent="0.35">
      <c r="A14" s="37" t="s">
        <v>71</v>
      </c>
      <c r="B14" s="38" t="s">
        <v>96</v>
      </c>
      <c r="C14" s="38" t="s">
        <v>357</v>
      </c>
    </row>
    <row r="15" spans="1:4" s="44" customFormat="1" ht="13" x14ac:dyDescent="0.35">
      <c r="A15" s="37" t="s">
        <v>69</v>
      </c>
      <c r="B15" s="38" t="s">
        <v>97</v>
      </c>
      <c r="C15" s="38" t="s">
        <v>358</v>
      </c>
    </row>
    <row r="16" spans="1:4" s="44" customFormat="1" ht="13" x14ac:dyDescent="0.35">
      <c r="A16" s="37" t="s">
        <v>70</v>
      </c>
      <c r="B16" s="38" t="s">
        <v>98</v>
      </c>
      <c r="C16" s="38" t="s">
        <v>359</v>
      </c>
    </row>
    <row r="17" spans="1:3" s="44" customFormat="1" ht="13" x14ac:dyDescent="0.35">
      <c r="A17" s="37" t="s">
        <v>120</v>
      </c>
      <c r="B17" s="38" t="s">
        <v>122</v>
      </c>
      <c r="C17" s="38" t="s">
        <v>360</v>
      </c>
    </row>
    <row r="18" spans="1:3" s="44" customFormat="1" ht="13" x14ac:dyDescent="0.35">
      <c r="A18" s="37" t="s">
        <v>8</v>
      </c>
      <c r="B18" s="38" t="s">
        <v>94</v>
      </c>
      <c r="C18" s="38" t="s">
        <v>124</v>
      </c>
    </row>
    <row r="19" spans="1:3" s="44" customFormat="1" ht="13" x14ac:dyDescent="0.35">
      <c r="A19" s="37" t="s">
        <v>9</v>
      </c>
      <c r="B19" s="38" t="s">
        <v>95</v>
      </c>
      <c r="C19" s="38" t="s">
        <v>124</v>
      </c>
    </row>
    <row r="20" spans="1:3" s="44" customFormat="1" ht="13" x14ac:dyDescent="0.35">
      <c r="A20" s="39" t="s">
        <v>72</v>
      </c>
      <c r="B20" s="38" t="s">
        <v>99</v>
      </c>
      <c r="C20" s="38" t="s">
        <v>369</v>
      </c>
    </row>
    <row r="21" spans="1:3" s="44" customFormat="1" ht="13" x14ac:dyDescent="0.35">
      <c r="A21" s="39" t="s">
        <v>73</v>
      </c>
      <c r="B21" s="38" t="s">
        <v>100</v>
      </c>
      <c r="C21" s="38" t="s">
        <v>369</v>
      </c>
    </row>
    <row r="22" spans="1:3" s="44" customFormat="1" ht="13" x14ac:dyDescent="0.35">
      <c r="A22" s="39" t="s">
        <v>74</v>
      </c>
      <c r="B22" s="38" t="s">
        <v>101</v>
      </c>
      <c r="C22" s="38" t="s">
        <v>369</v>
      </c>
    </row>
    <row r="23" spans="1:3" s="44" customFormat="1" ht="26" x14ac:dyDescent="0.35">
      <c r="A23" s="39" t="s">
        <v>75</v>
      </c>
      <c r="B23" s="38" t="s">
        <v>77</v>
      </c>
      <c r="C23" s="38" t="s">
        <v>361</v>
      </c>
    </row>
    <row r="24" spans="1:3" s="44" customFormat="1" ht="12.75" customHeight="1" x14ac:dyDescent="0.35">
      <c r="A24" s="39" t="s">
        <v>260</v>
      </c>
      <c r="B24" s="38" t="s">
        <v>334</v>
      </c>
      <c r="C24" s="38" t="s">
        <v>335</v>
      </c>
    </row>
    <row r="25" spans="1:3" s="44" customFormat="1" ht="13" x14ac:dyDescent="0.35">
      <c r="A25" s="39" t="s">
        <v>209</v>
      </c>
      <c r="B25" s="38" t="s">
        <v>320</v>
      </c>
      <c r="C25" s="38" t="s">
        <v>115</v>
      </c>
    </row>
    <row r="26" spans="1:3" s="44" customFormat="1" ht="13" x14ac:dyDescent="0.35">
      <c r="A26" s="39" t="s">
        <v>60</v>
      </c>
      <c r="B26" s="38" t="s">
        <v>92</v>
      </c>
      <c r="C26" s="38" t="s">
        <v>362</v>
      </c>
    </row>
    <row r="27" spans="1:3" s="44" customFormat="1" ht="26" x14ac:dyDescent="0.35">
      <c r="A27" s="39" t="s">
        <v>364</v>
      </c>
      <c r="B27" s="38" t="s">
        <v>365</v>
      </c>
      <c r="C27" s="38" t="s">
        <v>366</v>
      </c>
    </row>
    <row r="28" spans="1:3" s="44" customFormat="1" ht="26" x14ac:dyDescent="0.35">
      <c r="A28" s="39" t="s">
        <v>322</v>
      </c>
      <c r="B28" s="38" t="s">
        <v>321</v>
      </c>
      <c r="C28" s="38" t="s">
        <v>363</v>
      </c>
    </row>
    <row r="29" spans="1:3" s="44" customFormat="1" ht="13" x14ac:dyDescent="0.35">
      <c r="A29" s="39" t="s">
        <v>137</v>
      </c>
      <c r="B29" s="38" t="s">
        <v>106</v>
      </c>
      <c r="C29" s="38" t="s">
        <v>369</v>
      </c>
    </row>
    <row r="30" spans="1:3" s="44" customFormat="1" ht="13" x14ac:dyDescent="0.35">
      <c r="A30" s="39" t="s">
        <v>229</v>
      </c>
      <c r="B30" s="38" t="s">
        <v>240</v>
      </c>
      <c r="C30" s="38" t="s">
        <v>327</v>
      </c>
    </row>
    <row r="31" spans="1:3" s="44" customFormat="1" ht="13" x14ac:dyDescent="0.35">
      <c r="A31" s="39" t="s">
        <v>132</v>
      </c>
      <c r="B31" s="38" t="s">
        <v>150</v>
      </c>
      <c r="C31" s="38" t="s">
        <v>328</v>
      </c>
    </row>
    <row r="32" spans="1:3" s="44" customFormat="1" ht="13" x14ac:dyDescent="0.35">
      <c r="A32" s="39" t="s">
        <v>37</v>
      </c>
      <c r="B32" s="38" t="s">
        <v>147</v>
      </c>
      <c r="C32" s="38" t="s">
        <v>369</v>
      </c>
    </row>
    <row r="33" spans="1:4" s="44" customFormat="1" ht="26" x14ac:dyDescent="0.35">
      <c r="A33" s="37" t="s">
        <v>337</v>
      </c>
      <c r="B33" s="38" t="s">
        <v>102</v>
      </c>
      <c r="C33" s="38" t="s">
        <v>370</v>
      </c>
    </row>
    <row r="34" spans="1:4" s="44" customFormat="1" ht="26" x14ac:dyDescent="0.35">
      <c r="A34" s="37" t="s">
        <v>263</v>
      </c>
      <c r="B34" s="38" t="s">
        <v>275</v>
      </c>
      <c r="C34" s="38" t="s">
        <v>349</v>
      </c>
    </row>
    <row r="35" spans="1:4" s="44" customFormat="1" ht="13" x14ac:dyDescent="0.35">
      <c r="A35" s="37" t="s">
        <v>264</v>
      </c>
      <c r="B35" s="38" t="s">
        <v>164</v>
      </c>
      <c r="C35" s="38" t="s">
        <v>329</v>
      </c>
    </row>
    <row r="36" spans="1:4" s="44" customFormat="1" ht="13" x14ac:dyDescent="0.35">
      <c r="A36" s="37" t="s">
        <v>239</v>
      </c>
      <c r="B36" s="44" t="s">
        <v>276</v>
      </c>
      <c r="C36" s="38" t="s">
        <v>277</v>
      </c>
    </row>
    <row r="37" spans="1:4" s="44" customFormat="1" ht="13" x14ac:dyDescent="0.35">
      <c r="A37" s="37" t="s">
        <v>265</v>
      </c>
      <c r="B37" s="38" t="s">
        <v>107</v>
      </c>
      <c r="C37" s="38" t="s">
        <v>262</v>
      </c>
    </row>
    <row r="38" spans="1:4" s="44" customFormat="1" ht="13" x14ac:dyDescent="0.35">
      <c r="A38" s="37" t="s">
        <v>78</v>
      </c>
      <c r="B38" s="38" t="s">
        <v>116</v>
      </c>
      <c r="C38" s="38" t="s">
        <v>368</v>
      </c>
    </row>
    <row r="39" spans="1:4" s="44" customFormat="1" ht="13" x14ac:dyDescent="0.35">
      <c r="A39" s="37" t="s">
        <v>210</v>
      </c>
      <c r="B39" s="38" t="s">
        <v>211</v>
      </c>
      <c r="C39" s="38" t="s">
        <v>212</v>
      </c>
    </row>
    <row r="40" spans="1:4" s="44" customFormat="1" ht="13" x14ac:dyDescent="0.35">
      <c r="A40" s="219" t="s">
        <v>391</v>
      </c>
      <c r="B40" s="38" t="s">
        <v>396</v>
      </c>
      <c r="C40" s="38" t="s">
        <v>368</v>
      </c>
    </row>
    <row r="41" spans="1:4" s="44" customFormat="1" ht="13" x14ac:dyDescent="0.35">
      <c r="A41" s="37" t="s">
        <v>261</v>
      </c>
      <c r="B41" s="38" t="s">
        <v>330</v>
      </c>
      <c r="C41" s="38" t="s">
        <v>371</v>
      </c>
    </row>
    <row r="42" spans="1:4" s="44" customFormat="1" ht="39" x14ac:dyDescent="0.35">
      <c r="A42" s="37" t="s">
        <v>103</v>
      </c>
      <c r="B42" s="38" t="s">
        <v>108</v>
      </c>
      <c r="C42" s="38" t="s">
        <v>373</v>
      </c>
      <c r="D42" s="44" t="s">
        <v>555</v>
      </c>
    </row>
    <row r="43" spans="1:4" s="44" customFormat="1" ht="39" x14ac:dyDescent="0.35">
      <c r="A43" s="37" t="s">
        <v>76</v>
      </c>
      <c r="B43" s="38" t="s">
        <v>238</v>
      </c>
      <c r="C43" s="38" t="s">
        <v>372</v>
      </c>
      <c r="D43" s="44" t="s">
        <v>555</v>
      </c>
    </row>
    <row r="44" spans="1:4" s="44" customFormat="1" ht="13" x14ac:dyDescent="0.35">
      <c r="A44" s="37" t="s">
        <v>241</v>
      </c>
      <c r="B44" s="38" t="s">
        <v>242</v>
      </c>
      <c r="C44" s="38" t="s">
        <v>368</v>
      </c>
    </row>
    <row r="45" spans="1:4" s="44" customFormat="1" ht="26" x14ac:dyDescent="0.35">
      <c r="A45" s="37" t="s">
        <v>10</v>
      </c>
      <c r="B45" s="38" t="s">
        <v>109</v>
      </c>
      <c r="C45" s="38" t="s">
        <v>148</v>
      </c>
    </row>
    <row r="46" spans="1:4" s="44" customFormat="1" ht="26" x14ac:dyDescent="0.35">
      <c r="A46" s="37" t="s">
        <v>173</v>
      </c>
      <c r="B46" s="38" t="s">
        <v>174</v>
      </c>
      <c r="C46" s="38" t="s">
        <v>312</v>
      </c>
    </row>
    <row r="47" spans="1:4" s="44" customFormat="1" ht="39" x14ac:dyDescent="0.35">
      <c r="A47" s="37" t="s">
        <v>12</v>
      </c>
      <c r="B47" s="38" t="s">
        <v>104</v>
      </c>
      <c r="C47" s="38" t="s">
        <v>332</v>
      </c>
    </row>
    <row r="48" spans="1:4" s="44" customFormat="1" ht="26" x14ac:dyDescent="0.35">
      <c r="A48" s="39" t="s">
        <v>237</v>
      </c>
      <c r="B48" s="38" t="s">
        <v>105</v>
      </c>
      <c r="C48" s="38" t="s">
        <v>151</v>
      </c>
    </row>
    <row r="49" spans="1:4" s="44" customFormat="1" ht="13" x14ac:dyDescent="0.35">
      <c r="A49" s="39" t="s">
        <v>231</v>
      </c>
      <c r="B49" s="38" t="s">
        <v>236</v>
      </c>
      <c r="C49" s="38" t="s">
        <v>338</v>
      </c>
    </row>
    <row r="50" spans="1:4" s="44" customFormat="1" ht="39" x14ac:dyDescent="0.35">
      <c r="A50" s="37" t="s">
        <v>62</v>
      </c>
      <c r="B50" s="38" t="s">
        <v>149</v>
      </c>
      <c r="C50" s="38" t="s">
        <v>368</v>
      </c>
    </row>
    <row r="51" spans="1:4" s="44" customFormat="1" ht="39" x14ac:dyDescent="0.35">
      <c r="A51" s="37" t="s">
        <v>38</v>
      </c>
      <c r="B51" s="38" t="s">
        <v>93</v>
      </c>
      <c r="C51" s="188" t="s">
        <v>333</v>
      </c>
      <c r="D51" s="44" t="s">
        <v>556</v>
      </c>
    </row>
    <row r="52" spans="1:4" s="44" customFormat="1" ht="39" x14ac:dyDescent="0.35">
      <c r="A52" s="37" t="s">
        <v>39</v>
      </c>
      <c r="B52" s="38" t="s">
        <v>133</v>
      </c>
      <c r="C52" s="38" t="s">
        <v>125</v>
      </c>
    </row>
    <row r="53" spans="1:4" s="44" customFormat="1" ht="13" x14ac:dyDescent="0.35">
      <c r="A53" s="37" t="s">
        <v>219</v>
      </c>
      <c r="B53" s="38" t="s">
        <v>110</v>
      </c>
      <c r="C53" s="38" t="s">
        <v>126</v>
      </c>
    </row>
    <row r="54" spans="1:4" s="44" customFormat="1" ht="13" x14ac:dyDescent="0.35">
      <c r="A54" s="37" t="s">
        <v>339</v>
      </c>
      <c r="B54" s="38" t="s">
        <v>343</v>
      </c>
      <c r="C54" s="44" t="s">
        <v>342</v>
      </c>
    </row>
    <row r="55" spans="1:4" s="44" customFormat="1" ht="13" x14ac:dyDescent="0.35">
      <c r="A55" s="189" t="s">
        <v>340</v>
      </c>
      <c r="B55" s="38" t="s">
        <v>344</v>
      </c>
      <c r="C55" s="38" t="s">
        <v>342</v>
      </c>
    </row>
    <row r="56" spans="1:4" s="44" customFormat="1" ht="13" x14ac:dyDescent="0.35">
      <c r="A56" s="37" t="s">
        <v>341</v>
      </c>
      <c r="B56" s="38" t="s">
        <v>345</v>
      </c>
      <c r="C56" s="38" t="s">
        <v>342</v>
      </c>
    </row>
    <row r="57" spans="1:4" s="44" customFormat="1" ht="13" x14ac:dyDescent="0.35">
      <c r="A57" s="37" t="s">
        <v>213</v>
      </c>
      <c r="B57" s="38" t="s">
        <v>348</v>
      </c>
      <c r="C57" s="38" t="s">
        <v>347</v>
      </c>
    </row>
    <row r="58" spans="1:4" s="44" customFormat="1" ht="13" x14ac:dyDescent="0.35">
      <c r="A58" s="37" t="s">
        <v>232</v>
      </c>
      <c r="B58" s="38" t="s">
        <v>13</v>
      </c>
      <c r="C58" s="38" t="s">
        <v>346</v>
      </c>
    </row>
    <row r="59" spans="1:4" s="44" customFormat="1" ht="13" x14ac:dyDescent="0.35">
      <c r="A59" s="37" t="s">
        <v>40</v>
      </c>
      <c r="B59" s="38" t="s">
        <v>143</v>
      </c>
      <c r="C59" s="38" t="s">
        <v>346</v>
      </c>
    </row>
    <row r="60" spans="1:4" s="44" customFormat="1" ht="13" x14ac:dyDescent="0.35">
      <c r="A60" s="37" t="s">
        <v>220</v>
      </c>
      <c r="B60" s="38" t="s">
        <v>144</v>
      </c>
      <c r="C60" s="38" t="s">
        <v>346</v>
      </c>
    </row>
    <row r="61" spans="1:4" s="44" customFormat="1" ht="13" x14ac:dyDescent="0.35">
      <c r="A61" s="37" t="s">
        <v>14</v>
      </c>
      <c r="B61" s="38" t="s">
        <v>14</v>
      </c>
      <c r="C61" s="38" t="s">
        <v>346</v>
      </c>
    </row>
    <row r="62" spans="1:4" s="44" customFormat="1" ht="13" x14ac:dyDescent="0.35">
      <c r="A62" s="37" t="s">
        <v>15</v>
      </c>
      <c r="B62" s="38" t="s">
        <v>145</v>
      </c>
      <c r="C62" s="38" t="s">
        <v>346</v>
      </c>
    </row>
    <row r="63" spans="1:4" s="44" customFormat="1" ht="13" x14ac:dyDescent="0.35">
      <c r="A63" s="37" t="s">
        <v>221</v>
      </c>
      <c r="B63" s="38" t="s">
        <v>16</v>
      </c>
      <c r="C63" s="38" t="s">
        <v>346</v>
      </c>
    </row>
    <row r="64" spans="1:4" s="44" customFormat="1" ht="13" x14ac:dyDescent="0.35">
      <c r="A64" s="37" t="s">
        <v>222</v>
      </c>
      <c r="B64" s="38" t="s">
        <v>111</v>
      </c>
      <c r="C64" s="38" t="s">
        <v>127</v>
      </c>
    </row>
    <row r="65" spans="1:3" s="44" customFormat="1" ht="13" x14ac:dyDescent="0.35">
      <c r="A65" s="37" t="s">
        <v>223</v>
      </c>
      <c r="B65" s="38" t="s">
        <v>134</v>
      </c>
      <c r="C65" s="38" t="s">
        <v>127</v>
      </c>
    </row>
    <row r="66" spans="1:3" s="44" customFormat="1" ht="13" x14ac:dyDescent="0.35">
      <c r="A66" s="37" t="s">
        <v>135</v>
      </c>
      <c r="B66" s="38" t="s">
        <v>313</v>
      </c>
      <c r="C66" s="38" t="s">
        <v>127</v>
      </c>
    </row>
    <row r="67" spans="1:3" s="44" customFormat="1" ht="13" x14ac:dyDescent="0.35">
      <c r="A67" s="37" t="s">
        <v>63</v>
      </c>
      <c r="B67" s="38" t="s">
        <v>314</v>
      </c>
      <c r="C67" s="38" t="s">
        <v>127</v>
      </c>
    </row>
    <row r="68" spans="1:3" s="44" customFormat="1" ht="13" x14ac:dyDescent="0.35">
      <c r="A68" s="37" t="s">
        <v>224</v>
      </c>
      <c r="B68" s="38"/>
      <c r="C68" s="38" t="s">
        <v>127</v>
      </c>
    </row>
    <row r="69" spans="1:3" s="44" customFormat="1" ht="26" x14ac:dyDescent="0.35">
      <c r="A69" s="39" t="s">
        <v>225</v>
      </c>
      <c r="B69" s="38" t="s">
        <v>152</v>
      </c>
      <c r="C69" s="38" t="s">
        <v>315</v>
      </c>
    </row>
    <row r="70" spans="1:3" s="44" customFormat="1" ht="26" x14ac:dyDescent="0.35">
      <c r="A70" s="39" t="s">
        <v>226</v>
      </c>
      <c r="B70" s="38" t="s">
        <v>153</v>
      </c>
      <c r="C70" s="38" t="s">
        <v>316</v>
      </c>
    </row>
    <row r="71" spans="1:3" s="44" customFormat="1" ht="13" x14ac:dyDescent="0.35">
      <c r="A71" s="37" t="s">
        <v>17</v>
      </c>
      <c r="B71" s="38" t="s">
        <v>112</v>
      </c>
      <c r="C71" s="38" t="s">
        <v>127</v>
      </c>
    </row>
    <row r="72" spans="1:3" s="44" customFormat="1" ht="13" x14ac:dyDescent="0.35">
      <c r="A72" s="37" t="s">
        <v>227</v>
      </c>
      <c r="B72" s="38" t="s">
        <v>113</v>
      </c>
      <c r="C72" s="38" t="s">
        <v>127</v>
      </c>
    </row>
    <row r="73" spans="1:3" s="44" customFormat="1" ht="13" x14ac:dyDescent="0.35">
      <c r="A73" s="37" t="s">
        <v>228</v>
      </c>
      <c r="B73" s="38" t="s">
        <v>114</v>
      </c>
      <c r="C73" s="38" t="s">
        <v>127</v>
      </c>
    </row>
    <row r="74" spans="1:3" s="44" customFormat="1" ht="13" x14ac:dyDescent="0.35">
      <c r="A74" s="39" t="s">
        <v>64</v>
      </c>
      <c r="B74" s="38" t="s">
        <v>336</v>
      </c>
      <c r="C74" s="191" t="s">
        <v>374</v>
      </c>
    </row>
    <row r="75" spans="1:3" s="44" customFormat="1" ht="13" x14ac:dyDescent="0.35">
      <c r="A75" s="39" t="s">
        <v>243</v>
      </c>
      <c r="B75" s="38" t="s">
        <v>247</v>
      </c>
      <c r="C75" s="38" t="s">
        <v>349</v>
      </c>
    </row>
    <row r="76" spans="1:3" s="44" customFormat="1" ht="13" x14ac:dyDescent="0.35">
      <c r="A76" s="39" t="s">
        <v>244</v>
      </c>
      <c r="B76" s="38" t="s">
        <v>248</v>
      </c>
      <c r="C76" s="38" t="s">
        <v>349</v>
      </c>
    </row>
    <row r="77" spans="1:3" s="44" customFormat="1" ht="13" x14ac:dyDescent="0.35">
      <c r="A77" s="39" t="s">
        <v>246</v>
      </c>
      <c r="B77" s="38" t="s">
        <v>249</v>
      </c>
      <c r="C77" s="38" t="s">
        <v>349</v>
      </c>
    </row>
    <row r="78" spans="1:3" s="44" customFormat="1" ht="13" x14ac:dyDescent="0.35">
      <c r="A78" s="39" t="s">
        <v>245</v>
      </c>
      <c r="B78" s="38" t="s">
        <v>250</v>
      </c>
      <c r="C78" s="38" t="s">
        <v>349</v>
      </c>
    </row>
    <row r="79" spans="1:3" s="44" customFormat="1" ht="13" x14ac:dyDescent="0.35">
      <c r="A79" s="39" t="s">
        <v>18</v>
      </c>
      <c r="B79" s="38" t="s">
        <v>119</v>
      </c>
      <c r="C79" s="38" t="s">
        <v>350</v>
      </c>
    </row>
    <row r="80" spans="1:3" s="44" customFormat="1" ht="13" x14ac:dyDescent="0.35">
      <c r="A80" s="75" t="s">
        <v>255</v>
      </c>
      <c r="B80" s="38" t="s">
        <v>256</v>
      </c>
      <c r="C80" s="38" t="s">
        <v>351</v>
      </c>
    </row>
    <row r="81" spans="1:4" s="44" customFormat="1" ht="13" x14ac:dyDescent="0.35">
      <c r="A81" s="39" t="s">
        <v>159</v>
      </c>
      <c r="B81" s="38" t="s">
        <v>160</v>
      </c>
      <c r="C81" s="38" t="s">
        <v>161</v>
      </c>
    </row>
    <row r="82" spans="1:4" s="44" customFormat="1" ht="65" x14ac:dyDescent="0.35">
      <c r="A82" s="39" t="s">
        <v>266</v>
      </c>
      <c r="B82" s="38" t="s">
        <v>317</v>
      </c>
      <c r="C82" s="38" t="s">
        <v>375</v>
      </c>
      <c r="D82" s="44" t="s">
        <v>557</v>
      </c>
    </row>
    <row r="83" spans="1:4" s="44" customFormat="1" ht="13" x14ac:dyDescent="0.35">
      <c r="A83" s="39" t="s">
        <v>389</v>
      </c>
      <c r="B83" s="38" t="s">
        <v>331</v>
      </c>
      <c r="C83" s="38" t="s">
        <v>379</v>
      </c>
    </row>
    <row r="84" spans="1:4" s="44" customFormat="1" ht="13" x14ac:dyDescent="0.35">
      <c r="A84" s="39" t="s">
        <v>404</v>
      </c>
      <c r="B84" s="38" t="s">
        <v>405</v>
      </c>
      <c r="C84" s="38" t="s">
        <v>406</v>
      </c>
    </row>
    <row r="85" spans="1:4" s="44" customFormat="1" ht="39" x14ac:dyDescent="0.35">
      <c r="A85" s="39" t="s">
        <v>19</v>
      </c>
      <c r="B85" s="38" t="s">
        <v>154</v>
      </c>
      <c r="C85" s="38" t="s">
        <v>127</v>
      </c>
    </row>
    <row r="86" spans="1:4" s="44" customFormat="1" ht="13" x14ac:dyDescent="0.35">
      <c r="A86" s="37" t="s">
        <v>20</v>
      </c>
      <c r="B86" s="38" t="s">
        <v>156</v>
      </c>
      <c r="C86" s="38" t="s">
        <v>127</v>
      </c>
      <c r="D86" s="44" t="s">
        <v>559</v>
      </c>
    </row>
    <row r="87" spans="1:4" s="44" customFormat="1" ht="13" x14ac:dyDescent="0.35">
      <c r="A87" s="39" t="s">
        <v>323</v>
      </c>
      <c r="B87" s="38" t="s">
        <v>324</v>
      </c>
      <c r="C87" s="38" t="s">
        <v>380</v>
      </c>
    </row>
    <row r="88" spans="1:4" s="44" customFormat="1" ht="13" x14ac:dyDescent="0.35">
      <c r="A88" s="37" t="s">
        <v>21</v>
      </c>
      <c r="B88" s="38" t="s">
        <v>83</v>
      </c>
      <c r="C88" s="38" t="s">
        <v>407</v>
      </c>
    </row>
    <row r="89" spans="1:4" s="44" customFormat="1" ht="78" x14ac:dyDescent="0.35">
      <c r="A89" s="39" t="s">
        <v>218</v>
      </c>
      <c r="B89" s="38" t="s">
        <v>235</v>
      </c>
      <c r="C89" s="38" t="s">
        <v>234</v>
      </c>
      <c r="D89" s="44" t="s">
        <v>560</v>
      </c>
    </row>
  </sheetData>
  <autoFilter ref="A2:C89" xr:uid="{2B3C7EEA-D8C9-4614-993A-F152B0A94263}"/>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3159C-9DD1-470E-BE17-54CA0111C889}">
  <sheetPr>
    <tabColor theme="9" tint="0.79998168889431442"/>
  </sheetPr>
  <dimension ref="A1:F112"/>
  <sheetViews>
    <sheetView showGridLines="0" tabSelected="1" zoomScale="110" zoomScaleNormal="110" workbookViewId="0">
      <pane ySplit="2" topLeftCell="A3" activePane="bottomLeft" state="frozen"/>
      <selection pane="bottomLeft" activeCell="B13" sqref="B13"/>
    </sheetView>
  </sheetViews>
  <sheetFormatPr defaultColWidth="9" defaultRowHeight="13" x14ac:dyDescent="0.35"/>
  <cols>
    <col min="1" max="1" width="48.58203125" style="22" customWidth="1"/>
    <col min="2" max="2" width="45.5" style="14" customWidth="1"/>
    <col min="3" max="3" width="14.83203125" style="14" customWidth="1"/>
    <col min="4" max="4" width="14.5" style="14" customWidth="1"/>
    <col min="5" max="5" width="37.33203125" style="14" customWidth="1"/>
    <col min="6" max="16384" width="9" style="14"/>
  </cols>
  <sheetData>
    <row r="1" spans="1:6" s="187" customFormat="1" ht="42" customHeight="1" thickBot="1" x14ac:dyDescent="0.4">
      <c r="A1" s="270" t="s">
        <v>325</v>
      </c>
      <c r="B1" s="271"/>
      <c r="C1" s="271"/>
      <c r="D1" s="271"/>
      <c r="E1" s="272"/>
    </row>
    <row r="2" spans="1:6" s="12" customFormat="1" ht="15" thickBot="1" x14ac:dyDescent="0.4">
      <c r="A2" s="126" t="s">
        <v>254</v>
      </c>
      <c r="B2" s="127" t="s">
        <v>162</v>
      </c>
      <c r="C2" s="127" t="s">
        <v>1</v>
      </c>
      <c r="D2" s="128" t="s">
        <v>2</v>
      </c>
      <c r="E2" s="129" t="s">
        <v>23</v>
      </c>
    </row>
    <row r="3" spans="1:6" ht="14.25" customHeight="1" x14ac:dyDescent="0.35">
      <c r="A3" s="34" t="s">
        <v>67</v>
      </c>
      <c r="B3" s="43">
        <v>45946</v>
      </c>
      <c r="C3" s="15"/>
      <c r="D3" s="24" t="s">
        <v>0</v>
      </c>
      <c r="E3" s="25"/>
      <c r="F3" s="13"/>
    </row>
    <row r="4" spans="1:6" ht="13.5" customHeight="1" x14ac:dyDescent="0.35">
      <c r="A4" s="34" t="s">
        <v>59</v>
      </c>
      <c r="B4" s="15" t="s">
        <v>561</v>
      </c>
      <c r="C4" s="15"/>
      <c r="D4" s="24" t="s">
        <v>0</v>
      </c>
      <c r="E4" s="16"/>
      <c r="F4" s="13"/>
    </row>
    <row r="5" spans="1:6" x14ac:dyDescent="0.35">
      <c r="A5" s="34" t="s">
        <v>11</v>
      </c>
      <c r="B5" s="15" t="s">
        <v>562</v>
      </c>
      <c r="C5" s="15"/>
      <c r="D5" s="24"/>
      <c r="E5" s="16"/>
      <c r="F5" s="13"/>
    </row>
    <row r="6" spans="1:6" x14ac:dyDescent="0.35">
      <c r="A6" s="34" t="s">
        <v>3</v>
      </c>
      <c r="B6" s="15" t="s">
        <v>563</v>
      </c>
      <c r="C6" s="15"/>
      <c r="D6" s="24" t="s">
        <v>0</v>
      </c>
      <c r="E6" s="16"/>
      <c r="F6" s="13"/>
    </row>
    <row r="7" spans="1:6" x14ac:dyDescent="0.35">
      <c r="A7" s="34" t="s">
        <v>4</v>
      </c>
      <c r="B7" s="15" t="s">
        <v>564</v>
      </c>
      <c r="C7" s="15"/>
      <c r="D7" s="24" t="s">
        <v>0</v>
      </c>
      <c r="E7" s="16"/>
      <c r="F7" s="13"/>
    </row>
    <row r="8" spans="1:6" x14ac:dyDescent="0.35">
      <c r="A8" s="34" t="s">
        <v>5</v>
      </c>
      <c r="B8" s="15" t="s">
        <v>565</v>
      </c>
      <c r="C8" s="15"/>
      <c r="D8" s="24" t="s">
        <v>0</v>
      </c>
      <c r="E8" s="16"/>
      <c r="F8" s="13"/>
    </row>
    <row r="9" spans="1:6" x14ac:dyDescent="0.35">
      <c r="A9" s="34" t="s">
        <v>6</v>
      </c>
      <c r="B9" s="15">
        <v>600117</v>
      </c>
      <c r="C9" s="15"/>
      <c r="D9" s="24" t="s">
        <v>0</v>
      </c>
      <c r="E9" s="16"/>
      <c r="F9" s="13"/>
    </row>
    <row r="10" spans="1:6" x14ac:dyDescent="0.35">
      <c r="A10" s="34" t="s">
        <v>7</v>
      </c>
      <c r="B10" s="15">
        <v>9911991100</v>
      </c>
      <c r="C10" s="15"/>
      <c r="D10" s="24" t="s">
        <v>0</v>
      </c>
      <c r="E10" s="16"/>
      <c r="F10" s="13"/>
    </row>
    <row r="11" spans="1:6" x14ac:dyDescent="0.35">
      <c r="A11" s="26" t="s">
        <v>176</v>
      </c>
      <c r="B11" s="15" t="s">
        <v>566</v>
      </c>
      <c r="C11" s="15"/>
      <c r="D11" s="24"/>
      <c r="E11" s="16"/>
      <c r="F11" s="13"/>
    </row>
    <row r="12" spans="1:6" x14ac:dyDescent="0.35">
      <c r="A12" s="26" t="s">
        <v>136</v>
      </c>
      <c r="B12" s="15" t="s">
        <v>567</v>
      </c>
      <c r="C12" s="15"/>
      <c r="D12" s="24" t="s">
        <v>0</v>
      </c>
      <c r="E12" s="16"/>
      <c r="F12" s="13"/>
    </row>
    <row r="13" spans="1:6" x14ac:dyDescent="0.35">
      <c r="A13" s="26" t="s">
        <v>61</v>
      </c>
      <c r="B13" s="15"/>
      <c r="C13" s="15"/>
      <c r="D13" s="24" t="s">
        <v>0</v>
      </c>
      <c r="E13" s="16"/>
      <c r="F13" s="13"/>
    </row>
    <row r="14" spans="1:6" x14ac:dyDescent="0.35">
      <c r="A14" s="34" t="s">
        <v>71</v>
      </c>
      <c r="B14" s="15"/>
      <c r="C14" s="15"/>
      <c r="D14" s="24" t="s">
        <v>0</v>
      </c>
      <c r="E14" s="16"/>
      <c r="F14" s="13"/>
    </row>
    <row r="15" spans="1:6" x14ac:dyDescent="0.35">
      <c r="A15" s="34" t="s">
        <v>69</v>
      </c>
      <c r="B15" s="15"/>
      <c r="C15" s="15"/>
      <c r="D15" s="24" t="s">
        <v>0</v>
      </c>
      <c r="E15" s="16"/>
      <c r="F15" s="13"/>
    </row>
    <row r="16" spans="1:6" x14ac:dyDescent="0.35">
      <c r="A16" s="34" t="s">
        <v>70</v>
      </c>
      <c r="B16" s="15"/>
      <c r="C16" s="15"/>
      <c r="D16" s="24" t="s">
        <v>0</v>
      </c>
      <c r="E16" s="16"/>
      <c r="F16" s="13"/>
    </row>
    <row r="17" spans="1:6" x14ac:dyDescent="0.35">
      <c r="A17" s="34" t="s">
        <v>120</v>
      </c>
      <c r="B17" s="15"/>
      <c r="C17" s="15"/>
      <c r="D17" s="24"/>
      <c r="E17" s="16"/>
      <c r="F17" s="13"/>
    </row>
    <row r="18" spans="1:6" x14ac:dyDescent="0.35">
      <c r="A18" s="34" t="s">
        <v>8</v>
      </c>
      <c r="B18" s="15"/>
      <c r="C18" s="15"/>
      <c r="D18" s="24" t="s">
        <v>0</v>
      </c>
      <c r="E18" s="16"/>
      <c r="F18" s="13"/>
    </row>
    <row r="19" spans="1:6" x14ac:dyDescent="0.35">
      <c r="A19" s="34" t="s">
        <v>9</v>
      </c>
      <c r="B19" s="15"/>
      <c r="C19" s="15"/>
      <c r="D19" s="24" t="s">
        <v>0</v>
      </c>
      <c r="E19" s="16"/>
      <c r="F19" s="13"/>
    </row>
    <row r="20" spans="1:6" x14ac:dyDescent="0.35">
      <c r="A20" s="26" t="s">
        <v>72</v>
      </c>
      <c r="B20" s="15"/>
      <c r="C20" s="15"/>
      <c r="D20" s="24" t="s">
        <v>0</v>
      </c>
      <c r="E20" s="16"/>
      <c r="F20" s="13"/>
    </row>
    <row r="21" spans="1:6" x14ac:dyDescent="0.35">
      <c r="A21" s="26" t="s">
        <v>73</v>
      </c>
      <c r="B21" s="15"/>
      <c r="C21" s="15"/>
      <c r="D21" s="24" t="s">
        <v>0</v>
      </c>
      <c r="E21" s="16"/>
      <c r="F21" s="13"/>
    </row>
    <row r="22" spans="1:6" x14ac:dyDescent="0.35">
      <c r="A22" s="26" t="s">
        <v>74</v>
      </c>
      <c r="B22" s="15"/>
      <c r="C22" s="15"/>
      <c r="D22" s="24" t="s">
        <v>0</v>
      </c>
      <c r="E22" s="16"/>
      <c r="F22" s="13"/>
    </row>
    <row r="23" spans="1:6" x14ac:dyDescent="0.35">
      <c r="A23" s="26" t="s">
        <v>75</v>
      </c>
      <c r="B23" s="15" t="s">
        <v>0</v>
      </c>
      <c r="C23" s="15"/>
      <c r="D23" s="24" t="s">
        <v>0</v>
      </c>
      <c r="E23" s="16"/>
      <c r="F23" s="13"/>
    </row>
    <row r="24" spans="1:6" x14ac:dyDescent="0.35">
      <c r="A24" s="26" t="s">
        <v>260</v>
      </c>
      <c r="B24" s="15"/>
      <c r="C24" s="15"/>
      <c r="D24" s="24"/>
      <c r="E24" s="16"/>
      <c r="F24" s="13"/>
    </row>
    <row r="25" spans="1:6" x14ac:dyDescent="0.35">
      <c r="A25" s="26" t="s">
        <v>209</v>
      </c>
      <c r="B25" s="15"/>
      <c r="C25" s="15"/>
      <c r="D25" s="24" t="s">
        <v>0</v>
      </c>
      <c r="E25" s="27"/>
      <c r="F25" s="13"/>
    </row>
    <row r="26" spans="1:6" x14ac:dyDescent="0.35">
      <c r="A26" s="26" t="s">
        <v>60</v>
      </c>
      <c r="B26" s="15"/>
      <c r="C26" s="15"/>
      <c r="D26" s="24"/>
      <c r="E26" s="16"/>
      <c r="F26" s="13"/>
    </row>
    <row r="27" spans="1:6" x14ac:dyDescent="0.35">
      <c r="A27" s="26" t="s">
        <v>367</v>
      </c>
      <c r="B27" s="15"/>
      <c r="C27" s="15"/>
      <c r="D27" s="24"/>
      <c r="E27" s="16"/>
      <c r="F27" s="13"/>
    </row>
    <row r="28" spans="1:6" x14ac:dyDescent="0.35">
      <c r="A28" s="26" t="s">
        <v>322</v>
      </c>
      <c r="B28" s="15"/>
      <c r="C28" s="15"/>
      <c r="D28" s="24"/>
      <c r="E28" s="16"/>
      <c r="F28" s="13"/>
    </row>
    <row r="29" spans="1:6" x14ac:dyDescent="0.35">
      <c r="A29" s="26" t="s">
        <v>137</v>
      </c>
      <c r="B29" s="15"/>
      <c r="C29" s="15"/>
      <c r="D29" s="24" t="s">
        <v>0</v>
      </c>
      <c r="E29" s="16"/>
      <c r="F29" s="13"/>
    </row>
    <row r="30" spans="1:6" x14ac:dyDescent="0.35">
      <c r="A30" s="26" t="s">
        <v>229</v>
      </c>
      <c r="B30" s="15"/>
      <c r="C30" s="15"/>
      <c r="D30" s="24"/>
      <c r="E30" s="16"/>
      <c r="F30" s="13"/>
    </row>
    <row r="31" spans="1:6" x14ac:dyDescent="0.35">
      <c r="A31" s="26" t="s">
        <v>132</v>
      </c>
      <c r="B31" s="15"/>
      <c r="C31" s="15"/>
      <c r="D31" s="24"/>
      <c r="E31" s="16"/>
      <c r="F31" s="13"/>
    </row>
    <row r="32" spans="1:6" x14ac:dyDescent="0.35">
      <c r="A32" s="26" t="s">
        <v>37</v>
      </c>
      <c r="B32" s="15"/>
      <c r="C32" s="15"/>
      <c r="D32" s="24"/>
      <c r="E32" s="16"/>
      <c r="F32" s="13"/>
    </row>
    <row r="33" spans="1:6" x14ac:dyDescent="0.35">
      <c r="A33" s="23" t="s">
        <v>337</v>
      </c>
      <c r="B33" s="15"/>
      <c r="C33" s="15"/>
      <c r="D33" s="24"/>
      <c r="E33" s="16"/>
      <c r="F33" s="13"/>
    </row>
    <row r="34" spans="1:6" x14ac:dyDescent="0.35">
      <c r="A34" s="23" t="s">
        <v>263</v>
      </c>
      <c r="B34" s="15"/>
      <c r="C34" s="15"/>
      <c r="D34" s="24"/>
      <c r="E34" s="16"/>
      <c r="F34" s="13"/>
    </row>
    <row r="35" spans="1:6" x14ac:dyDescent="0.35">
      <c r="A35" s="28" t="s">
        <v>264</v>
      </c>
      <c r="B35" s="16" t="s">
        <v>85</v>
      </c>
      <c r="C35" s="16" t="s">
        <v>158</v>
      </c>
      <c r="D35" s="16" t="s">
        <v>158</v>
      </c>
      <c r="E35" s="16"/>
      <c r="F35" s="13"/>
    </row>
    <row r="36" spans="1:6" x14ac:dyDescent="0.35">
      <c r="A36" s="23" t="s">
        <v>163</v>
      </c>
      <c r="B36" s="15" t="s">
        <v>85</v>
      </c>
      <c r="C36" s="15" t="s">
        <v>158</v>
      </c>
      <c r="D36" s="15" t="s">
        <v>158</v>
      </c>
      <c r="E36" s="15"/>
      <c r="F36" s="13"/>
    </row>
    <row r="37" spans="1:6" x14ac:dyDescent="0.35">
      <c r="A37" s="23" t="s">
        <v>265</v>
      </c>
      <c r="B37" s="15" t="s">
        <v>157</v>
      </c>
      <c r="C37" s="15" t="s">
        <v>158</v>
      </c>
      <c r="D37" s="15" t="s">
        <v>158</v>
      </c>
      <c r="E37" s="15"/>
      <c r="F37" s="13"/>
    </row>
    <row r="38" spans="1:6" x14ac:dyDescent="0.35">
      <c r="A38" s="23" t="s">
        <v>123</v>
      </c>
      <c r="B38" s="15"/>
      <c r="C38" s="15"/>
      <c r="D38" s="24" t="s">
        <v>0</v>
      </c>
      <c r="E38" s="16"/>
      <c r="F38" s="13"/>
    </row>
    <row r="39" spans="1:6" x14ac:dyDescent="0.35">
      <c r="A39" s="23" t="s">
        <v>210</v>
      </c>
      <c r="B39" s="15"/>
      <c r="C39" s="15"/>
      <c r="D39" s="24"/>
      <c r="E39" s="16"/>
      <c r="F39" s="13"/>
    </row>
    <row r="40" spans="1:6" x14ac:dyDescent="0.35">
      <c r="A40" s="23" t="s">
        <v>391</v>
      </c>
      <c r="B40" s="15"/>
      <c r="C40" s="15"/>
      <c r="D40" s="24"/>
      <c r="E40" s="16"/>
      <c r="F40" s="13"/>
    </row>
    <row r="41" spans="1:6" x14ac:dyDescent="0.35">
      <c r="A41" s="23" t="s">
        <v>261</v>
      </c>
      <c r="B41" s="15"/>
      <c r="C41" s="15"/>
      <c r="D41" s="24"/>
      <c r="E41" s="16"/>
      <c r="F41" s="13"/>
    </row>
    <row r="42" spans="1:6" x14ac:dyDescent="0.35">
      <c r="A42" s="23" t="s">
        <v>81</v>
      </c>
      <c r="B42" s="15"/>
      <c r="C42" s="15"/>
      <c r="D42" s="24" t="s">
        <v>0</v>
      </c>
      <c r="E42" s="135" t="s">
        <v>257</v>
      </c>
      <c r="F42" s="13"/>
    </row>
    <row r="43" spans="1:6" x14ac:dyDescent="0.35">
      <c r="A43" s="23" t="s">
        <v>76</v>
      </c>
      <c r="B43" s="15"/>
      <c r="C43" s="15"/>
      <c r="D43" s="24"/>
      <c r="E43" s="135" t="s">
        <v>257</v>
      </c>
      <c r="F43" s="13"/>
    </row>
    <row r="44" spans="1:6" x14ac:dyDescent="0.35">
      <c r="A44" s="23" t="s">
        <v>241</v>
      </c>
      <c r="B44" s="15" t="s">
        <v>0</v>
      </c>
      <c r="C44" s="15"/>
      <c r="D44" s="24" t="s">
        <v>0</v>
      </c>
      <c r="E44" s="16"/>
      <c r="F44" s="13"/>
    </row>
    <row r="45" spans="1:6" x14ac:dyDescent="0.35">
      <c r="A45" s="23" t="s">
        <v>10</v>
      </c>
      <c r="B45" s="15"/>
      <c r="C45" s="15"/>
      <c r="D45" s="24" t="s">
        <v>0</v>
      </c>
      <c r="E45" s="16"/>
      <c r="F45" s="13"/>
    </row>
    <row r="46" spans="1:6" x14ac:dyDescent="0.35">
      <c r="A46" s="23" t="s">
        <v>173</v>
      </c>
      <c r="B46" s="15"/>
      <c r="C46" s="15"/>
      <c r="D46" s="24" t="s">
        <v>0</v>
      </c>
      <c r="E46" s="16"/>
      <c r="F46" s="13"/>
    </row>
    <row r="47" spans="1:6" x14ac:dyDescent="0.35">
      <c r="A47" s="23" t="s">
        <v>12</v>
      </c>
      <c r="B47" s="15" t="s">
        <v>0</v>
      </c>
      <c r="C47" s="15"/>
      <c r="D47" s="24" t="s">
        <v>0</v>
      </c>
      <c r="E47" s="16"/>
      <c r="F47" s="13"/>
    </row>
    <row r="48" spans="1:6" x14ac:dyDescent="0.35">
      <c r="A48" s="17" t="s">
        <v>230</v>
      </c>
      <c r="B48" s="15" t="s">
        <v>0</v>
      </c>
      <c r="C48" s="15"/>
      <c r="D48" s="24" t="s">
        <v>0</v>
      </c>
      <c r="E48" s="16"/>
      <c r="F48" s="13"/>
    </row>
    <row r="49" spans="1:6" x14ac:dyDescent="0.35">
      <c r="A49" s="17" t="s">
        <v>231</v>
      </c>
      <c r="B49" s="15"/>
      <c r="C49" s="15"/>
      <c r="D49" s="24"/>
      <c r="E49" s="16"/>
      <c r="F49" s="13"/>
    </row>
    <row r="50" spans="1:6" x14ac:dyDescent="0.35">
      <c r="A50" s="23" t="s">
        <v>62</v>
      </c>
      <c r="B50" s="15" t="s">
        <v>0</v>
      </c>
      <c r="C50" s="15"/>
      <c r="D50" s="24" t="s">
        <v>0</v>
      </c>
      <c r="E50" s="16"/>
      <c r="F50" s="13"/>
    </row>
    <row r="51" spans="1:6" x14ac:dyDescent="0.35">
      <c r="A51" s="23" t="s">
        <v>38</v>
      </c>
      <c r="B51" s="15" t="s">
        <v>318</v>
      </c>
      <c r="C51" s="15" t="s">
        <v>158</v>
      </c>
      <c r="D51" s="24" t="s">
        <v>158</v>
      </c>
      <c r="E51" s="16" t="s">
        <v>319</v>
      </c>
      <c r="F51" s="13"/>
    </row>
    <row r="52" spans="1:6" x14ac:dyDescent="0.35">
      <c r="A52" s="23" t="s">
        <v>39</v>
      </c>
      <c r="B52" s="15"/>
      <c r="C52" s="15"/>
      <c r="D52" s="24" t="s">
        <v>0</v>
      </c>
      <c r="E52" s="16"/>
      <c r="F52" s="13"/>
    </row>
    <row r="53" spans="1:6" x14ac:dyDescent="0.35">
      <c r="A53" s="23" t="s">
        <v>219</v>
      </c>
      <c r="B53" s="15" t="s">
        <v>0</v>
      </c>
      <c r="C53" s="15"/>
      <c r="D53" s="24" t="s">
        <v>0</v>
      </c>
      <c r="E53" s="16"/>
      <c r="F53" s="13"/>
    </row>
    <row r="54" spans="1:6" x14ac:dyDescent="0.35">
      <c r="A54" s="23" t="s">
        <v>270</v>
      </c>
      <c r="B54" s="15" t="s">
        <v>269</v>
      </c>
      <c r="C54" s="15" t="s">
        <v>158</v>
      </c>
      <c r="D54" s="24" t="s">
        <v>158</v>
      </c>
      <c r="E54" s="16"/>
      <c r="F54" s="13"/>
    </row>
    <row r="55" spans="1:6" x14ac:dyDescent="0.35">
      <c r="A55" s="23" t="s">
        <v>271</v>
      </c>
      <c r="B55" s="15" t="s">
        <v>272</v>
      </c>
      <c r="C55" s="15" t="s">
        <v>158</v>
      </c>
      <c r="D55" s="24" t="s">
        <v>158</v>
      </c>
      <c r="E55" s="16"/>
      <c r="F55" s="13"/>
    </row>
    <row r="56" spans="1:6" x14ac:dyDescent="0.35">
      <c r="A56" s="23" t="s">
        <v>273</v>
      </c>
      <c r="B56" s="15" t="s">
        <v>274</v>
      </c>
      <c r="C56" s="15" t="s">
        <v>158</v>
      </c>
      <c r="D56" s="24" t="s">
        <v>158</v>
      </c>
      <c r="E56" s="16"/>
      <c r="F56" s="13"/>
    </row>
    <row r="57" spans="1:6" x14ac:dyDescent="0.35">
      <c r="A57" s="23" t="s">
        <v>213</v>
      </c>
      <c r="B57" s="15"/>
      <c r="C57" s="15"/>
      <c r="D57" s="24"/>
      <c r="E57" s="29" t="s">
        <v>168</v>
      </c>
      <c r="F57" s="13"/>
    </row>
    <row r="58" spans="1:6" x14ac:dyDescent="0.35">
      <c r="A58" s="23" t="s">
        <v>232</v>
      </c>
      <c r="B58" s="15" t="s">
        <v>0</v>
      </c>
      <c r="C58" s="15"/>
      <c r="D58" s="24" t="s">
        <v>0</v>
      </c>
      <c r="E58" s="29" t="s">
        <v>168</v>
      </c>
      <c r="F58" s="13"/>
    </row>
    <row r="59" spans="1:6" x14ac:dyDescent="0.35">
      <c r="A59" s="23" t="s">
        <v>40</v>
      </c>
      <c r="B59" s="15" t="s">
        <v>0</v>
      </c>
      <c r="C59" s="15"/>
      <c r="D59" s="24" t="s">
        <v>0</v>
      </c>
      <c r="E59" s="29" t="s">
        <v>168</v>
      </c>
      <c r="F59" s="13"/>
    </row>
    <row r="60" spans="1:6" x14ac:dyDescent="0.35">
      <c r="A60" s="23" t="s">
        <v>220</v>
      </c>
      <c r="B60" s="15" t="s">
        <v>0</v>
      </c>
      <c r="C60" s="15"/>
      <c r="D60" s="15" t="s">
        <v>0</v>
      </c>
      <c r="E60" s="29" t="s">
        <v>168</v>
      </c>
      <c r="F60" s="13"/>
    </row>
    <row r="61" spans="1:6" x14ac:dyDescent="0.35">
      <c r="A61" s="23" t="s">
        <v>14</v>
      </c>
      <c r="B61" s="15" t="s">
        <v>0</v>
      </c>
      <c r="C61" s="15"/>
      <c r="D61" s="15" t="s">
        <v>0</v>
      </c>
      <c r="E61" s="29" t="s">
        <v>168</v>
      </c>
      <c r="F61" s="13"/>
    </row>
    <row r="62" spans="1:6" x14ac:dyDescent="0.35">
      <c r="A62" s="23" t="s">
        <v>15</v>
      </c>
      <c r="B62" s="15" t="s">
        <v>0</v>
      </c>
      <c r="C62" s="15"/>
      <c r="D62" s="15" t="s">
        <v>0</v>
      </c>
      <c r="E62" s="29" t="s">
        <v>168</v>
      </c>
      <c r="F62" s="13"/>
    </row>
    <row r="63" spans="1:6" x14ac:dyDescent="0.35">
      <c r="A63" s="23" t="s">
        <v>233</v>
      </c>
      <c r="B63" s="15" t="s">
        <v>0</v>
      </c>
      <c r="C63" s="15"/>
      <c r="D63" s="15" t="s">
        <v>0</v>
      </c>
      <c r="E63" s="29" t="s">
        <v>168</v>
      </c>
      <c r="F63" s="13"/>
    </row>
    <row r="64" spans="1:6" x14ac:dyDescent="0.35">
      <c r="A64" s="35" t="s">
        <v>222</v>
      </c>
      <c r="B64" s="15"/>
      <c r="C64" s="15"/>
      <c r="D64" s="24" t="s">
        <v>0</v>
      </c>
      <c r="E64" s="16"/>
      <c r="F64" s="13"/>
    </row>
    <row r="65" spans="1:6" x14ac:dyDescent="0.35">
      <c r="A65" s="35" t="s">
        <v>223</v>
      </c>
      <c r="B65" s="15"/>
      <c r="C65" s="15"/>
      <c r="D65" s="24" t="s">
        <v>0</v>
      </c>
      <c r="E65" s="16"/>
      <c r="F65" s="13"/>
    </row>
    <row r="66" spans="1:6" x14ac:dyDescent="0.35">
      <c r="A66" s="23" t="s">
        <v>138</v>
      </c>
      <c r="B66" s="15" t="s">
        <v>0</v>
      </c>
      <c r="C66" s="15"/>
      <c r="D66" s="24" t="s">
        <v>0</v>
      </c>
      <c r="E66" s="16"/>
      <c r="F66" s="13"/>
    </row>
    <row r="67" spans="1:6" x14ac:dyDescent="0.35">
      <c r="A67" s="23" t="s">
        <v>63</v>
      </c>
      <c r="B67" s="15"/>
      <c r="C67" s="15"/>
      <c r="D67" s="24"/>
      <c r="E67" s="16"/>
      <c r="F67" s="13"/>
    </row>
    <row r="68" spans="1:6" x14ac:dyDescent="0.35">
      <c r="A68" s="35" t="s">
        <v>224</v>
      </c>
      <c r="B68" s="15"/>
      <c r="C68" s="15"/>
      <c r="D68" s="24"/>
      <c r="E68" s="16"/>
      <c r="F68" s="13"/>
    </row>
    <row r="69" spans="1:6" ht="17.25" customHeight="1" x14ac:dyDescent="0.35">
      <c r="A69" s="36" t="s">
        <v>225</v>
      </c>
      <c r="B69" s="15" t="s">
        <v>0</v>
      </c>
      <c r="C69" s="15"/>
      <c r="D69" s="24" t="s">
        <v>0</v>
      </c>
      <c r="E69" s="16"/>
      <c r="F69" s="13"/>
    </row>
    <row r="70" spans="1:6" ht="15" customHeight="1" x14ac:dyDescent="0.35">
      <c r="A70" s="36" t="s">
        <v>226</v>
      </c>
      <c r="B70" s="15" t="s">
        <v>0</v>
      </c>
      <c r="C70" s="15"/>
      <c r="D70" s="24" t="s">
        <v>0</v>
      </c>
      <c r="E70" s="16"/>
      <c r="F70" s="13"/>
    </row>
    <row r="71" spans="1:6" x14ac:dyDescent="0.35">
      <c r="A71" s="23" t="s">
        <v>17</v>
      </c>
      <c r="B71" s="15" t="s">
        <v>0</v>
      </c>
      <c r="C71" s="15"/>
      <c r="D71" s="24" t="s">
        <v>0</v>
      </c>
      <c r="E71" s="16"/>
      <c r="F71" s="13"/>
    </row>
    <row r="72" spans="1:6" x14ac:dyDescent="0.35">
      <c r="A72" s="35" t="s">
        <v>227</v>
      </c>
      <c r="B72" s="15" t="s">
        <v>0</v>
      </c>
      <c r="C72" s="15"/>
      <c r="D72" s="24" t="s">
        <v>0</v>
      </c>
      <c r="E72" s="16"/>
      <c r="F72" s="13"/>
    </row>
    <row r="73" spans="1:6" x14ac:dyDescent="0.35">
      <c r="A73" s="35" t="s">
        <v>228</v>
      </c>
      <c r="B73" s="15" t="s">
        <v>0</v>
      </c>
      <c r="C73" s="18"/>
      <c r="D73" s="24" t="s">
        <v>0</v>
      </c>
      <c r="E73" s="16"/>
      <c r="F73" s="13"/>
    </row>
    <row r="74" spans="1:6" x14ac:dyDescent="0.35">
      <c r="A74" s="17" t="s">
        <v>64</v>
      </c>
      <c r="B74" s="15"/>
      <c r="C74" s="18"/>
      <c r="D74" s="24" t="s">
        <v>0</v>
      </c>
      <c r="E74" s="16"/>
      <c r="F74" s="13"/>
    </row>
    <row r="75" spans="1:6" x14ac:dyDescent="0.35">
      <c r="A75" s="17" t="s">
        <v>243</v>
      </c>
      <c r="B75" s="15"/>
      <c r="C75" s="18"/>
      <c r="D75" s="24"/>
      <c r="E75" s="16"/>
      <c r="F75" s="13"/>
    </row>
    <row r="76" spans="1:6" x14ac:dyDescent="0.35">
      <c r="A76" s="17" t="s">
        <v>244</v>
      </c>
      <c r="B76" s="15"/>
      <c r="C76" s="18"/>
      <c r="D76" s="24"/>
      <c r="E76" s="16"/>
      <c r="F76" s="13"/>
    </row>
    <row r="77" spans="1:6" x14ac:dyDescent="0.35">
      <c r="A77" s="17" t="s">
        <v>246</v>
      </c>
      <c r="B77" s="16"/>
      <c r="C77" s="45"/>
      <c r="D77" s="16"/>
      <c r="E77" s="16"/>
      <c r="F77" s="13"/>
    </row>
    <row r="78" spans="1:6" x14ac:dyDescent="0.35">
      <c r="A78" s="17" t="s">
        <v>245</v>
      </c>
      <c r="B78" s="16"/>
      <c r="C78" s="45"/>
      <c r="D78" s="16"/>
      <c r="E78" s="16"/>
      <c r="F78" s="13"/>
    </row>
    <row r="79" spans="1:6" x14ac:dyDescent="0.35">
      <c r="A79" s="17" t="s">
        <v>18</v>
      </c>
      <c r="B79" s="16"/>
      <c r="C79" s="45"/>
      <c r="D79" s="16" t="s">
        <v>0</v>
      </c>
      <c r="E79" s="16"/>
      <c r="F79" s="13"/>
    </row>
    <row r="80" spans="1:6" x14ac:dyDescent="0.35">
      <c r="A80" s="17" t="s">
        <v>255</v>
      </c>
      <c r="B80" s="16"/>
      <c r="C80" s="45"/>
      <c r="D80" s="16"/>
      <c r="E80" s="16"/>
      <c r="F80" s="13"/>
    </row>
    <row r="81" spans="1:6" x14ac:dyDescent="0.35">
      <c r="A81" s="17" t="s">
        <v>159</v>
      </c>
      <c r="B81" s="16"/>
      <c r="C81" s="45"/>
      <c r="D81" s="16"/>
      <c r="E81" s="16"/>
      <c r="F81" s="13"/>
    </row>
    <row r="82" spans="1:6" x14ac:dyDescent="0.35">
      <c r="A82" s="17" t="s">
        <v>266</v>
      </c>
      <c r="B82" s="16"/>
      <c r="C82" s="45"/>
      <c r="D82" s="16"/>
      <c r="E82" s="16"/>
      <c r="F82" s="13"/>
    </row>
    <row r="83" spans="1:6" x14ac:dyDescent="0.35">
      <c r="A83" s="17" t="s">
        <v>389</v>
      </c>
      <c r="B83" s="16"/>
      <c r="C83" s="45"/>
      <c r="D83" s="16"/>
      <c r="E83" s="16"/>
      <c r="F83" s="13"/>
    </row>
    <row r="84" spans="1:6" x14ac:dyDescent="0.35">
      <c r="A84" s="17" t="s">
        <v>404</v>
      </c>
      <c r="B84" s="16"/>
      <c r="C84" s="45"/>
      <c r="D84" s="16"/>
      <c r="E84" s="16"/>
      <c r="F84" s="13"/>
    </row>
    <row r="85" spans="1:6" x14ac:dyDescent="0.35">
      <c r="A85" s="34" t="s">
        <v>19</v>
      </c>
      <c r="B85" s="16"/>
      <c r="C85" s="16"/>
      <c r="D85" s="16" t="s">
        <v>0</v>
      </c>
      <c r="E85" s="16"/>
      <c r="F85" s="13"/>
    </row>
    <row r="86" spans="1:6" x14ac:dyDescent="0.35">
      <c r="A86" s="34" t="s">
        <v>20</v>
      </c>
      <c r="B86" s="16"/>
      <c r="C86" s="16"/>
      <c r="D86" s="16" t="s">
        <v>0</v>
      </c>
      <c r="E86" s="16"/>
      <c r="F86" s="13"/>
    </row>
    <row r="87" spans="1:6" x14ac:dyDescent="0.35">
      <c r="A87" s="17" t="s">
        <v>323</v>
      </c>
      <c r="B87" s="16"/>
      <c r="C87" s="16"/>
      <c r="D87" s="16"/>
      <c r="E87" s="16"/>
      <c r="F87" s="13"/>
    </row>
    <row r="88" spans="1:6" x14ac:dyDescent="0.35">
      <c r="A88" s="34" t="s">
        <v>217</v>
      </c>
      <c r="B88" s="30"/>
      <c r="C88" s="16"/>
      <c r="D88" s="16"/>
      <c r="E88" s="16"/>
      <c r="F88" s="13"/>
    </row>
    <row r="89" spans="1:6" x14ac:dyDescent="0.35">
      <c r="A89" s="28" t="s">
        <v>218</v>
      </c>
      <c r="B89" s="30"/>
      <c r="C89" s="16"/>
      <c r="D89" s="16"/>
      <c r="E89" s="16"/>
      <c r="F89" s="13"/>
    </row>
    <row r="90" spans="1:6" x14ac:dyDescent="0.35">
      <c r="A90" s="31"/>
      <c r="B90" s="32"/>
      <c r="C90" s="13"/>
      <c r="D90" s="13"/>
      <c r="E90" s="33"/>
      <c r="F90" s="13"/>
    </row>
    <row r="91" spans="1:6" x14ac:dyDescent="0.35">
      <c r="A91" s="14"/>
      <c r="F91" s="13"/>
    </row>
    <row r="92" spans="1:6" x14ac:dyDescent="0.35">
      <c r="A92" s="19"/>
      <c r="B92" s="13"/>
      <c r="C92" s="13"/>
      <c r="D92" s="13"/>
      <c r="E92" s="13"/>
      <c r="F92" s="13"/>
    </row>
    <row r="93" spans="1:6" x14ac:dyDescent="0.35">
      <c r="A93" s="19"/>
      <c r="B93" s="13"/>
      <c r="C93" s="13"/>
      <c r="D93" s="13"/>
      <c r="E93" s="13"/>
      <c r="F93" s="13"/>
    </row>
    <row r="94" spans="1:6" x14ac:dyDescent="0.35">
      <c r="A94" s="19"/>
      <c r="B94" s="13"/>
      <c r="C94" s="13"/>
      <c r="D94" s="13"/>
      <c r="E94" s="13"/>
      <c r="F94" s="13"/>
    </row>
    <row r="95" spans="1:6" x14ac:dyDescent="0.35">
      <c r="A95" s="19"/>
      <c r="B95" s="13"/>
      <c r="C95" s="13"/>
      <c r="D95" s="13"/>
      <c r="E95" s="13"/>
      <c r="F95" s="13"/>
    </row>
    <row r="96" spans="1:6" x14ac:dyDescent="0.35">
      <c r="A96" s="19"/>
      <c r="B96" s="13"/>
      <c r="C96" s="13"/>
      <c r="D96" s="13"/>
      <c r="E96" s="13"/>
      <c r="F96" s="13"/>
    </row>
    <row r="97" spans="1:6" x14ac:dyDescent="0.35">
      <c r="A97" s="19"/>
      <c r="B97" s="13"/>
      <c r="C97" s="13"/>
      <c r="D97" s="13"/>
      <c r="E97" s="13"/>
      <c r="F97" s="13"/>
    </row>
    <row r="98" spans="1:6" x14ac:dyDescent="0.35">
      <c r="A98" s="19"/>
      <c r="B98" s="13"/>
      <c r="C98" s="13"/>
      <c r="D98" s="13"/>
      <c r="E98" s="13"/>
      <c r="F98" s="13"/>
    </row>
    <row r="99" spans="1:6" x14ac:dyDescent="0.35">
      <c r="A99" s="19"/>
      <c r="B99" s="13"/>
      <c r="C99" s="13"/>
      <c r="D99" s="13"/>
      <c r="E99" s="13"/>
      <c r="F99" s="13"/>
    </row>
    <row r="100" spans="1:6" x14ac:dyDescent="0.35">
      <c r="A100" s="19"/>
      <c r="B100" s="13"/>
      <c r="C100" s="13"/>
      <c r="D100" s="13"/>
      <c r="E100" s="13"/>
      <c r="F100" s="13"/>
    </row>
    <row r="101" spans="1:6" x14ac:dyDescent="0.35">
      <c r="A101" s="19"/>
      <c r="B101" s="13"/>
      <c r="C101" s="13"/>
      <c r="D101" s="13"/>
      <c r="E101" s="13"/>
      <c r="F101" s="13"/>
    </row>
    <row r="102" spans="1:6" x14ac:dyDescent="0.35">
      <c r="A102" s="19"/>
      <c r="B102" s="13"/>
      <c r="C102" s="13"/>
      <c r="D102" s="13"/>
      <c r="E102" s="13"/>
      <c r="F102" s="13"/>
    </row>
    <row r="103" spans="1:6" x14ac:dyDescent="0.35">
      <c r="A103" s="19"/>
      <c r="B103" s="13"/>
      <c r="C103" s="13"/>
      <c r="D103" s="13"/>
      <c r="E103" s="13"/>
      <c r="F103" s="13"/>
    </row>
    <row r="104" spans="1:6" x14ac:dyDescent="0.35">
      <c r="A104" s="19"/>
      <c r="B104" s="13"/>
      <c r="C104" s="13"/>
      <c r="D104" s="13"/>
      <c r="E104" s="13"/>
      <c r="F104" s="13"/>
    </row>
    <row r="105" spans="1:6" x14ac:dyDescent="0.35">
      <c r="A105" s="19"/>
      <c r="B105" s="13"/>
      <c r="C105" s="13"/>
      <c r="D105" s="13"/>
      <c r="E105" s="13"/>
      <c r="F105" s="13"/>
    </row>
    <row r="106" spans="1:6" x14ac:dyDescent="0.35">
      <c r="A106" s="19"/>
      <c r="B106" s="13"/>
      <c r="C106" s="13"/>
      <c r="D106" s="13"/>
      <c r="E106" s="13"/>
      <c r="F106" s="13"/>
    </row>
    <row r="107" spans="1:6" x14ac:dyDescent="0.35">
      <c r="A107" s="19"/>
      <c r="B107" s="13"/>
      <c r="C107" s="13"/>
      <c r="D107" s="13"/>
      <c r="E107" s="13"/>
      <c r="F107" s="13"/>
    </row>
    <row r="108" spans="1:6" x14ac:dyDescent="0.35">
      <c r="A108" s="19"/>
      <c r="B108" s="13"/>
      <c r="C108" s="13"/>
      <c r="D108" s="13"/>
      <c r="E108" s="13"/>
      <c r="F108" s="13"/>
    </row>
    <row r="109" spans="1:6" x14ac:dyDescent="0.35">
      <c r="A109" s="19"/>
      <c r="B109" s="13"/>
      <c r="C109" s="13"/>
      <c r="D109" s="13"/>
      <c r="E109" s="13"/>
      <c r="F109" s="13"/>
    </row>
    <row r="110" spans="1:6" x14ac:dyDescent="0.35">
      <c r="A110" s="19"/>
      <c r="B110" s="13"/>
      <c r="C110" s="13"/>
      <c r="D110" s="13"/>
      <c r="E110" s="13"/>
      <c r="F110" s="13"/>
    </row>
    <row r="111" spans="1:6" x14ac:dyDescent="0.35">
      <c r="A111" s="19"/>
      <c r="B111" s="13"/>
      <c r="C111" s="13"/>
      <c r="D111" s="13"/>
      <c r="E111" s="13"/>
      <c r="F111" s="13"/>
    </row>
    <row r="112" spans="1:6" x14ac:dyDescent="0.35">
      <c r="A112" s="19"/>
      <c r="B112" s="13"/>
      <c r="C112" s="13"/>
      <c r="D112" s="13"/>
      <c r="E112" s="13"/>
      <c r="F112" s="13"/>
    </row>
  </sheetData>
  <autoFilter ref="A2:E89" xr:uid="{7A33159C-9DD1-470E-BE17-54CA0111C889}"/>
  <mergeCells count="1">
    <mergeCell ref="A1:E1"/>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2AD01-9FC9-41A8-8B0D-EC167B615AD2}">
  <sheetPr>
    <tabColor theme="3" tint="0.249977111117893"/>
  </sheetPr>
  <dimension ref="A1:H90"/>
  <sheetViews>
    <sheetView showGridLines="0" zoomScale="130" zoomScaleNormal="130" workbookViewId="0">
      <pane ySplit="2" topLeftCell="A4" activePane="bottomLeft" state="frozen"/>
      <selection pane="bottomLeft" activeCell="C10" sqref="C10"/>
    </sheetView>
  </sheetViews>
  <sheetFormatPr defaultColWidth="9" defaultRowHeight="13" x14ac:dyDescent="0.35"/>
  <cols>
    <col min="1" max="1" width="48.58203125" style="22" customWidth="1"/>
    <col min="2" max="2" width="13.75" style="22" customWidth="1"/>
    <col min="3" max="3" width="26.5" style="14" customWidth="1"/>
    <col min="4" max="4" width="15.83203125" style="216" customWidth="1"/>
    <col min="5" max="5" width="14.83203125" style="14" customWidth="1"/>
    <col min="6" max="6" width="14.5" style="14" customWidth="1"/>
    <col min="7" max="7" width="37.33203125" style="14" customWidth="1"/>
    <col min="8" max="16384" width="9" style="14"/>
  </cols>
  <sheetData>
    <row r="1" spans="1:8" ht="21.5" thickBot="1" x14ac:dyDescent="0.4">
      <c r="A1" s="130" t="s">
        <v>179</v>
      </c>
      <c r="B1" s="83"/>
      <c r="C1" s="84"/>
      <c r="D1" s="196"/>
      <c r="E1" s="84"/>
      <c r="F1" s="84"/>
      <c r="G1" s="84"/>
    </row>
    <row r="2" spans="1:8" ht="13.5" thickBot="1" x14ac:dyDescent="0.4">
      <c r="A2" s="46" t="s">
        <v>214</v>
      </c>
      <c r="B2" s="47"/>
      <c r="C2" s="48"/>
      <c r="D2" s="197"/>
      <c r="E2" s="48"/>
      <c r="F2" s="48"/>
      <c r="G2" s="49"/>
      <c r="H2" s="13"/>
    </row>
    <row r="3" spans="1:8" x14ac:dyDescent="0.35">
      <c r="A3" s="194" t="s">
        <v>155</v>
      </c>
      <c r="B3" s="192" t="s">
        <v>178</v>
      </c>
      <c r="C3" s="193" t="s">
        <v>180</v>
      </c>
      <c r="D3" s="198" t="s">
        <v>172</v>
      </c>
      <c r="E3" s="193" t="s">
        <v>1</v>
      </c>
      <c r="F3" s="193" t="s">
        <v>2</v>
      </c>
      <c r="G3" s="195" t="s">
        <v>23</v>
      </c>
      <c r="H3" s="13"/>
    </row>
    <row r="4" spans="1:8" x14ac:dyDescent="0.35">
      <c r="A4" s="53" t="s">
        <v>376</v>
      </c>
      <c r="B4" s="53" t="s">
        <v>377</v>
      </c>
      <c r="C4" s="16"/>
      <c r="D4" s="199"/>
      <c r="E4" s="16"/>
      <c r="F4" s="16"/>
      <c r="G4" s="16"/>
      <c r="H4" s="13"/>
    </row>
    <row r="5" spans="1:8" x14ac:dyDescent="0.35">
      <c r="A5" s="51" t="s">
        <v>258</v>
      </c>
      <c r="B5" s="74" t="s">
        <v>390</v>
      </c>
      <c r="C5" s="25"/>
      <c r="D5" s="200"/>
      <c r="E5" s="25"/>
      <c r="F5" s="25"/>
      <c r="G5" s="25"/>
      <c r="H5" s="13"/>
    </row>
    <row r="6" spans="1:8" x14ac:dyDescent="0.35">
      <c r="A6" s="50" t="s">
        <v>181</v>
      </c>
      <c r="B6" s="50" t="s">
        <v>381</v>
      </c>
      <c r="C6" s="25"/>
      <c r="D6" s="200"/>
      <c r="E6" s="25"/>
      <c r="F6" s="25"/>
      <c r="G6" s="25"/>
      <c r="H6" s="13"/>
    </row>
    <row r="7" spans="1:8" x14ac:dyDescent="0.35">
      <c r="A7" s="50" t="s">
        <v>182</v>
      </c>
      <c r="B7" s="50" t="s">
        <v>381</v>
      </c>
      <c r="C7" s="25"/>
      <c r="D7" s="200"/>
      <c r="E7" s="25"/>
      <c r="F7" s="25"/>
      <c r="G7" s="25"/>
      <c r="H7" s="13"/>
    </row>
    <row r="8" spans="1:8" x14ac:dyDescent="0.35">
      <c r="A8" s="50" t="s">
        <v>392</v>
      </c>
      <c r="B8" s="50" t="s">
        <v>381</v>
      </c>
      <c r="C8" s="25"/>
      <c r="D8" s="73"/>
      <c r="E8" s="25"/>
      <c r="F8" s="25"/>
      <c r="G8" s="25"/>
      <c r="H8" s="13"/>
    </row>
    <row r="9" spans="1:8" x14ac:dyDescent="0.3">
      <c r="A9" s="51" t="s">
        <v>130</v>
      </c>
      <c r="B9" s="51" t="s">
        <v>382</v>
      </c>
      <c r="C9" s="201"/>
      <c r="D9" s="199"/>
      <c r="E9" s="16"/>
      <c r="F9" s="16"/>
      <c r="G9" s="16"/>
      <c r="H9" s="13"/>
    </row>
    <row r="10" spans="1:8" x14ac:dyDescent="0.3">
      <c r="A10" s="51" t="s">
        <v>393</v>
      </c>
      <c r="B10" s="51" t="s">
        <v>383</v>
      </c>
      <c r="C10" s="202"/>
      <c r="D10" s="199"/>
      <c r="E10" s="16"/>
      <c r="F10" s="16"/>
      <c r="G10" s="16"/>
      <c r="H10" s="13"/>
    </row>
    <row r="11" spans="1:8" ht="26" x14ac:dyDescent="0.35">
      <c r="A11" s="51" t="s">
        <v>251</v>
      </c>
      <c r="B11" s="51" t="s">
        <v>383</v>
      </c>
      <c r="C11" s="16"/>
      <c r="D11" s="53"/>
      <c r="E11" s="16"/>
      <c r="F11" s="16"/>
      <c r="G11" s="16"/>
      <c r="H11" s="13"/>
    </row>
    <row r="12" spans="1:8" ht="26" x14ac:dyDescent="0.35">
      <c r="A12" s="51" t="s">
        <v>252</v>
      </c>
      <c r="B12" s="51" t="s">
        <v>383</v>
      </c>
      <c r="C12" s="16"/>
      <c r="D12" s="53"/>
      <c r="E12" s="16"/>
      <c r="F12" s="16"/>
      <c r="G12" s="16"/>
      <c r="H12" s="13"/>
    </row>
    <row r="13" spans="1:8" x14ac:dyDescent="0.35">
      <c r="A13" s="51" t="s">
        <v>394</v>
      </c>
      <c r="B13" s="51" t="s">
        <v>384</v>
      </c>
      <c r="C13" s="16"/>
      <c r="D13" s="53"/>
      <c r="E13" s="16"/>
      <c r="F13" s="16"/>
      <c r="G13" s="16"/>
      <c r="H13" s="13"/>
    </row>
    <row r="14" spans="1:8" x14ac:dyDescent="0.35">
      <c r="A14" s="51" t="s">
        <v>167</v>
      </c>
      <c r="B14" s="51" t="s">
        <v>384</v>
      </c>
      <c r="C14" s="16"/>
      <c r="D14" s="53"/>
      <c r="E14" s="16"/>
      <c r="F14" s="16"/>
      <c r="G14" s="16"/>
      <c r="H14" s="13"/>
    </row>
    <row r="15" spans="1:8" x14ac:dyDescent="0.35">
      <c r="A15" s="50" t="s">
        <v>395</v>
      </c>
      <c r="B15" s="51" t="s">
        <v>384</v>
      </c>
      <c r="C15" s="16"/>
      <c r="D15" s="53"/>
      <c r="E15" s="16"/>
      <c r="F15" s="16"/>
      <c r="G15" s="16"/>
      <c r="H15" s="13"/>
    </row>
    <row r="16" spans="1:8" x14ac:dyDescent="0.35">
      <c r="A16" s="52" t="s">
        <v>397</v>
      </c>
      <c r="B16" s="52" t="s">
        <v>384</v>
      </c>
      <c r="C16" s="16"/>
      <c r="D16" s="53"/>
      <c r="E16" s="16"/>
      <c r="F16" s="16"/>
      <c r="G16" s="16"/>
      <c r="H16" s="13"/>
    </row>
    <row r="17" spans="1:8" x14ac:dyDescent="0.35">
      <c r="A17" s="51" t="s">
        <v>131</v>
      </c>
      <c r="B17" s="51" t="s">
        <v>385</v>
      </c>
      <c r="C17" s="16"/>
      <c r="D17" s="53"/>
      <c r="E17" s="16"/>
      <c r="F17" s="16"/>
      <c r="G17" s="16"/>
      <c r="H17" s="13"/>
    </row>
    <row r="18" spans="1:8" x14ac:dyDescent="0.35">
      <c r="A18" s="50" t="s">
        <v>166</v>
      </c>
      <c r="B18" s="203" t="s">
        <v>386</v>
      </c>
      <c r="C18" s="16"/>
      <c r="D18" s="53"/>
      <c r="E18" s="16"/>
      <c r="F18" s="16"/>
      <c r="G18" s="16"/>
      <c r="H18" s="13"/>
    </row>
    <row r="19" spans="1:8" x14ac:dyDescent="0.35">
      <c r="A19" s="50" t="s">
        <v>215</v>
      </c>
      <c r="B19" s="220" t="s">
        <v>279</v>
      </c>
      <c r="C19" s="16"/>
      <c r="D19" s="53"/>
      <c r="E19" s="16"/>
      <c r="F19" s="16"/>
      <c r="G19" s="16"/>
      <c r="H19" s="13"/>
    </row>
    <row r="20" spans="1:8" x14ac:dyDescent="0.35">
      <c r="A20" s="50" t="s">
        <v>171</v>
      </c>
      <c r="B20" s="50" t="s">
        <v>279</v>
      </c>
      <c r="C20" s="16"/>
      <c r="D20" s="53"/>
      <c r="E20" s="16"/>
      <c r="F20" s="16"/>
      <c r="G20" s="16"/>
      <c r="H20" s="13"/>
    </row>
    <row r="21" spans="1:8" x14ac:dyDescent="0.35">
      <c r="A21" s="52" t="s">
        <v>398</v>
      </c>
      <c r="B21" s="52" t="s">
        <v>279</v>
      </c>
      <c r="C21" s="16"/>
      <c r="D21" s="53"/>
      <c r="E21" s="16"/>
      <c r="F21" s="16"/>
      <c r="G21" s="16"/>
      <c r="H21" s="13"/>
    </row>
    <row r="22" spans="1:8" x14ac:dyDescent="0.35">
      <c r="A22" s="50" t="s">
        <v>400</v>
      </c>
      <c r="B22" s="50" t="s">
        <v>387</v>
      </c>
      <c r="C22" s="16"/>
      <c r="D22" s="53"/>
      <c r="E22" s="16"/>
      <c r="F22" s="16"/>
      <c r="G22" s="16"/>
      <c r="H22" s="13"/>
    </row>
    <row r="23" spans="1:8" x14ac:dyDescent="0.35">
      <c r="A23" s="52" t="s">
        <v>399</v>
      </c>
      <c r="B23" s="52" t="s">
        <v>387</v>
      </c>
      <c r="C23" s="16"/>
      <c r="D23" s="53"/>
      <c r="E23" s="16"/>
      <c r="F23" s="16"/>
      <c r="G23" s="16"/>
      <c r="H23" s="13"/>
    </row>
    <row r="24" spans="1:8" x14ac:dyDescent="0.35">
      <c r="A24" s="50" t="s">
        <v>169</v>
      </c>
      <c r="B24" s="50" t="s">
        <v>283</v>
      </c>
      <c r="C24" s="16"/>
      <c r="D24" s="53"/>
      <c r="E24" s="16"/>
      <c r="F24" s="16"/>
      <c r="G24" s="16"/>
      <c r="H24" s="13"/>
    </row>
    <row r="25" spans="1:8" x14ac:dyDescent="0.35">
      <c r="A25" s="50" t="s">
        <v>118</v>
      </c>
      <c r="B25" s="50" t="s">
        <v>283</v>
      </c>
      <c r="C25" s="16"/>
      <c r="D25" s="53"/>
      <c r="E25" s="16"/>
      <c r="F25" s="16"/>
      <c r="G25" s="16"/>
      <c r="H25" s="13"/>
    </row>
    <row r="26" spans="1:8" x14ac:dyDescent="0.35">
      <c r="A26" s="52" t="s">
        <v>170</v>
      </c>
      <c r="B26" s="52" t="s">
        <v>84</v>
      </c>
      <c r="C26" s="53"/>
      <c r="D26" s="53"/>
      <c r="E26" s="53"/>
      <c r="F26" s="53"/>
      <c r="G26" s="53"/>
      <c r="H26" s="13"/>
    </row>
    <row r="27" spans="1:8" ht="13.5" thickBot="1" x14ac:dyDescent="0.4">
      <c r="A27" s="155"/>
      <c r="B27" s="155"/>
      <c r="C27" s="156"/>
      <c r="D27" s="156"/>
      <c r="E27" s="156"/>
      <c r="F27" s="156"/>
      <c r="G27" s="157"/>
      <c r="H27" s="13"/>
    </row>
    <row r="28" spans="1:8" x14ac:dyDescent="0.35">
      <c r="A28" s="273" t="s">
        <v>165</v>
      </c>
      <c r="B28" s="274"/>
      <c r="C28" s="274"/>
      <c r="D28" s="274"/>
      <c r="E28" s="274"/>
      <c r="F28" s="275"/>
      <c r="G28" s="55"/>
      <c r="H28" s="13"/>
    </row>
    <row r="29" spans="1:8" s="60" customFormat="1" ht="13.5" thickBot="1" x14ac:dyDescent="0.4">
      <c r="A29" s="56" t="s">
        <v>183</v>
      </c>
      <c r="B29" s="57" t="s">
        <v>178</v>
      </c>
      <c r="C29" s="58" t="s">
        <v>180</v>
      </c>
      <c r="D29" s="57" t="s">
        <v>172</v>
      </c>
      <c r="E29" s="58" t="s">
        <v>1</v>
      </c>
      <c r="F29" s="58" t="s">
        <v>2</v>
      </c>
      <c r="G29" s="59" t="s">
        <v>23</v>
      </c>
    </row>
    <row r="30" spans="1:8" ht="13.5" customHeight="1" x14ac:dyDescent="0.35">
      <c r="A30" s="50" t="s">
        <v>388</v>
      </c>
      <c r="B30" s="50" t="s">
        <v>538</v>
      </c>
      <c r="C30" s="16"/>
      <c r="D30" s="74"/>
      <c r="E30" s="15"/>
      <c r="F30" s="15"/>
      <c r="G30" s="16"/>
      <c r="H30" s="13"/>
    </row>
    <row r="31" spans="1:8" ht="13.5" customHeight="1" x14ac:dyDescent="0.35">
      <c r="A31" s="50" t="s">
        <v>267</v>
      </c>
      <c r="B31" s="50"/>
      <c r="C31" s="16"/>
      <c r="D31" s="74"/>
      <c r="E31" s="15"/>
      <c r="F31" s="15"/>
      <c r="G31" s="16"/>
      <c r="H31" s="13"/>
    </row>
    <row r="32" spans="1:8" ht="13.5" customHeight="1" x14ac:dyDescent="0.35">
      <c r="A32" s="51" t="s">
        <v>268</v>
      </c>
      <c r="B32" s="51"/>
      <c r="C32" s="16"/>
      <c r="D32" s="74"/>
      <c r="E32" s="15"/>
      <c r="F32" s="15" t="s">
        <v>0</v>
      </c>
      <c r="G32" s="16"/>
      <c r="H32" s="13"/>
    </row>
    <row r="33" spans="1:8" ht="13.5" customHeight="1" thickBot="1" x14ac:dyDescent="0.4">
      <c r="A33" s="150"/>
      <c r="B33" s="151"/>
      <c r="C33" s="152"/>
      <c r="D33" s="204"/>
      <c r="E33" s="153"/>
      <c r="F33" s="153"/>
      <c r="G33" s="154"/>
      <c r="H33" s="13"/>
    </row>
    <row r="34" spans="1:8" ht="13.5" customHeight="1" thickBot="1" x14ac:dyDescent="0.4">
      <c r="A34" s="137" t="s">
        <v>278</v>
      </c>
      <c r="B34" s="138"/>
      <c r="C34" s="139"/>
      <c r="D34" s="205"/>
      <c r="E34" s="140"/>
      <c r="F34" s="140"/>
      <c r="G34" s="141"/>
      <c r="H34" s="13"/>
    </row>
    <row r="35" spans="1:8" ht="13.5" customHeight="1" thickBot="1" x14ac:dyDescent="0.4">
      <c r="A35" s="162" t="s">
        <v>155</v>
      </c>
      <c r="B35" s="163" t="s">
        <v>178</v>
      </c>
      <c r="C35" s="163" t="s">
        <v>180</v>
      </c>
      <c r="D35" s="206" t="s">
        <v>172</v>
      </c>
      <c r="E35" s="163" t="s">
        <v>1</v>
      </c>
      <c r="F35" s="163" t="s">
        <v>2</v>
      </c>
      <c r="G35" s="164" t="s">
        <v>23</v>
      </c>
      <c r="H35" s="13"/>
    </row>
    <row r="36" spans="1:8" ht="13.5" customHeight="1" x14ac:dyDescent="0.35">
      <c r="A36" s="158" t="s">
        <v>282</v>
      </c>
      <c r="B36" s="158" t="s">
        <v>279</v>
      </c>
      <c r="C36" s="159"/>
      <c r="D36" s="207"/>
      <c r="E36" s="160"/>
      <c r="F36" s="160"/>
      <c r="G36" s="161" t="s">
        <v>281</v>
      </c>
      <c r="H36" s="13"/>
    </row>
    <row r="37" spans="1:8" ht="13.5" customHeight="1" x14ac:dyDescent="0.35">
      <c r="A37" s="142" t="s">
        <v>287</v>
      </c>
      <c r="B37" s="158" t="s">
        <v>279</v>
      </c>
      <c r="C37" s="159"/>
      <c r="D37" s="207"/>
      <c r="E37" s="160"/>
      <c r="F37" s="160"/>
      <c r="G37" s="161" t="s">
        <v>288</v>
      </c>
      <c r="H37" s="13"/>
    </row>
    <row r="38" spans="1:8" ht="13.5" customHeight="1" x14ac:dyDescent="0.35">
      <c r="A38" s="142" t="s">
        <v>293</v>
      </c>
      <c r="B38" s="158" t="s">
        <v>279</v>
      </c>
      <c r="C38" s="159"/>
      <c r="D38" s="207"/>
      <c r="E38" s="160"/>
      <c r="F38" s="160"/>
      <c r="G38" s="161" t="s">
        <v>289</v>
      </c>
      <c r="H38" s="13"/>
    </row>
    <row r="39" spans="1:8" ht="13.5" customHeight="1" x14ac:dyDescent="0.35">
      <c r="A39" s="142" t="s">
        <v>284</v>
      </c>
      <c r="B39" s="142" t="s">
        <v>283</v>
      </c>
      <c r="C39" s="143"/>
      <c r="D39" s="208"/>
      <c r="E39" s="144"/>
      <c r="F39" s="144"/>
      <c r="G39" s="145" t="s">
        <v>285</v>
      </c>
      <c r="H39" s="13"/>
    </row>
    <row r="40" spans="1:8" ht="13.5" customHeight="1" x14ac:dyDescent="0.35">
      <c r="A40" s="142" t="s">
        <v>286</v>
      </c>
      <c r="B40" s="142" t="s">
        <v>283</v>
      </c>
      <c r="C40" s="143"/>
      <c r="D40" s="208"/>
      <c r="E40" s="144"/>
      <c r="F40" s="144"/>
      <c r="G40" s="145" t="s">
        <v>285</v>
      </c>
      <c r="H40" s="13"/>
    </row>
    <row r="41" spans="1:8" ht="13.5" customHeight="1" x14ac:dyDescent="0.35">
      <c r="A41" s="142" t="s">
        <v>290</v>
      </c>
      <c r="B41" s="142" t="s">
        <v>283</v>
      </c>
      <c r="C41" s="143"/>
      <c r="D41" s="208"/>
      <c r="E41" s="144"/>
      <c r="F41" s="144"/>
      <c r="G41" s="145" t="s">
        <v>285</v>
      </c>
      <c r="H41" s="13"/>
    </row>
    <row r="42" spans="1:8" ht="26" x14ac:dyDescent="0.35">
      <c r="A42" s="142" t="s">
        <v>291</v>
      </c>
      <c r="B42" s="142" t="s">
        <v>292</v>
      </c>
      <c r="C42" s="143"/>
      <c r="D42" s="208"/>
      <c r="E42" s="144"/>
      <c r="F42" s="144"/>
      <c r="G42" s="161" t="s">
        <v>288</v>
      </c>
      <c r="H42" s="13"/>
    </row>
    <row r="43" spans="1:8" ht="13.5" customHeight="1" x14ac:dyDescent="0.35">
      <c r="A43" s="142"/>
      <c r="B43" s="142"/>
      <c r="C43" s="143"/>
      <c r="D43" s="208"/>
      <c r="E43" s="144"/>
      <c r="F43" s="144"/>
      <c r="G43" s="145"/>
      <c r="H43" s="13"/>
    </row>
    <row r="44" spans="1:8" ht="13.5" customHeight="1" x14ac:dyDescent="0.35">
      <c r="A44" s="146"/>
      <c r="B44" s="146"/>
      <c r="C44" s="147"/>
      <c r="D44" s="209"/>
      <c r="E44" s="148"/>
      <c r="F44" s="148"/>
      <c r="G44" s="149"/>
      <c r="H44" s="13"/>
    </row>
    <row r="45" spans="1:8" ht="13.5" customHeight="1" thickBot="1" x14ac:dyDescent="0.4">
      <c r="A45" s="54"/>
      <c r="B45" s="54"/>
      <c r="C45" s="54"/>
      <c r="D45" s="54"/>
      <c r="E45" s="54"/>
      <c r="F45" s="54"/>
      <c r="G45" s="54"/>
      <c r="H45" s="13"/>
    </row>
    <row r="46" spans="1:8" ht="13.5" customHeight="1" thickBot="1" x14ac:dyDescent="0.4">
      <c r="A46" s="165" t="s">
        <v>79</v>
      </c>
      <c r="B46" s="166"/>
      <c r="C46" s="48"/>
      <c r="D46" s="197"/>
      <c r="E46" s="48"/>
      <c r="F46" s="48"/>
      <c r="G46" s="49"/>
      <c r="H46" s="13"/>
    </row>
    <row r="47" spans="1:8" ht="13.5" thickBot="1" x14ac:dyDescent="0.4">
      <c r="A47" s="62" t="s">
        <v>155</v>
      </c>
      <c r="B47" s="63" t="s">
        <v>178</v>
      </c>
      <c r="C47" s="64" t="s">
        <v>180</v>
      </c>
      <c r="D47" s="210" t="s">
        <v>172</v>
      </c>
      <c r="E47" s="64" t="s">
        <v>1</v>
      </c>
      <c r="F47" s="64" t="s">
        <v>2</v>
      </c>
      <c r="G47" s="65" t="s">
        <v>23</v>
      </c>
      <c r="H47" s="13"/>
    </row>
    <row r="48" spans="1:8" x14ac:dyDescent="0.35">
      <c r="A48" s="66" t="s">
        <v>401</v>
      </c>
      <c r="B48" s="66" t="s">
        <v>408</v>
      </c>
      <c r="C48" s="25"/>
      <c r="D48" s="73"/>
      <c r="E48" s="25"/>
      <c r="F48" s="25"/>
      <c r="G48" s="25"/>
      <c r="H48" s="13"/>
    </row>
    <row r="49" spans="1:8" x14ac:dyDescent="0.35">
      <c r="A49" s="52" t="s">
        <v>402</v>
      </c>
      <c r="B49" s="50" t="s">
        <v>385</v>
      </c>
      <c r="C49" s="45"/>
      <c r="D49" s="211"/>
      <c r="E49" s="16"/>
      <c r="F49" s="16"/>
      <c r="G49" s="16"/>
      <c r="H49" s="13"/>
    </row>
    <row r="50" spans="1:8" x14ac:dyDescent="0.35">
      <c r="A50" s="50" t="s">
        <v>410</v>
      </c>
      <c r="B50" s="50" t="s">
        <v>386</v>
      </c>
      <c r="C50" s="45"/>
      <c r="D50" s="211"/>
      <c r="E50" s="16"/>
      <c r="F50" s="16"/>
      <c r="G50" s="16"/>
      <c r="H50" s="13"/>
    </row>
    <row r="51" spans="1:8" x14ac:dyDescent="0.35">
      <c r="A51" s="50" t="s">
        <v>403</v>
      </c>
      <c r="B51" s="50" t="s">
        <v>386</v>
      </c>
      <c r="C51" s="45"/>
      <c r="D51" s="211"/>
      <c r="E51" s="16"/>
      <c r="F51" s="16"/>
      <c r="G51" s="16"/>
      <c r="H51" s="13"/>
    </row>
    <row r="52" spans="1:8" x14ac:dyDescent="0.35">
      <c r="A52" s="50" t="s">
        <v>412</v>
      </c>
      <c r="B52" s="50" t="s">
        <v>386</v>
      </c>
      <c r="C52" s="45"/>
      <c r="D52" s="211"/>
      <c r="E52" s="16"/>
      <c r="F52" s="16"/>
      <c r="G52" s="16"/>
      <c r="H52" s="13"/>
    </row>
    <row r="53" spans="1:8" x14ac:dyDescent="0.35">
      <c r="A53" s="50" t="s">
        <v>409</v>
      </c>
      <c r="B53" s="50" t="s">
        <v>387</v>
      </c>
      <c r="C53" s="45"/>
      <c r="D53" s="211"/>
      <c r="E53" s="16"/>
      <c r="F53" s="16"/>
      <c r="G53" s="16"/>
      <c r="H53" s="13"/>
    </row>
    <row r="54" spans="1:8" x14ac:dyDescent="0.35">
      <c r="A54" s="50" t="s">
        <v>411</v>
      </c>
      <c r="B54" s="50"/>
      <c r="C54" s="45"/>
      <c r="D54" s="211"/>
      <c r="E54" s="16"/>
      <c r="F54" s="16"/>
      <c r="G54" s="16"/>
      <c r="H54" s="13"/>
    </row>
    <row r="55" spans="1:8" ht="13.5" thickBot="1" x14ac:dyDescent="0.4">
      <c r="A55" s="61"/>
      <c r="B55" s="61"/>
      <c r="C55" s="61"/>
      <c r="D55" s="212"/>
      <c r="E55" s="61"/>
      <c r="F55" s="61"/>
      <c r="G55" s="67"/>
      <c r="H55" s="13"/>
    </row>
    <row r="56" spans="1:8" x14ac:dyDescent="0.35">
      <c r="A56" s="276" t="s">
        <v>216</v>
      </c>
      <c r="B56" s="277"/>
      <c r="C56" s="277"/>
      <c r="D56" s="277"/>
      <c r="E56" s="277"/>
      <c r="F56" s="278"/>
      <c r="G56" s="68"/>
      <c r="H56" s="13"/>
    </row>
    <row r="57" spans="1:8" ht="13.5" thickBot="1" x14ac:dyDescent="0.4">
      <c r="A57" s="69" t="s">
        <v>82</v>
      </c>
      <c r="B57" s="70" t="s">
        <v>185</v>
      </c>
      <c r="C57" s="71" t="s">
        <v>184</v>
      </c>
      <c r="D57" s="70" t="s">
        <v>172</v>
      </c>
      <c r="E57" s="71" t="s">
        <v>1</v>
      </c>
      <c r="F57" s="71" t="s">
        <v>2</v>
      </c>
      <c r="G57" s="72" t="s">
        <v>23</v>
      </c>
      <c r="H57" s="13"/>
    </row>
    <row r="58" spans="1:8" x14ac:dyDescent="0.35">
      <c r="A58" s="73"/>
      <c r="B58" s="74"/>
      <c r="C58" s="15"/>
      <c r="D58" s="74"/>
      <c r="E58" s="15"/>
      <c r="F58" s="25"/>
      <c r="G58" s="25"/>
      <c r="H58" s="13"/>
    </row>
    <row r="59" spans="1:8" x14ac:dyDescent="0.35">
      <c r="A59" s="75"/>
      <c r="B59" s="74"/>
      <c r="C59" s="15"/>
      <c r="D59" s="74"/>
      <c r="E59" s="15"/>
      <c r="F59" s="25"/>
      <c r="G59" s="16"/>
      <c r="H59" s="13"/>
    </row>
    <row r="60" spans="1:8" x14ac:dyDescent="0.35">
      <c r="A60" s="75"/>
      <c r="B60" s="74"/>
      <c r="C60" s="15"/>
      <c r="D60" s="74"/>
      <c r="E60" s="15"/>
      <c r="F60" s="25"/>
      <c r="G60" s="16"/>
      <c r="H60" s="13"/>
    </row>
    <row r="61" spans="1:8" x14ac:dyDescent="0.35">
      <c r="A61" s="75"/>
      <c r="B61" s="74"/>
      <c r="C61" s="15"/>
      <c r="D61" s="74"/>
      <c r="E61" s="15"/>
      <c r="F61" s="25"/>
      <c r="G61" s="16"/>
      <c r="H61" s="13"/>
    </row>
    <row r="62" spans="1:8" x14ac:dyDescent="0.35">
      <c r="A62" s="76"/>
      <c r="B62" s="74"/>
      <c r="C62" s="18"/>
      <c r="D62" s="213"/>
      <c r="E62" s="15"/>
      <c r="F62" s="25"/>
      <c r="G62" s="16"/>
      <c r="H62" s="13"/>
    </row>
    <row r="63" spans="1:8" x14ac:dyDescent="0.35">
      <c r="A63" s="17"/>
      <c r="B63" s="74"/>
      <c r="C63" s="18"/>
      <c r="D63" s="213"/>
      <c r="E63" s="15"/>
      <c r="F63" s="15"/>
      <c r="G63" s="16"/>
      <c r="H63" s="13"/>
    </row>
    <row r="64" spans="1:8" x14ac:dyDescent="0.35">
      <c r="A64" s="17"/>
      <c r="B64" s="74"/>
      <c r="C64" s="18"/>
      <c r="D64" s="213"/>
      <c r="E64" s="15"/>
      <c r="F64" s="15"/>
      <c r="G64" s="16"/>
      <c r="H64" s="13"/>
    </row>
    <row r="65" spans="1:8" x14ac:dyDescent="0.35">
      <c r="A65" s="17"/>
      <c r="B65" s="74"/>
      <c r="C65" s="18"/>
      <c r="D65" s="213"/>
      <c r="E65" s="77"/>
      <c r="F65" s="15"/>
      <c r="G65" s="16"/>
      <c r="H65" s="13"/>
    </row>
    <row r="66" spans="1:8" x14ac:dyDescent="0.35">
      <c r="A66" s="17"/>
      <c r="B66" s="74"/>
      <c r="C66" s="18"/>
      <c r="D66" s="213"/>
      <c r="E66" s="15"/>
      <c r="F66" s="15"/>
      <c r="G66" s="16"/>
      <c r="H66" s="13"/>
    </row>
    <row r="67" spans="1:8" x14ac:dyDescent="0.35">
      <c r="A67" s="78"/>
      <c r="B67" s="79"/>
      <c r="C67" s="80"/>
      <c r="D67" s="214"/>
      <c r="E67" s="81"/>
      <c r="F67" s="81"/>
      <c r="G67" s="82"/>
      <c r="H67" s="13"/>
    </row>
    <row r="68" spans="1:8" x14ac:dyDescent="0.35">
      <c r="A68" s="215"/>
      <c r="B68" s="14"/>
      <c r="H68" s="13"/>
    </row>
    <row r="69" spans="1:8" x14ac:dyDescent="0.35">
      <c r="A69" s="215"/>
      <c r="B69" s="19"/>
      <c r="C69" s="13"/>
      <c r="D69" s="217"/>
      <c r="E69" s="13"/>
      <c r="F69" s="13"/>
      <c r="G69" s="13"/>
      <c r="H69" s="13"/>
    </row>
    <row r="70" spans="1:8" x14ac:dyDescent="0.35">
      <c r="A70" s="19"/>
      <c r="B70" s="19"/>
      <c r="C70" s="13"/>
      <c r="D70" s="217"/>
      <c r="E70" s="13"/>
      <c r="F70" s="13"/>
      <c r="G70" s="13"/>
      <c r="H70" s="13"/>
    </row>
    <row r="71" spans="1:8" x14ac:dyDescent="0.35">
      <c r="A71" s="19"/>
      <c r="B71" s="19"/>
      <c r="C71" s="13"/>
      <c r="D71" s="217"/>
      <c r="E71" s="13"/>
      <c r="F71" s="13"/>
      <c r="G71" s="13"/>
      <c r="H71" s="13"/>
    </row>
    <row r="72" spans="1:8" x14ac:dyDescent="0.35">
      <c r="A72" s="19"/>
      <c r="B72" s="19"/>
      <c r="C72" s="13"/>
      <c r="D72" s="217"/>
      <c r="E72" s="13"/>
      <c r="F72" s="13"/>
      <c r="G72" s="13"/>
      <c r="H72" s="13"/>
    </row>
    <row r="73" spans="1:8" x14ac:dyDescent="0.35">
      <c r="A73" s="19"/>
      <c r="B73" s="19"/>
      <c r="C73" s="13"/>
      <c r="D73" s="217"/>
      <c r="E73" s="13"/>
      <c r="F73" s="13"/>
      <c r="G73" s="13"/>
      <c r="H73" s="13"/>
    </row>
    <row r="74" spans="1:8" x14ac:dyDescent="0.35">
      <c r="A74" s="19"/>
      <c r="B74" s="19"/>
      <c r="C74" s="13"/>
      <c r="D74" s="217"/>
      <c r="E74" s="13"/>
      <c r="F74" s="13"/>
      <c r="G74" s="13"/>
      <c r="H74" s="13"/>
    </row>
    <row r="75" spans="1:8" x14ac:dyDescent="0.35">
      <c r="A75" s="19"/>
      <c r="B75" s="19"/>
      <c r="C75" s="13"/>
      <c r="D75" s="217"/>
      <c r="E75" s="13"/>
      <c r="F75" s="13"/>
      <c r="G75" s="13"/>
      <c r="H75" s="13"/>
    </row>
    <row r="76" spans="1:8" x14ac:dyDescent="0.35">
      <c r="A76" s="19"/>
      <c r="B76" s="19"/>
      <c r="C76" s="13"/>
      <c r="D76" s="217"/>
      <c r="E76" s="13"/>
      <c r="F76" s="13"/>
      <c r="G76" s="13"/>
      <c r="H76" s="13"/>
    </row>
    <row r="77" spans="1:8" x14ac:dyDescent="0.35">
      <c r="A77" s="19"/>
      <c r="B77" s="19"/>
      <c r="C77" s="13"/>
      <c r="D77" s="217"/>
      <c r="E77" s="13"/>
      <c r="F77" s="13"/>
      <c r="G77" s="13"/>
      <c r="H77" s="13"/>
    </row>
    <row r="78" spans="1:8" x14ac:dyDescent="0.35">
      <c r="A78" s="19"/>
      <c r="B78" s="19"/>
      <c r="C78" s="13"/>
      <c r="D78" s="217"/>
      <c r="E78" s="13"/>
      <c r="F78" s="13"/>
      <c r="G78" s="13"/>
      <c r="H78" s="13"/>
    </row>
    <row r="79" spans="1:8" x14ac:dyDescent="0.35">
      <c r="A79" s="19"/>
      <c r="B79" s="19"/>
      <c r="C79" s="13"/>
      <c r="D79" s="217"/>
      <c r="E79" s="13"/>
      <c r="F79" s="13"/>
      <c r="G79" s="13"/>
      <c r="H79" s="13"/>
    </row>
    <row r="80" spans="1:8" x14ac:dyDescent="0.35">
      <c r="A80" s="19"/>
      <c r="B80" s="19"/>
      <c r="C80" s="13"/>
      <c r="D80" s="217"/>
      <c r="E80" s="13"/>
      <c r="F80" s="13"/>
      <c r="G80" s="13"/>
      <c r="H80" s="13"/>
    </row>
    <row r="81" spans="1:8" x14ac:dyDescent="0.35">
      <c r="A81" s="19"/>
      <c r="B81" s="19"/>
      <c r="C81" s="13"/>
      <c r="D81" s="217"/>
      <c r="E81" s="13"/>
      <c r="F81" s="13"/>
      <c r="G81" s="13"/>
      <c r="H81" s="13"/>
    </row>
    <row r="82" spans="1:8" x14ac:dyDescent="0.35">
      <c r="A82" s="19"/>
      <c r="B82" s="19"/>
      <c r="C82" s="13"/>
      <c r="D82" s="217"/>
      <c r="E82" s="13"/>
      <c r="F82" s="13"/>
      <c r="G82" s="13"/>
      <c r="H82" s="13"/>
    </row>
    <row r="83" spans="1:8" x14ac:dyDescent="0.35">
      <c r="A83" s="19"/>
      <c r="B83" s="19"/>
      <c r="C83" s="13"/>
      <c r="D83" s="217"/>
      <c r="E83" s="13"/>
      <c r="F83" s="13"/>
      <c r="G83" s="13"/>
      <c r="H83" s="13"/>
    </row>
    <row r="84" spans="1:8" x14ac:dyDescent="0.35">
      <c r="A84" s="19"/>
      <c r="B84" s="19"/>
      <c r="C84" s="13"/>
      <c r="D84" s="217"/>
      <c r="E84" s="13"/>
      <c r="F84" s="13"/>
      <c r="G84" s="13"/>
      <c r="H84" s="13"/>
    </row>
    <row r="85" spans="1:8" x14ac:dyDescent="0.35">
      <c r="A85" s="19"/>
      <c r="B85" s="19"/>
      <c r="C85" s="13"/>
      <c r="D85" s="217"/>
      <c r="E85" s="13"/>
      <c r="F85" s="13"/>
      <c r="G85" s="13"/>
      <c r="H85" s="13"/>
    </row>
    <row r="86" spans="1:8" x14ac:dyDescent="0.35">
      <c r="A86" s="19"/>
      <c r="B86" s="19"/>
      <c r="C86" s="13"/>
      <c r="D86" s="217"/>
      <c r="E86" s="13"/>
      <c r="F86" s="13"/>
      <c r="G86" s="13"/>
      <c r="H86" s="13"/>
    </row>
    <row r="87" spans="1:8" x14ac:dyDescent="0.35">
      <c r="A87" s="19"/>
      <c r="B87" s="19"/>
      <c r="C87" s="13"/>
      <c r="D87" s="217"/>
      <c r="E87" s="13"/>
      <c r="F87" s="13"/>
      <c r="G87" s="13"/>
      <c r="H87" s="13"/>
    </row>
    <row r="88" spans="1:8" x14ac:dyDescent="0.35">
      <c r="A88" s="19"/>
      <c r="B88" s="19"/>
      <c r="C88" s="13"/>
      <c r="D88" s="217"/>
      <c r="E88" s="13"/>
      <c r="F88" s="13"/>
      <c r="G88" s="13"/>
      <c r="H88" s="13"/>
    </row>
    <row r="89" spans="1:8" x14ac:dyDescent="0.35">
      <c r="A89" s="19"/>
      <c r="B89" s="19"/>
      <c r="C89" s="13"/>
      <c r="D89" s="217"/>
      <c r="E89" s="13"/>
      <c r="F89" s="13"/>
      <c r="G89" s="13"/>
      <c r="H89" s="13"/>
    </row>
    <row r="90" spans="1:8" x14ac:dyDescent="0.35">
      <c r="A90" s="20" t="s">
        <v>0</v>
      </c>
      <c r="B90" s="20"/>
      <c r="C90" s="21" t="s">
        <v>0</v>
      </c>
      <c r="D90" s="218"/>
      <c r="E90" s="13"/>
      <c r="F90" s="13"/>
      <c r="G90" s="13"/>
      <c r="H90" s="13"/>
    </row>
  </sheetData>
  <mergeCells count="2">
    <mergeCell ref="A28:F28"/>
    <mergeCell ref="A56:F56"/>
  </mergeCells>
  <dataValidations count="1">
    <dataValidation type="list" allowBlank="1" showInputMessage="1" showErrorMessage="1" sqref="B58:B66" xr:uid="{B3387A45-B219-4F61-935A-54B643F184B1}">
      <formula1>"Case, Incident, RITM, CREQ, Change, Other"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421FD-D585-432F-B418-41EAF1C4FDBE}">
  <sheetPr>
    <tabColor theme="3" tint="0.249977111117893"/>
  </sheetPr>
  <dimension ref="A1:I27"/>
  <sheetViews>
    <sheetView showGridLines="0" zoomScale="110" zoomScaleNormal="110" workbookViewId="0">
      <selection activeCell="G9" sqref="G9"/>
    </sheetView>
  </sheetViews>
  <sheetFormatPr defaultColWidth="9" defaultRowHeight="13" x14ac:dyDescent="0.3"/>
  <cols>
    <col min="1" max="1" width="28.33203125" style="92" customWidth="1"/>
    <col min="2" max="3" width="14.75" style="92" customWidth="1"/>
    <col min="4" max="4" width="34" style="92" customWidth="1"/>
    <col min="5" max="5" width="32.83203125" style="92" customWidth="1"/>
    <col min="6" max="6" width="19.58203125" style="92" customWidth="1"/>
    <col min="7" max="8" width="13.75" style="92" customWidth="1"/>
    <col min="9" max="9" width="20.83203125" style="92" customWidth="1"/>
    <col min="10" max="16384" width="9" style="92"/>
  </cols>
  <sheetData>
    <row r="1" spans="1:9" s="88" customFormat="1" ht="18" customHeight="1" x14ac:dyDescent="0.4">
      <c r="A1" s="85" t="s">
        <v>117</v>
      </c>
      <c r="B1" s="86"/>
      <c r="C1" s="86"/>
      <c r="D1" s="86"/>
      <c r="E1" s="86"/>
      <c r="F1" s="86"/>
      <c r="G1" s="86"/>
      <c r="H1" s="86"/>
      <c r="I1" s="87"/>
    </row>
    <row r="2" spans="1:9" s="134" customFormat="1" ht="18" customHeight="1" x14ac:dyDescent="0.35">
      <c r="A2" s="131" t="s">
        <v>80</v>
      </c>
      <c r="B2" s="132" t="s">
        <v>129</v>
      </c>
      <c r="C2" s="132" t="s">
        <v>141</v>
      </c>
      <c r="D2" s="132" t="s">
        <v>22</v>
      </c>
      <c r="E2" s="132" t="s">
        <v>142</v>
      </c>
      <c r="F2" s="132" t="s">
        <v>140</v>
      </c>
      <c r="G2" s="132" t="s">
        <v>146</v>
      </c>
      <c r="H2" s="132" t="s">
        <v>139</v>
      </c>
      <c r="I2" s="133" t="s">
        <v>128</v>
      </c>
    </row>
    <row r="3" spans="1:9" ht="18" customHeight="1" x14ac:dyDescent="0.3">
      <c r="A3" s="89"/>
      <c r="B3" s="90"/>
      <c r="C3" s="90"/>
      <c r="D3" s="90" t="s">
        <v>0</v>
      </c>
      <c r="E3" s="90"/>
      <c r="F3" s="90" t="s">
        <v>0</v>
      </c>
      <c r="G3" s="90"/>
      <c r="H3" s="90"/>
      <c r="I3" s="91"/>
    </row>
    <row r="4" spans="1:9" ht="18" customHeight="1" x14ac:dyDescent="0.3">
      <c r="A4" s="89"/>
      <c r="B4" s="90"/>
      <c r="C4" s="90"/>
      <c r="D4" s="90" t="s">
        <v>0</v>
      </c>
      <c r="E4" s="90"/>
      <c r="F4" s="90" t="s">
        <v>0</v>
      </c>
      <c r="G4" s="90"/>
      <c r="H4" s="90"/>
      <c r="I4" s="91"/>
    </row>
    <row r="5" spans="1:9" ht="18" customHeight="1" x14ac:dyDescent="0.3">
      <c r="A5" s="89"/>
      <c r="B5" s="90"/>
      <c r="C5" s="90"/>
      <c r="D5" s="90" t="s">
        <v>0</v>
      </c>
      <c r="E5" s="90"/>
      <c r="F5" s="90" t="s">
        <v>0</v>
      </c>
      <c r="G5" s="90"/>
      <c r="H5" s="90"/>
      <c r="I5" s="91"/>
    </row>
    <row r="6" spans="1:9" ht="18" customHeight="1" x14ac:dyDescent="0.3">
      <c r="A6" s="89"/>
      <c r="B6" s="90"/>
      <c r="C6" s="90"/>
      <c r="D6" s="90"/>
      <c r="E6" s="90"/>
      <c r="F6" s="90"/>
      <c r="G6" s="90"/>
      <c r="H6" s="90"/>
      <c r="I6" s="91"/>
    </row>
    <row r="7" spans="1:9" ht="18" customHeight="1" x14ac:dyDescent="0.3">
      <c r="A7" s="89"/>
      <c r="B7" s="90"/>
      <c r="C7" s="90"/>
      <c r="D7" s="90"/>
      <c r="E7" s="90"/>
      <c r="F7" s="90"/>
      <c r="G7" s="90"/>
      <c r="H7" s="90"/>
      <c r="I7" s="91"/>
    </row>
    <row r="8" spans="1:9" ht="18" customHeight="1" x14ac:dyDescent="0.3">
      <c r="A8" s="89"/>
      <c r="B8" s="90"/>
      <c r="C8" s="90"/>
      <c r="D8" s="90"/>
      <c r="E8" s="90"/>
      <c r="F8" s="90"/>
      <c r="G8" s="90"/>
      <c r="H8" s="90"/>
      <c r="I8" s="91"/>
    </row>
    <row r="9" spans="1:9" ht="18" customHeight="1" x14ac:dyDescent="0.3">
      <c r="A9" s="89"/>
      <c r="B9" s="90"/>
      <c r="C9" s="90"/>
      <c r="D9" s="90"/>
      <c r="E9" s="90"/>
      <c r="F9" s="90"/>
      <c r="G9" s="90"/>
      <c r="H9" s="90"/>
      <c r="I9" s="91"/>
    </row>
    <row r="10" spans="1:9" ht="18" customHeight="1" x14ac:dyDescent="0.3">
      <c r="A10" s="89"/>
      <c r="B10" s="90"/>
      <c r="C10" s="90"/>
      <c r="D10" s="90"/>
      <c r="E10" s="90"/>
      <c r="F10" s="90"/>
      <c r="G10" s="90"/>
      <c r="H10" s="90"/>
      <c r="I10" s="91"/>
    </row>
    <row r="11" spans="1:9" ht="18" customHeight="1" x14ac:dyDescent="0.3">
      <c r="A11" s="89"/>
      <c r="B11" s="90"/>
      <c r="C11" s="90"/>
      <c r="D11" s="90"/>
      <c r="E11" s="90"/>
      <c r="F11" s="90"/>
      <c r="G11" s="90"/>
      <c r="H11" s="90"/>
      <c r="I11" s="91"/>
    </row>
    <row r="12" spans="1:9" ht="18" customHeight="1" x14ac:dyDescent="0.3">
      <c r="A12" s="89"/>
      <c r="B12" s="90"/>
      <c r="C12" s="90"/>
      <c r="D12" s="90"/>
      <c r="E12" s="90"/>
      <c r="F12" s="90"/>
      <c r="G12" s="90"/>
      <c r="H12" s="90"/>
      <c r="I12" s="91"/>
    </row>
    <row r="13" spans="1:9" ht="18" customHeight="1" x14ac:dyDescent="0.3">
      <c r="A13" s="89"/>
      <c r="B13" s="90"/>
      <c r="C13" s="90"/>
      <c r="D13" s="90"/>
      <c r="E13" s="90"/>
      <c r="F13" s="90"/>
      <c r="G13" s="90"/>
      <c r="H13" s="90"/>
      <c r="I13" s="91"/>
    </row>
    <row r="14" spans="1:9" ht="18" customHeight="1" x14ac:dyDescent="0.3">
      <c r="A14" s="89"/>
      <c r="B14" s="90"/>
      <c r="C14" s="90"/>
      <c r="D14" s="90"/>
      <c r="E14" s="90"/>
      <c r="F14" s="90"/>
      <c r="G14" s="90"/>
      <c r="H14" s="90"/>
      <c r="I14" s="91"/>
    </row>
    <row r="15" spans="1:9" ht="18" customHeight="1" x14ac:dyDescent="0.3">
      <c r="A15" s="89"/>
      <c r="B15" s="90"/>
      <c r="C15" s="90"/>
      <c r="D15" s="90"/>
      <c r="E15" s="90"/>
      <c r="F15" s="90"/>
      <c r="G15" s="90"/>
      <c r="H15" s="90"/>
      <c r="I15" s="91"/>
    </row>
    <row r="16" spans="1:9" ht="18" customHeight="1" x14ac:dyDescent="0.3">
      <c r="A16" s="89"/>
      <c r="B16" s="90"/>
      <c r="C16" s="90"/>
      <c r="D16" s="90"/>
      <c r="E16" s="90"/>
      <c r="F16" s="90"/>
      <c r="G16" s="90"/>
      <c r="H16" s="90"/>
      <c r="I16" s="91"/>
    </row>
    <row r="17" spans="1:9" ht="18" customHeight="1" x14ac:dyDescent="0.3">
      <c r="A17" s="89"/>
      <c r="B17" s="90"/>
      <c r="C17" s="90"/>
      <c r="D17" s="90"/>
      <c r="E17" s="90"/>
      <c r="F17" s="90"/>
      <c r="G17" s="90"/>
      <c r="H17" s="90"/>
      <c r="I17" s="91"/>
    </row>
    <row r="18" spans="1:9" ht="18" customHeight="1" x14ac:dyDescent="0.3">
      <c r="A18" s="89"/>
      <c r="B18" s="90"/>
      <c r="C18" s="90"/>
      <c r="D18" s="90"/>
      <c r="E18" s="90"/>
      <c r="F18" s="90"/>
      <c r="G18" s="90"/>
      <c r="H18" s="90"/>
      <c r="I18" s="91"/>
    </row>
    <row r="19" spans="1:9" ht="18" customHeight="1" x14ac:dyDescent="0.3">
      <c r="A19" s="89"/>
      <c r="B19" s="90"/>
      <c r="C19" s="90"/>
      <c r="D19" s="90"/>
      <c r="E19" s="90"/>
      <c r="F19" s="90"/>
      <c r="G19" s="90"/>
      <c r="H19" s="90"/>
      <c r="I19" s="91"/>
    </row>
    <row r="20" spans="1:9" ht="18" customHeight="1" x14ac:dyDescent="0.3">
      <c r="A20" s="89"/>
      <c r="B20" s="90"/>
      <c r="C20" s="90"/>
      <c r="D20" s="90"/>
      <c r="E20" s="90"/>
      <c r="F20" s="90"/>
      <c r="G20" s="90"/>
      <c r="H20" s="90"/>
      <c r="I20" s="91"/>
    </row>
    <row r="21" spans="1:9" ht="18" customHeight="1" x14ac:dyDescent="0.3">
      <c r="A21" s="89"/>
      <c r="B21" s="90"/>
      <c r="C21" s="90"/>
      <c r="D21" s="90"/>
      <c r="E21" s="90"/>
      <c r="F21" s="90"/>
      <c r="G21" s="90"/>
      <c r="H21" s="90"/>
      <c r="I21" s="91"/>
    </row>
    <row r="22" spans="1:9" ht="18" customHeight="1" x14ac:dyDescent="0.3">
      <c r="A22" s="89"/>
      <c r="B22" s="90"/>
      <c r="C22" s="90"/>
      <c r="D22" s="90"/>
      <c r="E22" s="90"/>
      <c r="F22" s="90"/>
      <c r="G22" s="90"/>
      <c r="H22" s="90"/>
      <c r="I22" s="91"/>
    </row>
    <row r="23" spans="1:9" ht="18" customHeight="1" x14ac:dyDescent="0.3">
      <c r="A23" s="89"/>
      <c r="B23" s="90"/>
      <c r="C23" s="90"/>
      <c r="D23" s="90"/>
      <c r="E23" s="90"/>
      <c r="F23" s="90"/>
      <c r="G23" s="90"/>
      <c r="H23" s="90"/>
      <c r="I23" s="91"/>
    </row>
    <row r="24" spans="1:9" ht="18" customHeight="1" x14ac:dyDescent="0.3">
      <c r="A24" s="89"/>
      <c r="B24" s="90"/>
      <c r="C24" s="90"/>
      <c r="D24" s="90"/>
      <c r="E24" s="90"/>
      <c r="F24" s="90"/>
      <c r="G24" s="90"/>
      <c r="H24" s="90"/>
      <c r="I24" s="91"/>
    </row>
    <row r="25" spans="1:9" ht="18" customHeight="1" x14ac:dyDescent="0.3">
      <c r="A25" s="89"/>
      <c r="B25" s="90"/>
      <c r="C25" s="90"/>
      <c r="D25" s="90"/>
      <c r="E25" s="90"/>
      <c r="F25" s="90"/>
      <c r="G25" s="90"/>
      <c r="H25" s="90"/>
      <c r="I25" s="91"/>
    </row>
    <row r="26" spans="1:9" ht="18" customHeight="1" x14ac:dyDescent="0.3">
      <c r="A26" s="89"/>
      <c r="B26" s="90"/>
      <c r="C26" s="90"/>
      <c r="D26" s="90"/>
      <c r="E26" s="90"/>
      <c r="F26" s="90"/>
      <c r="G26" s="90"/>
      <c r="H26" s="90"/>
      <c r="I26" s="91"/>
    </row>
    <row r="27" spans="1:9" ht="18" customHeight="1" thickBot="1" x14ac:dyDescent="0.35">
      <c r="A27" s="93"/>
      <c r="B27" s="94"/>
      <c r="C27" s="94"/>
      <c r="D27" s="94"/>
      <c r="E27" s="94"/>
      <c r="F27" s="94"/>
      <c r="G27" s="94"/>
      <c r="H27" s="94"/>
      <c r="I27" s="95"/>
    </row>
  </sheetData>
  <dataValidations count="3">
    <dataValidation type="list" allowBlank="1" showInputMessage="1" showErrorMessage="1" sqref="B3:B27" xr:uid="{6F41611F-90D6-4C30-97E1-7CEF35DC64B8}">
      <formula1>"Debit, Credit"</formula1>
    </dataValidation>
    <dataValidation type="list" allowBlank="1" showInputMessage="1" showErrorMessage="1" sqref="C3:C27" xr:uid="{66D02F87-A553-4AEE-BA0B-5E74C22A3334}">
      <formula1>"ATM, Visa Debit, Mastercard Debit, Inhouse Credit"</formula1>
    </dataValidation>
    <dataValidation type="list" allowBlank="1" showInputMessage="1" showErrorMessage="1" sqref="E3:E27" xr:uid="{E4166217-68B9-4656-A106-2E8403B463D6}">
      <formula1>"Business, Consumer, HELOC, HSA, Inhouse Credit, ATM"</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EF9C-A5F9-49CB-A7F0-80CF00DE54E2}">
  <sheetPr>
    <tabColor theme="3" tint="0.249977111117893"/>
  </sheetPr>
  <dimension ref="A1:CR45"/>
  <sheetViews>
    <sheetView showGridLines="0" zoomScale="110" zoomScaleNormal="110" workbookViewId="0">
      <pane xSplit="3" ySplit="1" topLeftCell="D2" activePane="bottomRight" state="frozen"/>
      <selection pane="topRight" activeCell="D1" sqref="D1"/>
      <selection pane="bottomLeft" activeCell="A2" sqref="A2"/>
      <selection pane="bottomRight" activeCell="A11" sqref="A11:XFD20"/>
    </sheetView>
  </sheetViews>
  <sheetFormatPr defaultColWidth="9.83203125" defaultRowHeight="14.5" x14ac:dyDescent="0.35"/>
  <cols>
    <col min="1" max="11" width="14.5" style="239" customWidth="1"/>
    <col min="12" max="13" width="15.83203125" style="239" customWidth="1"/>
    <col min="14" max="16" width="14.5" style="239" customWidth="1"/>
    <col min="17" max="17" width="16.25" style="239" customWidth="1"/>
    <col min="18" max="18" width="14.5" style="239" customWidth="1"/>
    <col min="19" max="20" width="15.83203125" style="239" customWidth="1"/>
    <col min="21" max="21" width="19.25" style="239" customWidth="1"/>
    <col min="22" max="22" width="14.75" style="239" customWidth="1"/>
    <col min="23" max="23" width="15" style="239" customWidth="1"/>
    <col min="24" max="24" width="14.58203125" style="239" customWidth="1"/>
    <col min="25" max="25" width="15.58203125" style="239" customWidth="1"/>
    <col min="26" max="27" width="14.75" style="239" customWidth="1"/>
    <col min="28" max="29" width="16.83203125" style="239" customWidth="1"/>
    <col min="30" max="30" width="15.83203125" style="239" customWidth="1"/>
    <col min="31" max="31" width="11.75" style="239" customWidth="1"/>
    <col min="32" max="32" width="12.25" style="239" customWidth="1"/>
    <col min="33" max="34" width="13.5" style="239" customWidth="1"/>
    <col min="35" max="35" width="14.25" style="239" customWidth="1"/>
    <col min="36" max="37" width="13.75" style="239" customWidth="1"/>
    <col min="38" max="38" width="12.83203125" style="239" customWidth="1"/>
    <col min="39" max="39" width="14.25" style="239" customWidth="1"/>
    <col min="40" max="40" width="13.5" style="239" customWidth="1"/>
    <col min="41" max="41" width="10.75" style="239" customWidth="1"/>
    <col min="42" max="42" width="10" style="239" customWidth="1"/>
    <col min="43" max="43" width="12.83203125" style="239" customWidth="1"/>
    <col min="44" max="44" width="14.83203125" style="239" customWidth="1"/>
    <col min="45" max="45" width="16.33203125" style="239" customWidth="1"/>
    <col min="46" max="46" width="15.33203125" style="239" customWidth="1"/>
    <col min="47" max="47" width="14" style="239" customWidth="1"/>
    <col min="48" max="50" width="14.25" style="239" customWidth="1"/>
    <col min="51" max="51" width="10.58203125" style="239" customWidth="1"/>
    <col min="52" max="54" width="14.25" style="239" customWidth="1"/>
    <col min="55" max="55" width="10.75" style="239" customWidth="1"/>
    <col min="56" max="57" width="12.25" style="239" customWidth="1"/>
    <col min="58" max="58" width="10.25" style="239" customWidth="1"/>
    <col min="59" max="59" width="15" style="239" customWidth="1"/>
    <col min="60" max="62" width="15.25" style="239" customWidth="1"/>
    <col min="63" max="64" width="13" style="239" customWidth="1"/>
    <col min="65" max="65" width="11.33203125" style="239" customWidth="1"/>
    <col min="66" max="66" width="11.83203125" style="239" customWidth="1"/>
    <col min="67" max="68" width="13" style="239" customWidth="1"/>
    <col min="69" max="70" width="13.25" style="239" customWidth="1"/>
    <col min="71" max="71" width="15.33203125" style="239" customWidth="1"/>
    <col min="72" max="72" width="16.33203125" style="239" customWidth="1"/>
    <col min="73" max="74" width="14" style="239" customWidth="1"/>
    <col min="75" max="75" width="11.33203125" style="239" customWidth="1"/>
    <col min="76" max="76" width="11.25" style="239" customWidth="1"/>
    <col min="77" max="77" width="11.75" style="239" customWidth="1"/>
    <col min="78" max="83" width="15.33203125" style="239" customWidth="1"/>
    <col min="84" max="84" width="18.75" style="239" customWidth="1"/>
    <col min="85" max="85" width="12.5" style="239" customWidth="1"/>
    <col min="86" max="86" width="13.58203125" style="239" customWidth="1"/>
    <col min="87" max="87" width="18.33203125" style="239" customWidth="1"/>
    <col min="88" max="89" width="15.33203125" style="239" customWidth="1"/>
    <col min="90" max="90" width="14" style="239" customWidth="1"/>
    <col min="91" max="91" width="16" style="239" customWidth="1"/>
    <col min="92" max="92" width="13.5" style="239" customWidth="1"/>
    <col min="93" max="94" width="13.58203125" style="239" customWidth="1"/>
    <col min="95" max="95" width="13" style="239" customWidth="1"/>
    <col min="96" max="96" width="11.58203125" style="239" customWidth="1"/>
    <col min="97" max="16384" width="9.83203125" style="239"/>
  </cols>
  <sheetData>
    <row r="1" spans="1:96" s="230" customFormat="1" ht="91.5" thickBot="1" x14ac:dyDescent="0.4">
      <c r="A1" s="221" t="s">
        <v>413</v>
      </c>
      <c r="B1" s="221" t="s">
        <v>414</v>
      </c>
      <c r="C1" s="221" t="s">
        <v>415</v>
      </c>
      <c r="D1" s="222" t="s">
        <v>416</v>
      </c>
      <c r="E1" s="222" t="s">
        <v>417</v>
      </c>
      <c r="F1" s="222" t="s">
        <v>418</v>
      </c>
      <c r="G1" s="223" t="s">
        <v>419</v>
      </c>
      <c r="H1" s="222" t="s">
        <v>539</v>
      </c>
      <c r="I1" s="225" t="s">
        <v>540</v>
      </c>
      <c r="J1" s="224" t="s">
        <v>420</v>
      </c>
      <c r="K1" s="224" t="s">
        <v>421</v>
      </c>
      <c r="L1" s="224" t="s">
        <v>422</v>
      </c>
      <c r="M1" s="222" t="s">
        <v>423</v>
      </c>
      <c r="N1" s="222" t="s">
        <v>542</v>
      </c>
      <c r="O1" s="222" t="s">
        <v>543</v>
      </c>
      <c r="P1" s="222" t="s">
        <v>544</v>
      </c>
      <c r="Q1" s="225" t="s">
        <v>545</v>
      </c>
      <c r="R1" s="224" t="s">
        <v>546</v>
      </c>
      <c r="S1" s="222" t="s">
        <v>424</v>
      </c>
      <c r="T1" s="226" t="s">
        <v>425</v>
      </c>
      <c r="U1" s="222" t="s">
        <v>426</v>
      </c>
      <c r="V1" s="226" t="s">
        <v>427</v>
      </c>
      <c r="W1" s="224" t="s">
        <v>428</v>
      </c>
      <c r="X1" s="224" t="s">
        <v>429</v>
      </c>
      <c r="Y1" s="227" t="s">
        <v>430</v>
      </c>
      <c r="Z1" s="224" t="s">
        <v>431</v>
      </c>
      <c r="AA1" s="224" t="s">
        <v>432</v>
      </c>
      <c r="AB1" s="224" t="s">
        <v>433</v>
      </c>
      <c r="AC1" s="224" t="s">
        <v>434</v>
      </c>
      <c r="AD1" s="224" t="s">
        <v>435</v>
      </c>
      <c r="AE1" s="224" t="s">
        <v>436</v>
      </c>
      <c r="AF1" s="224" t="s">
        <v>437</v>
      </c>
      <c r="AG1" s="224" t="s">
        <v>438</v>
      </c>
      <c r="AH1" s="224" t="s">
        <v>439</v>
      </c>
      <c r="AI1" s="224" t="s">
        <v>440</v>
      </c>
      <c r="AJ1" s="224" t="s">
        <v>441</v>
      </c>
      <c r="AK1" s="224" t="s">
        <v>442</v>
      </c>
      <c r="AL1" s="224" t="s">
        <v>443</v>
      </c>
      <c r="AM1" s="224" t="s">
        <v>444</v>
      </c>
      <c r="AN1" s="224" t="s">
        <v>445</v>
      </c>
      <c r="AO1" s="224" t="s">
        <v>446</v>
      </c>
      <c r="AP1" s="224" t="s">
        <v>447</v>
      </c>
      <c r="AQ1" s="224" t="s">
        <v>448</v>
      </c>
      <c r="AR1" s="224" t="s">
        <v>449</v>
      </c>
      <c r="AS1" s="224" t="s">
        <v>450</v>
      </c>
      <c r="AT1" s="224" t="s">
        <v>451</v>
      </c>
      <c r="AU1" s="224" t="s">
        <v>452</v>
      </c>
      <c r="AV1" s="224" t="s">
        <v>453</v>
      </c>
      <c r="AW1" s="262" t="s">
        <v>454</v>
      </c>
      <c r="AX1" s="224" t="s">
        <v>455</v>
      </c>
      <c r="AY1" s="224" t="s">
        <v>456</v>
      </c>
      <c r="AZ1" s="224" t="s">
        <v>457</v>
      </c>
      <c r="BA1" s="224" t="s">
        <v>458</v>
      </c>
      <c r="BB1" s="224" t="s">
        <v>459</v>
      </c>
      <c r="BC1" s="224" t="s">
        <v>460</v>
      </c>
      <c r="BD1" s="224" t="s">
        <v>461</v>
      </c>
      <c r="BE1" s="228" t="s">
        <v>462</v>
      </c>
      <c r="BF1" s="228" t="s">
        <v>463</v>
      </c>
      <c r="BG1" s="224" t="s">
        <v>464</v>
      </c>
      <c r="BH1" s="224" t="s">
        <v>465</v>
      </c>
      <c r="BI1" s="224" t="s">
        <v>548</v>
      </c>
      <c r="BJ1" s="224" t="s">
        <v>466</v>
      </c>
      <c r="BK1" s="224" t="s">
        <v>467</v>
      </c>
      <c r="BL1" s="224" t="s">
        <v>468</v>
      </c>
      <c r="BM1" s="224" t="s">
        <v>469</v>
      </c>
      <c r="BN1" s="224" t="s">
        <v>470</v>
      </c>
      <c r="BO1" s="224" t="s">
        <v>471</v>
      </c>
      <c r="BP1" s="224" t="s">
        <v>472</v>
      </c>
      <c r="BQ1" s="224" t="s">
        <v>553</v>
      </c>
      <c r="BR1" s="224" t="s">
        <v>550</v>
      </c>
      <c r="BS1" s="224" t="s">
        <v>552</v>
      </c>
      <c r="BT1" s="224" t="s">
        <v>473</v>
      </c>
      <c r="BU1" s="224" t="s">
        <v>474</v>
      </c>
      <c r="BV1" s="224" t="s">
        <v>475</v>
      </c>
      <c r="BW1" s="224" t="s">
        <v>476</v>
      </c>
      <c r="BX1" s="224" t="s">
        <v>477</v>
      </c>
      <c r="BY1" s="229" t="s">
        <v>478</v>
      </c>
      <c r="BZ1" s="229" t="s">
        <v>479</v>
      </c>
      <c r="CA1" s="229" t="s">
        <v>480</v>
      </c>
      <c r="CB1" s="229" t="s">
        <v>481</v>
      </c>
      <c r="CC1" s="229" t="s">
        <v>482</v>
      </c>
      <c r="CD1" s="229" t="s">
        <v>484</v>
      </c>
      <c r="CE1" s="224" t="s">
        <v>483</v>
      </c>
      <c r="CF1" s="224" t="s">
        <v>485</v>
      </c>
      <c r="CG1" s="229" t="s">
        <v>486</v>
      </c>
      <c r="CH1" s="229" t="s">
        <v>487</v>
      </c>
      <c r="CI1" s="224" t="s">
        <v>488</v>
      </c>
      <c r="CJ1" s="224" t="s">
        <v>489</v>
      </c>
      <c r="CK1" s="224" t="s">
        <v>490</v>
      </c>
      <c r="CL1" s="224" t="s">
        <v>549</v>
      </c>
      <c r="CM1" s="224" t="s">
        <v>491</v>
      </c>
      <c r="CN1" s="224" t="s">
        <v>492</v>
      </c>
      <c r="CO1" s="224" t="s">
        <v>493</v>
      </c>
      <c r="CP1" s="224" t="s">
        <v>494</v>
      </c>
      <c r="CQ1" s="222" t="s">
        <v>495</v>
      </c>
      <c r="CR1" s="222" t="s">
        <v>496</v>
      </c>
    </row>
    <row r="2" spans="1:96" s="235" customFormat="1" hidden="1" x14ac:dyDescent="0.35">
      <c r="A2" s="231">
        <v>46055</v>
      </c>
      <c r="B2" s="231">
        <f>A2-91</f>
        <v>45964</v>
      </c>
      <c r="C2" s="232" t="s">
        <v>497</v>
      </c>
      <c r="D2" s="266">
        <f t="shared" ref="D2:D20" si="0">B2-30</f>
        <v>45934</v>
      </c>
      <c r="E2" s="266">
        <f>B2-30</f>
        <v>45934</v>
      </c>
      <c r="F2" s="266">
        <f>B2-30</f>
        <v>45934</v>
      </c>
      <c r="G2" s="266">
        <f>B2-30</f>
        <v>45934</v>
      </c>
      <c r="H2" s="266">
        <f>B2-30</f>
        <v>45934</v>
      </c>
      <c r="I2" s="266">
        <f>B2-30</f>
        <v>45934</v>
      </c>
      <c r="J2" s="233">
        <f>A2-91</f>
        <v>45964</v>
      </c>
      <c r="K2" s="233">
        <f>A2-91</f>
        <v>45964</v>
      </c>
      <c r="L2" s="234">
        <f>A2-84</f>
        <v>45971</v>
      </c>
      <c r="M2" s="233"/>
      <c r="N2" s="233">
        <f>A2-84</f>
        <v>45971</v>
      </c>
      <c r="O2" s="233">
        <f>A2-84</f>
        <v>45971</v>
      </c>
      <c r="P2" s="234">
        <f>A2-84</f>
        <v>45971</v>
      </c>
      <c r="Q2" s="234">
        <f>A2-84</f>
        <v>45971</v>
      </c>
      <c r="R2" s="234">
        <f>A2-84</f>
        <v>45971</v>
      </c>
      <c r="S2" s="234">
        <f>A2-84</f>
        <v>45971</v>
      </c>
      <c r="T2" s="234">
        <f>A2-84</f>
        <v>45971</v>
      </c>
      <c r="U2" s="234">
        <f>A2-84</f>
        <v>45971</v>
      </c>
      <c r="V2" s="234">
        <f>A2-77</f>
        <v>45978</v>
      </c>
      <c r="W2" s="234"/>
      <c r="X2" s="234">
        <f t="shared" ref="X2:X20" si="1">W2+1</f>
        <v>1</v>
      </c>
      <c r="Y2" s="234">
        <f>A2-77</f>
        <v>45978</v>
      </c>
      <c r="Z2" s="234">
        <f>A2-70</f>
        <v>45985</v>
      </c>
      <c r="AA2" s="234">
        <f>A2-70</f>
        <v>45985</v>
      </c>
      <c r="AB2" s="234">
        <f>A2-70</f>
        <v>45985</v>
      </c>
      <c r="AC2" s="234">
        <f>A2-63</f>
        <v>45992</v>
      </c>
      <c r="AD2" s="234">
        <f>A2-63</f>
        <v>45992</v>
      </c>
      <c r="AE2" s="234">
        <f>A2-63</f>
        <v>45992</v>
      </c>
      <c r="AF2" s="234">
        <f>A2-63</f>
        <v>45992</v>
      </c>
      <c r="AG2" s="234">
        <f>A2-63</f>
        <v>45992</v>
      </c>
      <c r="AH2" s="234">
        <f>A2-63</f>
        <v>45992</v>
      </c>
      <c r="AI2" s="234">
        <f>A2-56</f>
        <v>45999</v>
      </c>
      <c r="AJ2" s="234">
        <f>A2-56</f>
        <v>45999</v>
      </c>
      <c r="AK2" s="234">
        <f>A2-56</f>
        <v>45999</v>
      </c>
      <c r="AL2" s="234">
        <f>A2-56</f>
        <v>45999</v>
      </c>
      <c r="AM2" s="234">
        <f>A2-49</f>
        <v>46006</v>
      </c>
      <c r="AN2" s="234">
        <f>A2-49</f>
        <v>46006</v>
      </c>
      <c r="AO2" s="234">
        <f>A2-49</f>
        <v>46006</v>
      </c>
      <c r="AP2" s="234">
        <f>A2-49</f>
        <v>46006</v>
      </c>
      <c r="AQ2" s="234">
        <f>A2-49</f>
        <v>46006</v>
      </c>
      <c r="AR2" s="234">
        <f>A2-49</f>
        <v>46006</v>
      </c>
      <c r="AS2" s="234">
        <f>A2-42</f>
        <v>46013</v>
      </c>
      <c r="AT2" s="234">
        <f>A2-42</f>
        <v>46013</v>
      </c>
      <c r="AU2" s="234">
        <f>A2-42</f>
        <v>46013</v>
      </c>
      <c r="AV2" s="234">
        <f>A2-42</f>
        <v>46013</v>
      </c>
      <c r="AW2" s="234">
        <f>A2-42</f>
        <v>46013</v>
      </c>
      <c r="AX2" s="234">
        <f>A2-42</f>
        <v>46013</v>
      </c>
      <c r="AY2" s="234">
        <f>A2-42</f>
        <v>46013</v>
      </c>
      <c r="AZ2" s="234">
        <f>A2-42</f>
        <v>46013</v>
      </c>
      <c r="BA2" s="234">
        <f>A2-42</f>
        <v>46013</v>
      </c>
      <c r="BB2" s="234">
        <f>A2-35</f>
        <v>46020</v>
      </c>
      <c r="BC2" s="234">
        <f>A2-35</f>
        <v>46020</v>
      </c>
      <c r="BD2" s="234">
        <f>A2-35</f>
        <v>46020</v>
      </c>
      <c r="BE2" s="234">
        <f>A2-35</f>
        <v>46020</v>
      </c>
      <c r="BF2" s="234">
        <f>A2-28</f>
        <v>46027</v>
      </c>
      <c r="BG2" s="234">
        <f>A2-28</f>
        <v>46027</v>
      </c>
      <c r="BH2" s="234">
        <f>A2-28</f>
        <v>46027</v>
      </c>
      <c r="BI2" s="234">
        <f>A2-28</f>
        <v>46027</v>
      </c>
      <c r="BJ2" s="234">
        <f>A2-28</f>
        <v>46027</v>
      </c>
      <c r="BK2" s="234">
        <f>A2-28</f>
        <v>46027</v>
      </c>
      <c r="BL2" s="234">
        <f>A2-21</f>
        <v>46034</v>
      </c>
      <c r="BM2" s="234">
        <f>A2-21</f>
        <v>46034</v>
      </c>
      <c r="BN2" s="234">
        <f>A2-21</f>
        <v>46034</v>
      </c>
      <c r="BO2" s="234">
        <f>A2-21</f>
        <v>46034</v>
      </c>
      <c r="BP2" s="234">
        <f>A2-21</f>
        <v>46034</v>
      </c>
      <c r="BQ2" s="234">
        <f>A2-14</f>
        <v>46041</v>
      </c>
      <c r="BR2" s="234">
        <f>A2-14</f>
        <v>46041</v>
      </c>
      <c r="BS2" s="234">
        <f>A2-14</f>
        <v>46041</v>
      </c>
      <c r="BT2" s="234">
        <f>A2-14</f>
        <v>46041</v>
      </c>
      <c r="BU2" s="234">
        <f>A2-14</f>
        <v>46041</v>
      </c>
      <c r="BV2" s="234">
        <f>A2-7</f>
        <v>46048</v>
      </c>
      <c r="BW2" s="234">
        <f>A2-7</f>
        <v>46048</v>
      </c>
      <c r="BX2" s="234">
        <f>A2-7</f>
        <v>46048</v>
      </c>
      <c r="BY2" s="234">
        <f>A2-7</f>
        <v>46048</v>
      </c>
      <c r="BZ2" s="234">
        <f>A2-7</f>
        <v>46048</v>
      </c>
      <c r="CA2" s="234">
        <f>A2-6</f>
        <v>46049</v>
      </c>
      <c r="CB2" s="234">
        <f>A2-3</f>
        <v>46052</v>
      </c>
      <c r="CC2" s="234">
        <f>A2-3</f>
        <v>46052</v>
      </c>
      <c r="CD2" s="234">
        <f>A2-3</f>
        <v>46052</v>
      </c>
      <c r="CE2" s="234">
        <f>A2-7</f>
        <v>46048</v>
      </c>
      <c r="CF2" s="234">
        <f>A2</f>
        <v>46055</v>
      </c>
      <c r="CG2" s="234">
        <f>A2</f>
        <v>46055</v>
      </c>
      <c r="CH2" s="234">
        <f>A2</f>
        <v>46055</v>
      </c>
      <c r="CI2" s="234">
        <f>A2+2</f>
        <v>46057</v>
      </c>
      <c r="CJ2" s="234">
        <f>A2+7</f>
        <v>46062</v>
      </c>
      <c r="CK2" s="234">
        <f>A2+7</f>
        <v>46062</v>
      </c>
      <c r="CL2" s="234">
        <f>A2+7</f>
        <v>46062</v>
      </c>
      <c r="CM2" s="234">
        <f>+A2+9</f>
        <v>46064</v>
      </c>
      <c r="CN2" s="234">
        <f>A2+9</f>
        <v>46064</v>
      </c>
      <c r="CO2" s="234">
        <f>A2+14</f>
        <v>46069</v>
      </c>
      <c r="CP2" s="234">
        <f>A2+14</f>
        <v>46069</v>
      </c>
      <c r="CQ2" s="234">
        <f>A2+30</f>
        <v>46085</v>
      </c>
      <c r="CR2" s="234">
        <f>A2+45</f>
        <v>46100</v>
      </c>
    </row>
    <row r="3" spans="1:96" s="235" customFormat="1" hidden="1" x14ac:dyDescent="0.35">
      <c r="A3" s="231">
        <v>46097</v>
      </c>
      <c r="B3" s="231">
        <f t="shared" ref="B3:B20" si="2">A3-91</f>
        <v>46006</v>
      </c>
      <c r="C3" s="232" t="s">
        <v>497</v>
      </c>
      <c r="D3" s="233">
        <f t="shared" si="0"/>
        <v>45976</v>
      </c>
      <c r="E3" s="233">
        <f t="shared" ref="E3:E20" si="3">B3-30</f>
        <v>45976</v>
      </c>
      <c r="F3" s="233">
        <f t="shared" ref="F3:F20" si="4">B3-30</f>
        <v>45976</v>
      </c>
      <c r="G3" s="233">
        <f t="shared" ref="G3:G20" si="5">B3-30</f>
        <v>45976</v>
      </c>
      <c r="H3" s="233">
        <f t="shared" ref="H3:H20" si="6">B3-30</f>
        <v>45976</v>
      </c>
      <c r="I3" s="233">
        <f t="shared" ref="I3:I20" si="7">B3-30</f>
        <v>45976</v>
      </c>
      <c r="J3" s="233">
        <f t="shared" ref="J3:J20" si="8">A3-91</f>
        <v>46006</v>
      </c>
      <c r="K3" s="233">
        <f t="shared" ref="K3:K20" si="9">A3-91</f>
        <v>46006</v>
      </c>
      <c r="L3" s="234">
        <f t="shared" ref="L3:L20" si="10">A3-84</f>
        <v>46013</v>
      </c>
      <c r="M3" s="233"/>
      <c r="N3" s="233">
        <f t="shared" ref="N3:N20" si="11">A3-84</f>
        <v>46013</v>
      </c>
      <c r="O3" s="233">
        <f t="shared" ref="O3:O20" si="12">A3-84</f>
        <v>46013</v>
      </c>
      <c r="P3" s="234">
        <f t="shared" ref="P3:P20" si="13">A3-84</f>
        <v>46013</v>
      </c>
      <c r="Q3" s="234">
        <f t="shared" ref="Q3:Q20" si="14">A3-84</f>
        <v>46013</v>
      </c>
      <c r="R3" s="234">
        <f t="shared" ref="R3:R20" si="15">A3-84</f>
        <v>46013</v>
      </c>
      <c r="S3" s="234">
        <f t="shared" ref="S3:S20" si="16">A3-84</f>
        <v>46013</v>
      </c>
      <c r="T3" s="234">
        <f t="shared" ref="T3:T20" si="17">A3-84</f>
        <v>46013</v>
      </c>
      <c r="U3" s="234">
        <f t="shared" ref="U3:U20" si="18">A3-84</f>
        <v>46013</v>
      </c>
      <c r="V3" s="234">
        <f t="shared" ref="V3:V20" si="19">A3-77</f>
        <v>46020</v>
      </c>
      <c r="W3" s="234"/>
      <c r="X3" s="234">
        <f t="shared" si="1"/>
        <v>1</v>
      </c>
      <c r="Y3" s="234">
        <f t="shared" ref="Y3:Y20" si="20">A3-77</f>
        <v>46020</v>
      </c>
      <c r="Z3" s="234">
        <f t="shared" ref="Z3:Z20" si="21">A3-70</f>
        <v>46027</v>
      </c>
      <c r="AA3" s="234">
        <f t="shared" ref="AA3:AA20" si="22">A3-70</f>
        <v>46027</v>
      </c>
      <c r="AB3" s="234">
        <f t="shared" ref="AB3:AB20" si="23">A3-70</f>
        <v>46027</v>
      </c>
      <c r="AC3" s="234">
        <f t="shared" ref="AC3:AC20" si="24">A3-63</f>
        <v>46034</v>
      </c>
      <c r="AD3" s="234">
        <f t="shared" ref="AD3:AD20" si="25">A3-63</f>
        <v>46034</v>
      </c>
      <c r="AE3" s="234">
        <f t="shared" ref="AE3:AE20" si="26">A3-63</f>
        <v>46034</v>
      </c>
      <c r="AF3" s="234">
        <f t="shared" ref="AF3:AF20" si="27">A3-63</f>
        <v>46034</v>
      </c>
      <c r="AG3" s="234">
        <f t="shared" ref="AG3:AG20" si="28">A3-63</f>
        <v>46034</v>
      </c>
      <c r="AH3" s="234">
        <f t="shared" ref="AH3:AH20" si="29">A3-63</f>
        <v>46034</v>
      </c>
      <c r="AI3" s="234">
        <f t="shared" ref="AI3:AI20" si="30">A3-56</f>
        <v>46041</v>
      </c>
      <c r="AJ3" s="234">
        <f t="shared" ref="AJ3:AJ20" si="31">A3-56</f>
        <v>46041</v>
      </c>
      <c r="AK3" s="234">
        <f t="shared" ref="AK3:AK20" si="32">A3-56</f>
        <v>46041</v>
      </c>
      <c r="AL3" s="234">
        <f t="shared" ref="AL3:AL20" si="33">A3-56</f>
        <v>46041</v>
      </c>
      <c r="AM3" s="234">
        <f t="shared" ref="AM3:AM20" si="34">A3-49</f>
        <v>46048</v>
      </c>
      <c r="AN3" s="234">
        <f t="shared" ref="AN3:AN20" si="35">A3-49</f>
        <v>46048</v>
      </c>
      <c r="AO3" s="234">
        <f t="shared" ref="AO3:AO20" si="36">A3-49</f>
        <v>46048</v>
      </c>
      <c r="AP3" s="234">
        <f t="shared" ref="AP3:AP20" si="37">A3-49</f>
        <v>46048</v>
      </c>
      <c r="AQ3" s="234">
        <f t="shared" ref="AQ3:AQ20" si="38">A3-49</f>
        <v>46048</v>
      </c>
      <c r="AR3" s="234">
        <f t="shared" ref="AR3:AR20" si="39">A3-49</f>
        <v>46048</v>
      </c>
      <c r="AS3" s="234">
        <f t="shared" ref="AS3:AS20" si="40">A3-42</f>
        <v>46055</v>
      </c>
      <c r="AT3" s="234">
        <f t="shared" ref="AT3:AT20" si="41">A3-42</f>
        <v>46055</v>
      </c>
      <c r="AU3" s="234">
        <f t="shared" ref="AU3:AU20" si="42">A3-42</f>
        <v>46055</v>
      </c>
      <c r="AV3" s="234">
        <f t="shared" ref="AV3:AV20" si="43">A3-42</f>
        <v>46055</v>
      </c>
      <c r="AW3" s="234">
        <f t="shared" ref="AW3:AW20" si="44">A3-42</f>
        <v>46055</v>
      </c>
      <c r="AX3" s="234">
        <f t="shared" ref="AX3:AX20" si="45">A3-42</f>
        <v>46055</v>
      </c>
      <c r="AY3" s="234">
        <f t="shared" ref="AY3:AY20" si="46">A3-42</f>
        <v>46055</v>
      </c>
      <c r="AZ3" s="234">
        <f t="shared" ref="AZ3:AZ20" si="47">A3-42</f>
        <v>46055</v>
      </c>
      <c r="BA3" s="234">
        <f t="shared" ref="BA3:BA20" si="48">A3-42</f>
        <v>46055</v>
      </c>
      <c r="BB3" s="234">
        <f t="shared" ref="BB3:BB20" si="49">A3-35</f>
        <v>46062</v>
      </c>
      <c r="BC3" s="234">
        <f t="shared" ref="BC3:BC20" si="50">A3-35</f>
        <v>46062</v>
      </c>
      <c r="BD3" s="234">
        <f t="shared" ref="BD3:BD20" si="51">A3-35</f>
        <v>46062</v>
      </c>
      <c r="BE3" s="234">
        <f t="shared" ref="BE3:BE20" si="52">A3-35</f>
        <v>46062</v>
      </c>
      <c r="BF3" s="234">
        <f t="shared" ref="BF3:BF20" si="53">A3-28</f>
        <v>46069</v>
      </c>
      <c r="BG3" s="234">
        <f t="shared" ref="BG3:BG20" si="54">A3-28</f>
        <v>46069</v>
      </c>
      <c r="BH3" s="234">
        <f t="shared" ref="BH3:BH20" si="55">A3-28</f>
        <v>46069</v>
      </c>
      <c r="BI3" s="234">
        <f t="shared" ref="BI3:BI20" si="56">A3-28</f>
        <v>46069</v>
      </c>
      <c r="BJ3" s="234">
        <f t="shared" ref="BJ3:BJ20" si="57">A3-28</f>
        <v>46069</v>
      </c>
      <c r="BK3" s="234">
        <f t="shared" ref="BK3:BK20" si="58">A3-28</f>
        <v>46069</v>
      </c>
      <c r="BL3" s="234">
        <f t="shared" ref="BL3:BL20" si="59">A3-21</f>
        <v>46076</v>
      </c>
      <c r="BM3" s="234">
        <f t="shared" ref="BM3:BM20" si="60">A3-21</f>
        <v>46076</v>
      </c>
      <c r="BN3" s="234">
        <f t="shared" ref="BN3:BN20" si="61">A3-21</f>
        <v>46076</v>
      </c>
      <c r="BO3" s="234">
        <f t="shared" ref="BO3:BO20" si="62">A3-21</f>
        <v>46076</v>
      </c>
      <c r="BP3" s="234">
        <f t="shared" ref="BP3:BP20" si="63">A3-21</f>
        <v>46076</v>
      </c>
      <c r="BQ3" s="234">
        <f t="shared" ref="BQ3:BQ20" si="64">A3-14</f>
        <v>46083</v>
      </c>
      <c r="BR3" s="234">
        <f t="shared" ref="BR3:BR20" si="65">A3-14</f>
        <v>46083</v>
      </c>
      <c r="BS3" s="234">
        <f t="shared" ref="BS3:BS20" si="66">A3-14</f>
        <v>46083</v>
      </c>
      <c r="BT3" s="234">
        <f t="shared" ref="BT3:BT20" si="67">A3-14</f>
        <v>46083</v>
      </c>
      <c r="BU3" s="234">
        <f t="shared" ref="BU3:BU20" si="68">A3-14</f>
        <v>46083</v>
      </c>
      <c r="BV3" s="234">
        <f t="shared" ref="BV3:BV20" si="69">A3-7</f>
        <v>46090</v>
      </c>
      <c r="BW3" s="234">
        <f t="shared" ref="BW3:BW20" si="70">A3-7</f>
        <v>46090</v>
      </c>
      <c r="BX3" s="234">
        <f t="shared" ref="BX3:BX20" si="71">A3-7</f>
        <v>46090</v>
      </c>
      <c r="BY3" s="234">
        <f t="shared" ref="BY3:BY20" si="72">A3-7</f>
        <v>46090</v>
      </c>
      <c r="BZ3" s="234">
        <f t="shared" ref="BZ3:BZ20" si="73">A3-7</f>
        <v>46090</v>
      </c>
      <c r="CA3" s="234">
        <f t="shared" ref="CA3:CA20" si="74">A3-6</f>
        <v>46091</v>
      </c>
      <c r="CB3" s="234">
        <f t="shared" ref="CB3:CB20" si="75">A3-3</f>
        <v>46094</v>
      </c>
      <c r="CC3" s="234">
        <f t="shared" ref="CC3:CC20" si="76">A3-3</f>
        <v>46094</v>
      </c>
      <c r="CD3" s="234">
        <f t="shared" ref="CD3:CD20" si="77">A3-3</f>
        <v>46094</v>
      </c>
      <c r="CE3" s="234">
        <f t="shared" ref="CE3:CE20" si="78">A3-7</f>
        <v>46090</v>
      </c>
      <c r="CF3" s="234">
        <f t="shared" ref="CF3:CF20" si="79">A3</f>
        <v>46097</v>
      </c>
      <c r="CG3" s="234">
        <f t="shared" ref="CG3:CG20" si="80">A3</f>
        <v>46097</v>
      </c>
      <c r="CH3" s="234">
        <f t="shared" ref="CH3:CH20" si="81">A3</f>
        <v>46097</v>
      </c>
      <c r="CI3" s="234">
        <f t="shared" ref="CI3:CI20" si="82">A3+2</f>
        <v>46099</v>
      </c>
      <c r="CJ3" s="234">
        <f t="shared" ref="CJ3:CJ20" si="83">A3+7</f>
        <v>46104</v>
      </c>
      <c r="CK3" s="234">
        <f t="shared" ref="CK3:CK20" si="84">A3+7</f>
        <v>46104</v>
      </c>
      <c r="CL3" s="234">
        <f t="shared" ref="CL3:CL20" si="85">A3+7</f>
        <v>46104</v>
      </c>
      <c r="CM3" s="234">
        <f t="shared" ref="CM3:CM20" si="86">+A3+9</f>
        <v>46106</v>
      </c>
      <c r="CN3" s="234">
        <f t="shared" ref="CN3:CN20" si="87">A3+9</f>
        <v>46106</v>
      </c>
      <c r="CO3" s="234">
        <f t="shared" ref="CO3:CO20" si="88">A3+14</f>
        <v>46111</v>
      </c>
      <c r="CP3" s="234">
        <f t="shared" ref="CP3:CP20" si="89">A3+14</f>
        <v>46111</v>
      </c>
      <c r="CQ3" s="234">
        <f t="shared" ref="CQ3:CQ20" si="90">A3+30</f>
        <v>46127</v>
      </c>
      <c r="CR3" s="234">
        <f t="shared" ref="CR3:CR20" si="91">A3+45</f>
        <v>46142</v>
      </c>
    </row>
    <row r="4" spans="1:96" s="235" customFormat="1" x14ac:dyDescent="0.35">
      <c r="A4" s="231">
        <v>46118</v>
      </c>
      <c r="B4" s="231">
        <f t="shared" si="2"/>
        <v>46027</v>
      </c>
      <c r="C4" s="231"/>
      <c r="D4" s="233">
        <f t="shared" si="0"/>
        <v>45997</v>
      </c>
      <c r="E4" s="233">
        <f t="shared" si="3"/>
        <v>45997</v>
      </c>
      <c r="F4" s="233">
        <f t="shared" si="4"/>
        <v>45997</v>
      </c>
      <c r="G4" s="233">
        <f t="shared" si="5"/>
        <v>45997</v>
      </c>
      <c r="H4" s="233">
        <f t="shared" si="6"/>
        <v>45997</v>
      </c>
      <c r="I4" s="233">
        <f t="shared" si="7"/>
        <v>45997</v>
      </c>
      <c r="J4" s="233">
        <f t="shared" si="8"/>
        <v>46027</v>
      </c>
      <c r="K4" s="233">
        <f t="shared" si="9"/>
        <v>46027</v>
      </c>
      <c r="L4" s="234">
        <f t="shared" si="10"/>
        <v>46034</v>
      </c>
      <c r="M4" s="233"/>
      <c r="N4" s="233">
        <f t="shared" si="11"/>
        <v>46034</v>
      </c>
      <c r="O4" s="233">
        <f t="shared" si="12"/>
        <v>46034</v>
      </c>
      <c r="P4" s="234">
        <f t="shared" si="13"/>
        <v>46034</v>
      </c>
      <c r="Q4" s="234">
        <f t="shared" si="14"/>
        <v>46034</v>
      </c>
      <c r="R4" s="234">
        <f t="shared" si="15"/>
        <v>46034</v>
      </c>
      <c r="S4" s="234">
        <f t="shared" si="16"/>
        <v>46034</v>
      </c>
      <c r="T4" s="234">
        <f t="shared" si="17"/>
        <v>46034</v>
      </c>
      <c r="U4" s="234">
        <f t="shared" si="18"/>
        <v>46034</v>
      </c>
      <c r="V4" s="234">
        <f t="shared" si="19"/>
        <v>46041</v>
      </c>
      <c r="W4" s="234"/>
      <c r="X4" s="234">
        <f t="shared" si="1"/>
        <v>1</v>
      </c>
      <c r="Y4" s="234">
        <f t="shared" si="20"/>
        <v>46041</v>
      </c>
      <c r="Z4" s="234">
        <f t="shared" si="21"/>
        <v>46048</v>
      </c>
      <c r="AA4" s="234">
        <f t="shared" si="22"/>
        <v>46048</v>
      </c>
      <c r="AB4" s="234">
        <f t="shared" si="23"/>
        <v>46048</v>
      </c>
      <c r="AC4" s="234">
        <f t="shared" si="24"/>
        <v>46055</v>
      </c>
      <c r="AD4" s="234">
        <f t="shared" si="25"/>
        <v>46055</v>
      </c>
      <c r="AE4" s="234">
        <f t="shared" si="26"/>
        <v>46055</v>
      </c>
      <c r="AF4" s="234">
        <f t="shared" si="27"/>
        <v>46055</v>
      </c>
      <c r="AG4" s="234">
        <f t="shared" si="28"/>
        <v>46055</v>
      </c>
      <c r="AH4" s="234">
        <f t="shared" si="29"/>
        <v>46055</v>
      </c>
      <c r="AI4" s="234">
        <f t="shared" si="30"/>
        <v>46062</v>
      </c>
      <c r="AJ4" s="234">
        <f t="shared" si="31"/>
        <v>46062</v>
      </c>
      <c r="AK4" s="234">
        <f t="shared" si="32"/>
        <v>46062</v>
      </c>
      <c r="AL4" s="234">
        <f t="shared" si="33"/>
        <v>46062</v>
      </c>
      <c r="AM4" s="234">
        <f t="shared" si="34"/>
        <v>46069</v>
      </c>
      <c r="AN4" s="234">
        <f t="shared" si="35"/>
        <v>46069</v>
      </c>
      <c r="AO4" s="234">
        <f t="shared" si="36"/>
        <v>46069</v>
      </c>
      <c r="AP4" s="234">
        <f t="shared" si="37"/>
        <v>46069</v>
      </c>
      <c r="AQ4" s="234">
        <f t="shared" si="38"/>
        <v>46069</v>
      </c>
      <c r="AR4" s="234">
        <f t="shared" si="39"/>
        <v>46069</v>
      </c>
      <c r="AS4" s="234">
        <f t="shared" si="40"/>
        <v>46076</v>
      </c>
      <c r="AT4" s="234">
        <f t="shared" si="41"/>
        <v>46076</v>
      </c>
      <c r="AU4" s="234">
        <f t="shared" si="42"/>
        <v>46076</v>
      </c>
      <c r="AV4" s="234">
        <f t="shared" si="43"/>
        <v>46076</v>
      </c>
      <c r="AW4" s="234">
        <f t="shared" si="44"/>
        <v>46076</v>
      </c>
      <c r="AX4" s="234">
        <f t="shared" si="45"/>
        <v>46076</v>
      </c>
      <c r="AY4" s="234">
        <f t="shared" si="46"/>
        <v>46076</v>
      </c>
      <c r="AZ4" s="234">
        <f t="shared" si="47"/>
        <v>46076</v>
      </c>
      <c r="BA4" s="234">
        <f t="shared" si="48"/>
        <v>46076</v>
      </c>
      <c r="BB4" s="234">
        <f t="shared" si="49"/>
        <v>46083</v>
      </c>
      <c r="BC4" s="234">
        <f t="shared" si="50"/>
        <v>46083</v>
      </c>
      <c r="BD4" s="234">
        <f t="shared" si="51"/>
        <v>46083</v>
      </c>
      <c r="BE4" s="234">
        <f t="shared" si="52"/>
        <v>46083</v>
      </c>
      <c r="BF4" s="234">
        <f t="shared" si="53"/>
        <v>46090</v>
      </c>
      <c r="BG4" s="234">
        <f t="shared" si="54"/>
        <v>46090</v>
      </c>
      <c r="BH4" s="234">
        <f t="shared" si="55"/>
        <v>46090</v>
      </c>
      <c r="BI4" s="234">
        <f t="shared" si="56"/>
        <v>46090</v>
      </c>
      <c r="BJ4" s="234">
        <f t="shared" si="57"/>
        <v>46090</v>
      </c>
      <c r="BK4" s="234">
        <f t="shared" si="58"/>
        <v>46090</v>
      </c>
      <c r="BL4" s="234">
        <f t="shared" si="59"/>
        <v>46097</v>
      </c>
      <c r="BM4" s="234">
        <f t="shared" si="60"/>
        <v>46097</v>
      </c>
      <c r="BN4" s="234">
        <f t="shared" si="61"/>
        <v>46097</v>
      </c>
      <c r="BO4" s="234">
        <f t="shared" si="62"/>
        <v>46097</v>
      </c>
      <c r="BP4" s="234">
        <f t="shared" si="63"/>
        <v>46097</v>
      </c>
      <c r="BQ4" s="234">
        <f t="shared" si="64"/>
        <v>46104</v>
      </c>
      <c r="BR4" s="234">
        <f t="shared" si="65"/>
        <v>46104</v>
      </c>
      <c r="BS4" s="234">
        <f t="shared" si="66"/>
        <v>46104</v>
      </c>
      <c r="BT4" s="234">
        <f t="shared" si="67"/>
        <v>46104</v>
      </c>
      <c r="BU4" s="234">
        <f t="shared" si="68"/>
        <v>46104</v>
      </c>
      <c r="BV4" s="234">
        <f t="shared" si="69"/>
        <v>46111</v>
      </c>
      <c r="BW4" s="234">
        <f t="shared" si="70"/>
        <v>46111</v>
      </c>
      <c r="BX4" s="234">
        <f t="shared" si="71"/>
        <v>46111</v>
      </c>
      <c r="BY4" s="234">
        <f t="shared" si="72"/>
        <v>46111</v>
      </c>
      <c r="BZ4" s="234">
        <f t="shared" si="73"/>
        <v>46111</v>
      </c>
      <c r="CA4" s="234">
        <f t="shared" si="74"/>
        <v>46112</v>
      </c>
      <c r="CB4" s="234">
        <f t="shared" si="75"/>
        <v>46115</v>
      </c>
      <c r="CC4" s="234">
        <f t="shared" si="76"/>
        <v>46115</v>
      </c>
      <c r="CD4" s="234">
        <f t="shared" si="77"/>
        <v>46115</v>
      </c>
      <c r="CE4" s="234">
        <f t="shared" si="78"/>
        <v>46111</v>
      </c>
      <c r="CF4" s="234">
        <f t="shared" si="79"/>
        <v>46118</v>
      </c>
      <c r="CG4" s="234">
        <f t="shared" si="80"/>
        <v>46118</v>
      </c>
      <c r="CH4" s="234">
        <f t="shared" si="81"/>
        <v>46118</v>
      </c>
      <c r="CI4" s="234">
        <f t="shared" si="82"/>
        <v>46120</v>
      </c>
      <c r="CJ4" s="234">
        <f t="shared" si="83"/>
        <v>46125</v>
      </c>
      <c r="CK4" s="234">
        <f t="shared" si="84"/>
        <v>46125</v>
      </c>
      <c r="CL4" s="234">
        <f t="shared" si="85"/>
        <v>46125</v>
      </c>
      <c r="CM4" s="234">
        <f t="shared" si="86"/>
        <v>46127</v>
      </c>
      <c r="CN4" s="234">
        <f t="shared" si="87"/>
        <v>46127</v>
      </c>
      <c r="CO4" s="234">
        <f t="shared" si="88"/>
        <v>46132</v>
      </c>
      <c r="CP4" s="234">
        <f t="shared" si="89"/>
        <v>46132</v>
      </c>
      <c r="CQ4" s="234">
        <f t="shared" si="90"/>
        <v>46148</v>
      </c>
      <c r="CR4" s="234">
        <f t="shared" si="91"/>
        <v>46163</v>
      </c>
    </row>
    <row r="5" spans="1:96" s="235" customFormat="1" hidden="1" x14ac:dyDescent="0.35">
      <c r="A5" s="231">
        <v>46125</v>
      </c>
      <c r="B5" s="231">
        <f t="shared" si="2"/>
        <v>46034</v>
      </c>
      <c r="C5" s="231"/>
      <c r="D5" s="233">
        <f t="shared" si="0"/>
        <v>46004</v>
      </c>
      <c r="E5" s="233">
        <f t="shared" si="3"/>
        <v>46004</v>
      </c>
      <c r="F5" s="233">
        <f t="shared" si="4"/>
        <v>46004</v>
      </c>
      <c r="G5" s="233">
        <f t="shared" si="5"/>
        <v>46004</v>
      </c>
      <c r="H5" s="233">
        <f t="shared" si="6"/>
        <v>46004</v>
      </c>
      <c r="I5" s="233">
        <f t="shared" si="7"/>
        <v>46004</v>
      </c>
      <c r="J5" s="233">
        <f t="shared" si="8"/>
        <v>46034</v>
      </c>
      <c r="K5" s="233">
        <f t="shared" si="9"/>
        <v>46034</v>
      </c>
      <c r="L5" s="234">
        <f t="shared" si="10"/>
        <v>46041</v>
      </c>
      <c r="M5" s="233"/>
      <c r="N5" s="233">
        <f t="shared" si="11"/>
        <v>46041</v>
      </c>
      <c r="O5" s="233">
        <f t="shared" si="12"/>
        <v>46041</v>
      </c>
      <c r="P5" s="234">
        <f t="shared" si="13"/>
        <v>46041</v>
      </c>
      <c r="Q5" s="234">
        <f t="shared" si="14"/>
        <v>46041</v>
      </c>
      <c r="R5" s="234">
        <f t="shared" si="15"/>
        <v>46041</v>
      </c>
      <c r="S5" s="234">
        <f t="shared" si="16"/>
        <v>46041</v>
      </c>
      <c r="T5" s="234">
        <f t="shared" si="17"/>
        <v>46041</v>
      </c>
      <c r="U5" s="234">
        <f t="shared" si="18"/>
        <v>46041</v>
      </c>
      <c r="V5" s="234">
        <f t="shared" si="19"/>
        <v>46048</v>
      </c>
      <c r="W5" s="234"/>
      <c r="X5" s="234">
        <f t="shared" si="1"/>
        <v>1</v>
      </c>
      <c r="Y5" s="234">
        <f t="shared" si="20"/>
        <v>46048</v>
      </c>
      <c r="Z5" s="234">
        <f t="shared" si="21"/>
        <v>46055</v>
      </c>
      <c r="AA5" s="234">
        <f t="shared" si="22"/>
        <v>46055</v>
      </c>
      <c r="AB5" s="234">
        <f t="shared" si="23"/>
        <v>46055</v>
      </c>
      <c r="AC5" s="234">
        <f t="shared" si="24"/>
        <v>46062</v>
      </c>
      <c r="AD5" s="234">
        <f t="shared" si="25"/>
        <v>46062</v>
      </c>
      <c r="AE5" s="234">
        <f t="shared" si="26"/>
        <v>46062</v>
      </c>
      <c r="AF5" s="234">
        <f t="shared" si="27"/>
        <v>46062</v>
      </c>
      <c r="AG5" s="234">
        <f t="shared" si="28"/>
        <v>46062</v>
      </c>
      <c r="AH5" s="234">
        <f t="shared" si="29"/>
        <v>46062</v>
      </c>
      <c r="AI5" s="234">
        <f t="shared" si="30"/>
        <v>46069</v>
      </c>
      <c r="AJ5" s="234">
        <f t="shared" si="31"/>
        <v>46069</v>
      </c>
      <c r="AK5" s="234">
        <f t="shared" si="32"/>
        <v>46069</v>
      </c>
      <c r="AL5" s="234">
        <f t="shared" si="33"/>
        <v>46069</v>
      </c>
      <c r="AM5" s="234">
        <f t="shared" si="34"/>
        <v>46076</v>
      </c>
      <c r="AN5" s="234">
        <f t="shared" si="35"/>
        <v>46076</v>
      </c>
      <c r="AO5" s="234">
        <f t="shared" si="36"/>
        <v>46076</v>
      </c>
      <c r="AP5" s="234">
        <f t="shared" si="37"/>
        <v>46076</v>
      </c>
      <c r="AQ5" s="234">
        <f t="shared" si="38"/>
        <v>46076</v>
      </c>
      <c r="AR5" s="234">
        <f t="shared" si="39"/>
        <v>46076</v>
      </c>
      <c r="AS5" s="234">
        <f t="shared" si="40"/>
        <v>46083</v>
      </c>
      <c r="AT5" s="234">
        <f t="shared" si="41"/>
        <v>46083</v>
      </c>
      <c r="AU5" s="234">
        <f t="shared" si="42"/>
        <v>46083</v>
      </c>
      <c r="AV5" s="234">
        <f t="shared" si="43"/>
        <v>46083</v>
      </c>
      <c r="AW5" s="234">
        <f t="shared" si="44"/>
        <v>46083</v>
      </c>
      <c r="AX5" s="234">
        <f t="shared" si="45"/>
        <v>46083</v>
      </c>
      <c r="AY5" s="234">
        <f t="shared" si="46"/>
        <v>46083</v>
      </c>
      <c r="AZ5" s="234">
        <f t="shared" si="47"/>
        <v>46083</v>
      </c>
      <c r="BA5" s="234">
        <f t="shared" si="48"/>
        <v>46083</v>
      </c>
      <c r="BB5" s="234">
        <f t="shared" si="49"/>
        <v>46090</v>
      </c>
      <c r="BC5" s="234">
        <f t="shared" si="50"/>
        <v>46090</v>
      </c>
      <c r="BD5" s="234">
        <f t="shared" si="51"/>
        <v>46090</v>
      </c>
      <c r="BE5" s="234">
        <f t="shared" si="52"/>
        <v>46090</v>
      </c>
      <c r="BF5" s="234">
        <f t="shared" si="53"/>
        <v>46097</v>
      </c>
      <c r="BG5" s="234">
        <f t="shared" si="54"/>
        <v>46097</v>
      </c>
      <c r="BH5" s="234">
        <f t="shared" si="55"/>
        <v>46097</v>
      </c>
      <c r="BI5" s="234">
        <f t="shared" si="56"/>
        <v>46097</v>
      </c>
      <c r="BJ5" s="234">
        <f t="shared" si="57"/>
        <v>46097</v>
      </c>
      <c r="BK5" s="234">
        <f t="shared" si="58"/>
        <v>46097</v>
      </c>
      <c r="BL5" s="234">
        <f t="shared" si="59"/>
        <v>46104</v>
      </c>
      <c r="BM5" s="234">
        <f t="shared" si="60"/>
        <v>46104</v>
      </c>
      <c r="BN5" s="234">
        <f t="shared" si="61"/>
        <v>46104</v>
      </c>
      <c r="BO5" s="234">
        <f t="shared" si="62"/>
        <v>46104</v>
      </c>
      <c r="BP5" s="234">
        <f t="shared" si="63"/>
        <v>46104</v>
      </c>
      <c r="BQ5" s="234">
        <f t="shared" si="64"/>
        <v>46111</v>
      </c>
      <c r="BR5" s="234">
        <f t="shared" si="65"/>
        <v>46111</v>
      </c>
      <c r="BS5" s="234">
        <f t="shared" si="66"/>
        <v>46111</v>
      </c>
      <c r="BT5" s="234">
        <f t="shared" si="67"/>
        <v>46111</v>
      </c>
      <c r="BU5" s="234">
        <f t="shared" si="68"/>
        <v>46111</v>
      </c>
      <c r="BV5" s="234">
        <f t="shared" si="69"/>
        <v>46118</v>
      </c>
      <c r="BW5" s="234">
        <f t="shared" si="70"/>
        <v>46118</v>
      </c>
      <c r="BX5" s="234">
        <f t="shared" si="71"/>
        <v>46118</v>
      </c>
      <c r="BY5" s="234">
        <f t="shared" si="72"/>
        <v>46118</v>
      </c>
      <c r="BZ5" s="234">
        <f t="shared" si="73"/>
        <v>46118</v>
      </c>
      <c r="CA5" s="234">
        <f t="shared" si="74"/>
        <v>46119</v>
      </c>
      <c r="CB5" s="234">
        <f t="shared" si="75"/>
        <v>46122</v>
      </c>
      <c r="CC5" s="234">
        <f t="shared" si="76"/>
        <v>46122</v>
      </c>
      <c r="CD5" s="234">
        <f t="shared" si="77"/>
        <v>46122</v>
      </c>
      <c r="CE5" s="234">
        <f t="shared" si="78"/>
        <v>46118</v>
      </c>
      <c r="CF5" s="234">
        <f t="shared" si="79"/>
        <v>46125</v>
      </c>
      <c r="CG5" s="234">
        <f t="shared" si="80"/>
        <v>46125</v>
      </c>
      <c r="CH5" s="234">
        <f t="shared" si="81"/>
        <v>46125</v>
      </c>
      <c r="CI5" s="234">
        <f t="shared" si="82"/>
        <v>46127</v>
      </c>
      <c r="CJ5" s="234">
        <f t="shared" si="83"/>
        <v>46132</v>
      </c>
      <c r="CK5" s="234">
        <f t="shared" si="84"/>
        <v>46132</v>
      </c>
      <c r="CL5" s="234">
        <f t="shared" si="85"/>
        <v>46132</v>
      </c>
      <c r="CM5" s="234">
        <f t="shared" si="86"/>
        <v>46134</v>
      </c>
      <c r="CN5" s="234">
        <f t="shared" si="87"/>
        <v>46134</v>
      </c>
      <c r="CO5" s="234">
        <f t="shared" si="88"/>
        <v>46139</v>
      </c>
      <c r="CP5" s="234">
        <f t="shared" si="89"/>
        <v>46139</v>
      </c>
      <c r="CQ5" s="234">
        <f t="shared" si="90"/>
        <v>46155</v>
      </c>
      <c r="CR5" s="234">
        <f t="shared" si="91"/>
        <v>46170</v>
      </c>
    </row>
    <row r="6" spans="1:96" s="235" customFormat="1" hidden="1" x14ac:dyDescent="0.35">
      <c r="A6" s="231">
        <v>46153</v>
      </c>
      <c r="B6" s="231">
        <f t="shared" si="2"/>
        <v>46062</v>
      </c>
      <c r="C6" s="231"/>
      <c r="D6" s="233">
        <f t="shared" si="0"/>
        <v>46032</v>
      </c>
      <c r="E6" s="233">
        <f t="shared" si="3"/>
        <v>46032</v>
      </c>
      <c r="F6" s="233">
        <f t="shared" si="4"/>
        <v>46032</v>
      </c>
      <c r="G6" s="233">
        <f t="shared" si="5"/>
        <v>46032</v>
      </c>
      <c r="H6" s="233">
        <f t="shared" si="6"/>
        <v>46032</v>
      </c>
      <c r="I6" s="233">
        <f t="shared" si="7"/>
        <v>46032</v>
      </c>
      <c r="J6" s="233">
        <f t="shared" si="8"/>
        <v>46062</v>
      </c>
      <c r="K6" s="233">
        <f t="shared" si="9"/>
        <v>46062</v>
      </c>
      <c r="L6" s="234">
        <f t="shared" si="10"/>
        <v>46069</v>
      </c>
      <c r="M6" s="233"/>
      <c r="N6" s="233">
        <f t="shared" si="11"/>
        <v>46069</v>
      </c>
      <c r="O6" s="233">
        <f t="shared" si="12"/>
        <v>46069</v>
      </c>
      <c r="P6" s="234">
        <f t="shared" si="13"/>
        <v>46069</v>
      </c>
      <c r="Q6" s="234">
        <f t="shared" si="14"/>
        <v>46069</v>
      </c>
      <c r="R6" s="234">
        <f t="shared" si="15"/>
        <v>46069</v>
      </c>
      <c r="S6" s="234">
        <f t="shared" si="16"/>
        <v>46069</v>
      </c>
      <c r="T6" s="234">
        <f t="shared" si="17"/>
        <v>46069</v>
      </c>
      <c r="U6" s="234">
        <f t="shared" si="18"/>
        <v>46069</v>
      </c>
      <c r="V6" s="234">
        <f t="shared" si="19"/>
        <v>46076</v>
      </c>
      <c r="W6" s="234"/>
      <c r="X6" s="234">
        <f t="shared" si="1"/>
        <v>1</v>
      </c>
      <c r="Y6" s="234">
        <f t="shared" si="20"/>
        <v>46076</v>
      </c>
      <c r="Z6" s="234">
        <f t="shared" si="21"/>
        <v>46083</v>
      </c>
      <c r="AA6" s="234">
        <f t="shared" si="22"/>
        <v>46083</v>
      </c>
      <c r="AB6" s="234">
        <f t="shared" si="23"/>
        <v>46083</v>
      </c>
      <c r="AC6" s="234">
        <f t="shared" si="24"/>
        <v>46090</v>
      </c>
      <c r="AD6" s="234">
        <f t="shared" si="25"/>
        <v>46090</v>
      </c>
      <c r="AE6" s="234">
        <f t="shared" si="26"/>
        <v>46090</v>
      </c>
      <c r="AF6" s="234">
        <f t="shared" si="27"/>
        <v>46090</v>
      </c>
      <c r="AG6" s="234">
        <f t="shared" si="28"/>
        <v>46090</v>
      </c>
      <c r="AH6" s="234">
        <f t="shared" si="29"/>
        <v>46090</v>
      </c>
      <c r="AI6" s="234">
        <f t="shared" si="30"/>
        <v>46097</v>
      </c>
      <c r="AJ6" s="234">
        <f t="shared" si="31"/>
        <v>46097</v>
      </c>
      <c r="AK6" s="234">
        <f t="shared" si="32"/>
        <v>46097</v>
      </c>
      <c r="AL6" s="234">
        <f t="shared" si="33"/>
        <v>46097</v>
      </c>
      <c r="AM6" s="234">
        <f t="shared" si="34"/>
        <v>46104</v>
      </c>
      <c r="AN6" s="234">
        <f t="shared" si="35"/>
        <v>46104</v>
      </c>
      <c r="AO6" s="234">
        <f t="shared" si="36"/>
        <v>46104</v>
      </c>
      <c r="AP6" s="234">
        <f t="shared" si="37"/>
        <v>46104</v>
      </c>
      <c r="AQ6" s="234">
        <f t="shared" si="38"/>
        <v>46104</v>
      </c>
      <c r="AR6" s="234">
        <f t="shared" si="39"/>
        <v>46104</v>
      </c>
      <c r="AS6" s="234">
        <f t="shared" si="40"/>
        <v>46111</v>
      </c>
      <c r="AT6" s="234">
        <f t="shared" si="41"/>
        <v>46111</v>
      </c>
      <c r="AU6" s="234">
        <f t="shared" si="42"/>
        <v>46111</v>
      </c>
      <c r="AV6" s="234">
        <f t="shared" si="43"/>
        <v>46111</v>
      </c>
      <c r="AW6" s="234">
        <f t="shared" si="44"/>
        <v>46111</v>
      </c>
      <c r="AX6" s="234">
        <f t="shared" si="45"/>
        <v>46111</v>
      </c>
      <c r="AY6" s="234">
        <f t="shared" si="46"/>
        <v>46111</v>
      </c>
      <c r="AZ6" s="234">
        <f t="shared" si="47"/>
        <v>46111</v>
      </c>
      <c r="BA6" s="234">
        <f t="shared" si="48"/>
        <v>46111</v>
      </c>
      <c r="BB6" s="234">
        <f t="shared" si="49"/>
        <v>46118</v>
      </c>
      <c r="BC6" s="234">
        <f t="shared" si="50"/>
        <v>46118</v>
      </c>
      <c r="BD6" s="234">
        <f t="shared" si="51"/>
        <v>46118</v>
      </c>
      <c r="BE6" s="234">
        <f t="shared" si="52"/>
        <v>46118</v>
      </c>
      <c r="BF6" s="234">
        <f t="shared" si="53"/>
        <v>46125</v>
      </c>
      <c r="BG6" s="234">
        <f t="shared" si="54"/>
        <v>46125</v>
      </c>
      <c r="BH6" s="234">
        <f t="shared" si="55"/>
        <v>46125</v>
      </c>
      <c r="BI6" s="234">
        <f t="shared" si="56"/>
        <v>46125</v>
      </c>
      <c r="BJ6" s="234">
        <f t="shared" si="57"/>
        <v>46125</v>
      </c>
      <c r="BK6" s="234">
        <f t="shared" si="58"/>
        <v>46125</v>
      </c>
      <c r="BL6" s="234">
        <f t="shared" si="59"/>
        <v>46132</v>
      </c>
      <c r="BM6" s="234">
        <f t="shared" si="60"/>
        <v>46132</v>
      </c>
      <c r="BN6" s="234">
        <f t="shared" si="61"/>
        <v>46132</v>
      </c>
      <c r="BO6" s="234">
        <f t="shared" si="62"/>
        <v>46132</v>
      </c>
      <c r="BP6" s="234">
        <f t="shared" si="63"/>
        <v>46132</v>
      </c>
      <c r="BQ6" s="234">
        <f t="shared" si="64"/>
        <v>46139</v>
      </c>
      <c r="BR6" s="234">
        <f t="shared" si="65"/>
        <v>46139</v>
      </c>
      <c r="BS6" s="234">
        <f t="shared" si="66"/>
        <v>46139</v>
      </c>
      <c r="BT6" s="234">
        <f t="shared" si="67"/>
        <v>46139</v>
      </c>
      <c r="BU6" s="234">
        <f t="shared" si="68"/>
        <v>46139</v>
      </c>
      <c r="BV6" s="234">
        <f t="shared" si="69"/>
        <v>46146</v>
      </c>
      <c r="BW6" s="234">
        <f t="shared" si="70"/>
        <v>46146</v>
      </c>
      <c r="BX6" s="234">
        <f t="shared" si="71"/>
        <v>46146</v>
      </c>
      <c r="BY6" s="234">
        <f t="shared" si="72"/>
        <v>46146</v>
      </c>
      <c r="BZ6" s="234">
        <f t="shared" si="73"/>
        <v>46146</v>
      </c>
      <c r="CA6" s="234">
        <f t="shared" si="74"/>
        <v>46147</v>
      </c>
      <c r="CB6" s="234">
        <f t="shared" si="75"/>
        <v>46150</v>
      </c>
      <c r="CC6" s="234">
        <f t="shared" si="76"/>
        <v>46150</v>
      </c>
      <c r="CD6" s="234">
        <f t="shared" si="77"/>
        <v>46150</v>
      </c>
      <c r="CE6" s="234">
        <f t="shared" si="78"/>
        <v>46146</v>
      </c>
      <c r="CF6" s="234">
        <f t="shared" si="79"/>
        <v>46153</v>
      </c>
      <c r="CG6" s="234">
        <f t="shared" si="80"/>
        <v>46153</v>
      </c>
      <c r="CH6" s="234">
        <f t="shared" si="81"/>
        <v>46153</v>
      </c>
      <c r="CI6" s="234">
        <f t="shared" si="82"/>
        <v>46155</v>
      </c>
      <c r="CJ6" s="234">
        <f t="shared" si="83"/>
        <v>46160</v>
      </c>
      <c r="CK6" s="234">
        <f t="shared" si="84"/>
        <v>46160</v>
      </c>
      <c r="CL6" s="234">
        <f t="shared" si="85"/>
        <v>46160</v>
      </c>
      <c r="CM6" s="234">
        <f t="shared" si="86"/>
        <v>46162</v>
      </c>
      <c r="CN6" s="234">
        <f t="shared" si="87"/>
        <v>46162</v>
      </c>
      <c r="CO6" s="234">
        <f t="shared" si="88"/>
        <v>46167</v>
      </c>
      <c r="CP6" s="234">
        <f t="shared" si="89"/>
        <v>46167</v>
      </c>
      <c r="CQ6" s="234">
        <f t="shared" si="90"/>
        <v>46183</v>
      </c>
      <c r="CR6" s="234">
        <f t="shared" si="91"/>
        <v>46198</v>
      </c>
    </row>
    <row r="7" spans="1:96" s="235" customFormat="1" hidden="1" x14ac:dyDescent="0.35">
      <c r="A7" s="231">
        <v>46174</v>
      </c>
      <c r="B7" s="231">
        <f t="shared" si="2"/>
        <v>46083</v>
      </c>
      <c r="C7" s="231"/>
      <c r="D7" s="233">
        <f t="shared" si="0"/>
        <v>46053</v>
      </c>
      <c r="E7" s="233">
        <f t="shared" si="3"/>
        <v>46053</v>
      </c>
      <c r="F7" s="233">
        <f t="shared" si="4"/>
        <v>46053</v>
      </c>
      <c r="G7" s="233">
        <f t="shared" si="5"/>
        <v>46053</v>
      </c>
      <c r="H7" s="233">
        <f t="shared" si="6"/>
        <v>46053</v>
      </c>
      <c r="I7" s="233">
        <f t="shared" si="7"/>
        <v>46053</v>
      </c>
      <c r="J7" s="233">
        <f t="shared" si="8"/>
        <v>46083</v>
      </c>
      <c r="K7" s="233">
        <f t="shared" si="9"/>
        <v>46083</v>
      </c>
      <c r="L7" s="234">
        <f t="shared" si="10"/>
        <v>46090</v>
      </c>
      <c r="M7" s="233"/>
      <c r="N7" s="233">
        <f t="shared" si="11"/>
        <v>46090</v>
      </c>
      <c r="O7" s="233">
        <f t="shared" si="12"/>
        <v>46090</v>
      </c>
      <c r="P7" s="234">
        <f t="shared" si="13"/>
        <v>46090</v>
      </c>
      <c r="Q7" s="234">
        <f t="shared" si="14"/>
        <v>46090</v>
      </c>
      <c r="R7" s="234">
        <f t="shared" si="15"/>
        <v>46090</v>
      </c>
      <c r="S7" s="234">
        <f t="shared" si="16"/>
        <v>46090</v>
      </c>
      <c r="T7" s="234">
        <f t="shared" si="17"/>
        <v>46090</v>
      </c>
      <c r="U7" s="234">
        <f t="shared" si="18"/>
        <v>46090</v>
      </c>
      <c r="V7" s="234">
        <f t="shared" si="19"/>
        <v>46097</v>
      </c>
      <c r="W7" s="234"/>
      <c r="X7" s="234">
        <f t="shared" si="1"/>
        <v>1</v>
      </c>
      <c r="Y7" s="234">
        <f t="shared" si="20"/>
        <v>46097</v>
      </c>
      <c r="Z7" s="234">
        <f t="shared" si="21"/>
        <v>46104</v>
      </c>
      <c r="AA7" s="234">
        <f t="shared" si="22"/>
        <v>46104</v>
      </c>
      <c r="AB7" s="234">
        <f t="shared" si="23"/>
        <v>46104</v>
      </c>
      <c r="AC7" s="234">
        <f t="shared" si="24"/>
        <v>46111</v>
      </c>
      <c r="AD7" s="234">
        <f t="shared" si="25"/>
        <v>46111</v>
      </c>
      <c r="AE7" s="234">
        <f t="shared" si="26"/>
        <v>46111</v>
      </c>
      <c r="AF7" s="234">
        <f t="shared" si="27"/>
        <v>46111</v>
      </c>
      <c r="AG7" s="234">
        <f t="shared" si="28"/>
        <v>46111</v>
      </c>
      <c r="AH7" s="234">
        <f t="shared" si="29"/>
        <v>46111</v>
      </c>
      <c r="AI7" s="234">
        <f t="shared" si="30"/>
        <v>46118</v>
      </c>
      <c r="AJ7" s="234">
        <f t="shared" si="31"/>
        <v>46118</v>
      </c>
      <c r="AK7" s="234">
        <f t="shared" si="32"/>
        <v>46118</v>
      </c>
      <c r="AL7" s="234">
        <f t="shared" si="33"/>
        <v>46118</v>
      </c>
      <c r="AM7" s="234">
        <f t="shared" si="34"/>
        <v>46125</v>
      </c>
      <c r="AN7" s="234">
        <f t="shared" si="35"/>
        <v>46125</v>
      </c>
      <c r="AO7" s="234">
        <f t="shared" si="36"/>
        <v>46125</v>
      </c>
      <c r="AP7" s="234">
        <f t="shared" si="37"/>
        <v>46125</v>
      </c>
      <c r="AQ7" s="234">
        <f t="shared" si="38"/>
        <v>46125</v>
      </c>
      <c r="AR7" s="234">
        <f t="shared" si="39"/>
        <v>46125</v>
      </c>
      <c r="AS7" s="234">
        <f t="shared" si="40"/>
        <v>46132</v>
      </c>
      <c r="AT7" s="234">
        <f t="shared" si="41"/>
        <v>46132</v>
      </c>
      <c r="AU7" s="234">
        <f t="shared" si="42"/>
        <v>46132</v>
      </c>
      <c r="AV7" s="234">
        <f t="shared" si="43"/>
        <v>46132</v>
      </c>
      <c r="AW7" s="234">
        <f t="shared" si="44"/>
        <v>46132</v>
      </c>
      <c r="AX7" s="234">
        <f t="shared" si="45"/>
        <v>46132</v>
      </c>
      <c r="AY7" s="234">
        <f t="shared" si="46"/>
        <v>46132</v>
      </c>
      <c r="AZ7" s="234">
        <f t="shared" si="47"/>
        <v>46132</v>
      </c>
      <c r="BA7" s="234">
        <f t="shared" si="48"/>
        <v>46132</v>
      </c>
      <c r="BB7" s="234">
        <f t="shared" si="49"/>
        <v>46139</v>
      </c>
      <c r="BC7" s="234">
        <f t="shared" si="50"/>
        <v>46139</v>
      </c>
      <c r="BD7" s="234">
        <f t="shared" si="51"/>
        <v>46139</v>
      </c>
      <c r="BE7" s="234">
        <f t="shared" si="52"/>
        <v>46139</v>
      </c>
      <c r="BF7" s="234">
        <f t="shared" si="53"/>
        <v>46146</v>
      </c>
      <c r="BG7" s="234">
        <f t="shared" si="54"/>
        <v>46146</v>
      </c>
      <c r="BH7" s="234">
        <f t="shared" si="55"/>
        <v>46146</v>
      </c>
      <c r="BI7" s="234">
        <f t="shared" si="56"/>
        <v>46146</v>
      </c>
      <c r="BJ7" s="234">
        <f t="shared" si="57"/>
        <v>46146</v>
      </c>
      <c r="BK7" s="234">
        <f t="shared" si="58"/>
        <v>46146</v>
      </c>
      <c r="BL7" s="234">
        <f t="shared" si="59"/>
        <v>46153</v>
      </c>
      <c r="BM7" s="234">
        <f t="shared" si="60"/>
        <v>46153</v>
      </c>
      <c r="BN7" s="234">
        <f t="shared" si="61"/>
        <v>46153</v>
      </c>
      <c r="BO7" s="234">
        <f t="shared" si="62"/>
        <v>46153</v>
      </c>
      <c r="BP7" s="234">
        <f t="shared" si="63"/>
        <v>46153</v>
      </c>
      <c r="BQ7" s="234">
        <f t="shared" si="64"/>
        <v>46160</v>
      </c>
      <c r="BR7" s="234">
        <f t="shared" si="65"/>
        <v>46160</v>
      </c>
      <c r="BS7" s="234">
        <f t="shared" si="66"/>
        <v>46160</v>
      </c>
      <c r="BT7" s="234">
        <f t="shared" si="67"/>
        <v>46160</v>
      </c>
      <c r="BU7" s="234">
        <f t="shared" si="68"/>
        <v>46160</v>
      </c>
      <c r="BV7" s="234">
        <f t="shared" si="69"/>
        <v>46167</v>
      </c>
      <c r="BW7" s="234">
        <f t="shared" si="70"/>
        <v>46167</v>
      </c>
      <c r="BX7" s="234">
        <f t="shared" si="71"/>
        <v>46167</v>
      </c>
      <c r="BY7" s="234">
        <f t="shared" si="72"/>
        <v>46167</v>
      </c>
      <c r="BZ7" s="234">
        <f t="shared" si="73"/>
        <v>46167</v>
      </c>
      <c r="CA7" s="234">
        <f t="shared" si="74"/>
        <v>46168</v>
      </c>
      <c r="CB7" s="234">
        <f t="shared" si="75"/>
        <v>46171</v>
      </c>
      <c r="CC7" s="234">
        <f t="shared" si="76"/>
        <v>46171</v>
      </c>
      <c r="CD7" s="234">
        <f t="shared" si="77"/>
        <v>46171</v>
      </c>
      <c r="CE7" s="234">
        <f t="shared" si="78"/>
        <v>46167</v>
      </c>
      <c r="CF7" s="234">
        <f t="shared" si="79"/>
        <v>46174</v>
      </c>
      <c r="CG7" s="234">
        <f t="shared" si="80"/>
        <v>46174</v>
      </c>
      <c r="CH7" s="234">
        <f t="shared" si="81"/>
        <v>46174</v>
      </c>
      <c r="CI7" s="234">
        <f t="shared" si="82"/>
        <v>46176</v>
      </c>
      <c r="CJ7" s="234">
        <f t="shared" si="83"/>
        <v>46181</v>
      </c>
      <c r="CK7" s="234">
        <f t="shared" si="84"/>
        <v>46181</v>
      </c>
      <c r="CL7" s="234">
        <f t="shared" si="85"/>
        <v>46181</v>
      </c>
      <c r="CM7" s="234">
        <f t="shared" si="86"/>
        <v>46183</v>
      </c>
      <c r="CN7" s="234">
        <f t="shared" si="87"/>
        <v>46183</v>
      </c>
      <c r="CO7" s="234">
        <f t="shared" si="88"/>
        <v>46188</v>
      </c>
      <c r="CP7" s="234">
        <f t="shared" si="89"/>
        <v>46188</v>
      </c>
      <c r="CQ7" s="234">
        <f t="shared" si="90"/>
        <v>46204</v>
      </c>
      <c r="CR7" s="234">
        <f t="shared" si="91"/>
        <v>46219</v>
      </c>
    </row>
    <row r="8" spans="1:96" s="235" customFormat="1" hidden="1" x14ac:dyDescent="0.35">
      <c r="A8" s="231">
        <v>46181</v>
      </c>
      <c r="B8" s="231">
        <f t="shared" si="2"/>
        <v>46090</v>
      </c>
      <c r="C8" s="231"/>
      <c r="D8" s="233">
        <f t="shared" si="0"/>
        <v>46060</v>
      </c>
      <c r="E8" s="233">
        <f t="shared" si="3"/>
        <v>46060</v>
      </c>
      <c r="F8" s="233">
        <f t="shared" si="4"/>
        <v>46060</v>
      </c>
      <c r="G8" s="233">
        <f t="shared" si="5"/>
        <v>46060</v>
      </c>
      <c r="H8" s="233">
        <f t="shared" si="6"/>
        <v>46060</v>
      </c>
      <c r="I8" s="233">
        <f t="shared" si="7"/>
        <v>46060</v>
      </c>
      <c r="J8" s="233">
        <f t="shared" si="8"/>
        <v>46090</v>
      </c>
      <c r="K8" s="233">
        <f t="shared" si="9"/>
        <v>46090</v>
      </c>
      <c r="L8" s="234">
        <f t="shared" si="10"/>
        <v>46097</v>
      </c>
      <c r="M8" s="233"/>
      <c r="N8" s="233">
        <f t="shared" si="11"/>
        <v>46097</v>
      </c>
      <c r="O8" s="233">
        <f t="shared" si="12"/>
        <v>46097</v>
      </c>
      <c r="P8" s="234">
        <f t="shared" si="13"/>
        <v>46097</v>
      </c>
      <c r="Q8" s="234">
        <f t="shared" si="14"/>
        <v>46097</v>
      </c>
      <c r="R8" s="234">
        <f t="shared" si="15"/>
        <v>46097</v>
      </c>
      <c r="S8" s="234">
        <f t="shared" si="16"/>
        <v>46097</v>
      </c>
      <c r="T8" s="234">
        <f t="shared" si="17"/>
        <v>46097</v>
      </c>
      <c r="U8" s="234">
        <f t="shared" si="18"/>
        <v>46097</v>
      </c>
      <c r="V8" s="234">
        <f t="shared" si="19"/>
        <v>46104</v>
      </c>
      <c r="W8" s="234"/>
      <c r="X8" s="234">
        <f t="shared" si="1"/>
        <v>1</v>
      </c>
      <c r="Y8" s="234">
        <f t="shared" si="20"/>
        <v>46104</v>
      </c>
      <c r="Z8" s="234">
        <f t="shared" si="21"/>
        <v>46111</v>
      </c>
      <c r="AA8" s="234">
        <f t="shared" si="22"/>
        <v>46111</v>
      </c>
      <c r="AB8" s="234">
        <f t="shared" si="23"/>
        <v>46111</v>
      </c>
      <c r="AC8" s="234">
        <f t="shared" si="24"/>
        <v>46118</v>
      </c>
      <c r="AD8" s="234">
        <f t="shared" si="25"/>
        <v>46118</v>
      </c>
      <c r="AE8" s="234">
        <f t="shared" si="26"/>
        <v>46118</v>
      </c>
      <c r="AF8" s="234">
        <f t="shared" si="27"/>
        <v>46118</v>
      </c>
      <c r="AG8" s="234">
        <f t="shared" si="28"/>
        <v>46118</v>
      </c>
      <c r="AH8" s="234">
        <f t="shared" si="29"/>
        <v>46118</v>
      </c>
      <c r="AI8" s="234">
        <f t="shared" si="30"/>
        <v>46125</v>
      </c>
      <c r="AJ8" s="234">
        <f t="shared" si="31"/>
        <v>46125</v>
      </c>
      <c r="AK8" s="234">
        <f t="shared" si="32"/>
        <v>46125</v>
      </c>
      <c r="AL8" s="234">
        <f t="shared" si="33"/>
        <v>46125</v>
      </c>
      <c r="AM8" s="234">
        <f t="shared" si="34"/>
        <v>46132</v>
      </c>
      <c r="AN8" s="234">
        <f t="shared" si="35"/>
        <v>46132</v>
      </c>
      <c r="AO8" s="234">
        <f t="shared" si="36"/>
        <v>46132</v>
      </c>
      <c r="AP8" s="234">
        <f t="shared" si="37"/>
        <v>46132</v>
      </c>
      <c r="AQ8" s="234">
        <f t="shared" si="38"/>
        <v>46132</v>
      </c>
      <c r="AR8" s="234">
        <f t="shared" si="39"/>
        <v>46132</v>
      </c>
      <c r="AS8" s="234">
        <f t="shared" si="40"/>
        <v>46139</v>
      </c>
      <c r="AT8" s="234">
        <f t="shared" si="41"/>
        <v>46139</v>
      </c>
      <c r="AU8" s="234">
        <f t="shared" si="42"/>
        <v>46139</v>
      </c>
      <c r="AV8" s="234">
        <f t="shared" si="43"/>
        <v>46139</v>
      </c>
      <c r="AW8" s="234">
        <f t="shared" si="44"/>
        <v>46139</v>
      </c>
      <c r="AX8" s="234">
        <f t="shared" si="45"/>
        <v>46139</v>
      </c>
      <c r="AY8" s="234">
        <f t="shared" si="46"/>
        <v>46139</v>
      </c>
      <c r="AZ8" s="234">
        <f t="shared" si="47"/>
        <v>46139</v>
      </c>
      <c r="BA8" s="234">
        <f t="shared" si="48"/>
        <v>46139</v>
      </c>
      <c r="BB8" s="234">
        <f t="shared" si="49"/>
        <v>46146</v>
      </c>
      <c r="BC8" s="234">
        <f t="shared" si="50"/>
        <v>46146</v>
      </c>
      <c r="BD8" s="234">
        <f t="shared" si="51"/>
        <v>46146</v>
      </c>
      <c r="BE8" s="234">
        <f t="shared" si="52"/>
        <v>46146</v>
      </c>
      <c r="BF8" s="234">
        <f t="shared" si="53"/>
        <v>46153</v>
      </c>
      <c r="BG8" s="234">
        <f t="shared" si="54"/>
        <v>46153</v>
      </c>
      <c r="BH8" s="234">
        <f t="shared" si="55"/>
        <v>46153</v>
      </c>
      <c r="BI8" s="234">
        <f t="shared" si="56"/>
        <v>46153</v>
      </c>
      <c r="BJ8" s="234">
        <f t="shared" si="57"/>
        <v>46153</v>
      </c>
      <c r="BK8" s="234">
        <f t="shared" si="58"/>
        <v>46153</v>
      </c>
      <c r="BL8" s="234">
        <f t="shared" si="59"/>
        <v>46160</v>
      </c>
      <c r="BM8" s="234">
        <f t="shared" si="60"/>
        <v>46160</v>
      </c>
      <c r="BN8" s="234">
        <f t="shared" si="61"/>
        <v>46160</v>
      </c>
      <c r="BO8" s="234">
        <f t="shared" si="62"/>
        <v>46160</v>
      </c>
      <c r="BP8" s="234">
        <f t="shared" si="63"/>
        <v>46160</v>
      </c>
      <c r="BQ8" s="234">
        <f t="shared" si="64"/>
        <v>46167</v>
      </c>
      <c r="BR8" s="234">
        <f t="shared" si="65"/>
        <v>46167</v>
      </c>
      <c r="BS8" s="234">
        <f t="shared" si="66"/>
        <v>46167</v>
      </c>
      <c r="BT8" s="234">
        <f t="shared" si="67"/>
        <v>46167</v>
      </c>
      <c r="BU8" s="234">
        <f t="shared" si="68"/>
        <v>46167</v>
      </c>
      <c r="BV8" s="234">
        <f t="shared" si="69"/>
        <v>46174</v>
      </c>
      <c r="BW8" s="234">
        <f t="shared" si="70"/>
        <v>46174</v>
      </c>
      <c r="BX8" s="234">
        <f t="shared" si="71"/>
        <v>46174</v>
      </c>
      <c r="BY8" s="234">
        <f t="shared" si="72"/>
        <v>46174</v>
      </c>
      <c r="BZ8" s="234">
        <f t="shared" si="73"/>
        <v>46174</v>
      </c>
      <c r="CA8" s="234">
        <f t="shared" si="74"/>
        <v>46175</v>
      </c>
      <c r="CB8" s="234">
        <f t="shared" si="75"/>
        <v>46178</v>
      </c>
      <c r="CC8" s="234">
        <f t="shared" si="76"/>
        <v>46178</v>
      </c>
      <c r="CD8" s="234">
        <f t="shared" si="77"/>
        <v>46178</v>
      </c>
      <c r="CE8" s="234">
        <f t="shared" si="78"/>
        <v>46174</v>
      </c>
      <c r="CF8" s="234">
        <f t="shared" si="79"/>
        <v>46181</v>
      </c>
      <c r="CG8" s="234">
        <f t="shared" si="80"/>
        <v>46181</v>
      </c>
      <c r="CH8" s="234">
        <f t="shared" si="81"/>
        <v>46181</v>
      </c>
      <c r="CI8" s="234">
        <f t="shared" si="82"/>
        <v>46183</v>
      </c>
      <c r="CJ8" s="234">
        <f t="shared" si="83"/>
        <v>46188</v>
      </c>
      <c r="CK8" s="234">
        <f t="shared" si="84"/>
        <v>46188</v>
      </c>
      <c r="CL8" s="234">
        <f t="shared" si="85"/>
        <v>46188</v>
      </c>
      <c r="CM8" s="234">
        <f t="shared" si="86"/>
        <v>46190</v>
      </c>
      <c r="CN8" s="234">
        <f t="shared" si="87"/>
        <v>46190</v>
      </c>
      <c r="CO8" s="234">
        <f t="shared" si="88"/>
        <v>46195</v>
      </c>
      <c r="CP8" s="234">
        <f t="shared" si="89"/>
        <v>46195</v>
      </c>
      <c r="CQ8" s="234">
        <f t="shared" si="90"/>
        <v>46211</v>
      </c>
      <c r="CR8" s="234">
        <f t="shared" si="91"/>
        <v>46226</v>
      </c>
    </row>
    <row r="9" spans="1:96" s="235" customFormat="1" x14ac:dyDescent="0.35">
      <c r="A9" s="231">
        <v>46195</v>
      </c>
      <c r="B9" s="231">
        <f t="shared" si="2"/>
        <v>46104</v>
      </c>
      <c r="C9" s="231"/>
      <c r="D9" s="233">
        <f t="shared" si="0"/>
        <v>46074</v>
      </c>
      <c r="E9" s="233">
        <f t="shared" si="3"/>
        <v>46074</v>
      </c>
      <c r="F9" s="233">
        <f t="shared" si="4"/>
        <v>46074</v>
      </c>
      <c r="G9" s="233">
        <f t="shared" si="5"/>
        <v>46074</v>
      </c>
      <c r="H9" s="233">
        <f t="shared" si="6"/>
        <v>46074</v>
      </c>
      <c r="I9" s="233">
        <f t="shared" si="7"/>
        <v>46074</v>
      </c>
      <c r="J9" s="233">
        <f t="shared" si="8"/>
        <v>46104</v>
      </c>
      <c r="K9" s="233">
        <f t="shared" si="9"/>
        <v>46104</v>
      </c>
      <c r="L9" s="234">
        <f t="shared" si="10"/>
        <v>46111</v>
      </c>
      <c r="M9" s="233"/>
      <c r="N9" s="233">
        <f t="shared" si="11"/>
        <v>46111</v>
      </c>
      <c r="O9" s="233">
        <f t="shared" si="12"/>
        <v>46111</v>
      </c>
      <c r="P9" s="234">
        <f t="shared" si="13"/>
        <v>46111</v>
      </c>
      <c r="Q9" s="234">
        <f t="shared" si="14"/>
        <v>46111</v>
      </c>
      <c r="R9" s="234">
        <f t="shared" si="15"/>
        <v>46111</v>
      </c>
      <c r="S9" s="234">
        <f t="shared" si="16"/>
        <v>46111</v>
      </c>
      <c r="T9" s="234">
        <f t="shared" si="17"/>
        <v>46111</v>
      </c>
      <c r="U9" s="234">
        <f t="shared" si="18"/>
        <v>46111</v>
      </c>
      <c r="V9" s="234">
        <f t="shared" si="19"/>
        <v>46118</v>
      </c>
      <c r="W9" s="234"/>
      <c r="X9" s="234">
        <f t="shared" si="1"/>
        <v>1</v>
      </c>
      <c r="Y9" s="234">
        <f t="shared" si="20"/>
        <v>46118</v>
      </c>
      <c r="Z9" s="234">
        <f t="shared" si="21"/>
        <v>46125</v>
      </c>
      <c r="AA9" s="234">
        <f t="shared" si="22"/>
        <v>46125</v>
      </c>
      <c r="AB9" s="234">
        <f t="shared" si="23"/>
        <v>46125</v>
      </c>
      <c r="AC9" s="234">
        <f t="shared" si="24"/>
        <v>46132</v>
      </c>
      <c r="AD9" s="234">
        <f t="shared" si="25"/>
        <v>46132</v>
      </c>
      <c r="AE9" s="234">
        <f t="shared" si="26"/>
        <v>46132</v>
      </c>
      <c r="AF9" s="234">
        <f t="shared" si="27"/>
        <v>46132</v>
      </c>
      <c r="AG9" s="234">
        <f t="shared" si="28"/>
        <v>46132</v>
      </c>
      <c r="AH9" s="234">
        <f t="shared" si="29"/>
        <v>46132</v>
      </c>
      <c r="AI9" s="234">
        <f t="shared" si="30"/>
        <v>46139</v>
      </c>
      <c r="AJ9" s="234">
        <f t="shared" si="31"/>
        <v>46139</v>
      </c>
      <c r="AK9" s="234">
        <f t="shared" si="32"/>
        <v>46139</v>
      </c>
      <c r="AL9" s="234">
        <f t="shared" si="33"/>
        <v>46139</v>
      </c>
      <c r="AM9" s="234">
        <f t="shared" si="34"/>
        <v>46146</v>
      </c>
      <c r="AN9" s="234">
        <f t="shared" si="35"/>
        <v>46146</v>
      </c>
      <c r="AO9" s="234">
        <f t="shared" si="36"/>
        <v>46146</v>
      </c>
      <c r="AP9" s="234">
        <f t="shared" si="37"/>
        <v>46146</v>
      </c>
      <c r="AQ9" s="234">
        <f t="shared" si="38"/>
        <v>46146</v>
      </c>
      <c r="AR9" s="234">
        <f t="shared" si="39"/>
        <v>46146</v>
      </c>
      <c r="AS9" s="234">
        <f t="shared" si="40"/>
        <v>46153</v>
      </c>
      <c r="AT9" s="234">
        <f t="shared" si="41"/>
        <v>46153</v>
      </c>
      <c r="AU9" s="234">
        <f t="shared" si="42"/>
        <v>46153</v>
      </c>
      <c r="AV9" s="234">
        <f t="shared" si="43"/>
        <v>46153</v>
      </c>
      <c r="AW9" s="234">
        <f t="shared" si="44"/>
        <v>46153</v>
      </c>
      <c r="AX9" s="234">
        <f t="shared" si="45"/>
        <v>46153</v>
      </c>
      <c r="AY9" s="234">
        <f t="shared" si="46"/>
        <v>46153</v>
      </c>
      <c r="AZ9" s="234">
        <f t="shared" si="47"/>
        <v>46153</v>
      </c>
      <c r="BA9" s="234">
        <f t="shared" si="48"/>
        <v>46153</v>
      </c>
      <c r="BB9" s="234">
        <f t="shared" si="49"/>
        <v>46160</v>
      </c>
      <c r="BC9" s="234">
        <f t="shared" si="50"/>
        <v>46160</v>
      </c>
      <c r="BD9" s="234">
        <f t="shared" si="51"/>
        <v>46160</v>
      </c>
      <c r="BE9" s="234">
        <f t="shared" si="52"/>
        <v>46160</v>
      </c>
      <c r="BF9" s="234">
        <f t="shared" si="53"/>
        <v>46167</v>
      </c>
      <c r="BG9" s="234">
        <f t="shared" si="54"/>
        <v>46167</v>
      </c>
      <c r="BH9" s="234">
        <f t="shared" si="55"/>
        <v>46167</v>
      </c>
      <c r="BI9" s="234">
        <f t="shared" si="56"/>
        <v>46167</v>
      </c>
      <c r="BJ9" s="234">
        <f t="shared" si="57"/>
        <v>46167</v>
      </c>
      <c r="BK9" s="234">
        <f t="shared" si="58"/>
        <v>46167</v>
      </c>
      <c r="BL9" s="234">
        <f t="shared" si="59"/>
        <v>46174</v>
      </c>
      <c r="BM9" s="234">
        <f t="shared" si="60"/>
        <v>46174</v>
      </c>
      <c r="BN9" s="234">
        <f t="shared" si="61"/>
        <v>46174</v>
      </c>
      <c r="BO9" s="234">
        <f t="shared" si="62"/>
        <v>46174</v>
      </c>
      <c r="BP9" s="234">
        <f t="shared" si="63"/>
        <v>46174</v>
      </c>
      <c r="BQ9" s="234">
        <f t="shared" si="64"/>
        <v>46181</v>
      </c>
      <c r="BR9" s="234">
        <f t="shared" si="65"/>
        <v>46181</v>
      </c>
      <c r="BS9" s="234">
        <f t="shared" si="66"/>
        <v>46181</v>
      </c>
      <c r="BT9" s="234">
        <f t="shared" si="67"/>
        <v>46181</v>
      </c>
      <c r="BU9" s="234">
        <f t="shared" si="68"/>
        <v>46181</v>
      </c>
      <c r="BV9" s="234">
        <f t="shared" si="69"/>
        <v>46188</v>
      </c>
      <c r="BW9" s="234">
        <f t="shared" si="70"/>
        <v>46188</v>
      </c>
      <c r="BX9" s="234">
        <f t="shared" si="71"/>
        <v>46188</v>
      </c>
      <c r="BY9" s="234">
        <f t="shared" si="72"/>
        <v>46188</v>
      </c>
      <c r="BZ9" s="234">
        <f t="shared" si="73"/>
        <v>46188</v>
      </c>
      <c r="CA9" s="234">
        <f t="shared" si="74"/>
        <v>46189</v>
      </c>
      <c r="CB9" s="234">
        <f t="shared" si="75"/>
        <v>46192</v>
      </c>
      <c r="CC9" s="234">
        <f t="shared" si="76"/>
        <v>46192</v>
      </c>
      <c r="CD9" s="234">
        <f t="shared" si="77"/>
        <v>46192</v>
      </c>
      <c r="CE9" s="234">
        <f t="shared" si="78"/>
        <v>46188</v>
      </c>
      <c r="CF9" s="234">
        <f t="shared" si="79"/>
        <v>46195</v>
      </c>
      <c r="CG9" s="234">
        <f t="shared" si="80"/>
        <v>46195</v>
      </c>
      <c r="CH9" s="234">
        <f t="shared" si="81"/>
        <v>46195</v>
      </c>
      <c r="CI9" s="234">
        <f t="shared" si="82"/>
        <v>46197</v>
      </c>
      <c r="CJ9" s="234">
        <f t="shared" si="83"/>
        <v>46202</v>
      </c>
      <c r="CK9" s="234">
        <f t="shared" si="84"/>
        <v>46202</v>
      </c>
      <c r="CL9" s="234">
        <f t="shared" si="85"/>
        <v>46202</v>
      </c>
      <c r="CM9" s="234">
        <f t="shared" si="86"/>
        <v>46204</v>
      </c>
      <c r="CN9" s="234">
        <f t="shared" si="87"/>
        <v>46204</v>
      </c>
      <c r="CO9" s="234">
        <f t="shared" si="88"/>
        <v>46209</v>
      </c>
      <c r="CP9" s="234">
        <f t="shared" si="89"/>
        <v>46209</v>
      </c>
      <c r="CQ9" s="234">
        <f t="shared" si="90"/>
        <v>46225</v>
      </c>
      <c r="CR9" s="234">
        <f t="shared" si="91"/>
        <v>46240</v>
      </c>
    </row>
    <row r="10" spans="1:96" s="235" customFormat="1" x14ac:dyDescent="0.35">
      <c r="A10" s="231">
        <v>46202</v>
      </c>
      <c r="B10" s="231">
        <f t="shared" si="2"/>
        <v>46111</v>
      </c>
      <c r="C10" s="231"/>
      <c r="D10" s="233">
        <f t="shared" si="0"/>
        <v>46081</v>
      </c>
      <c r="E10" s="233">
        <f t="shared" si="3"/>
        <v>46081</v>
      </c>
      <c r="F10" s="233">
        <f t="shared" si="4"/>
        <v>46081</v>
      </c>
      <c r="G10" s="233">
        <f t="shared" si="5"/>
        <v>46081</v>
      </c>
      <c r="H10" s="233">
        <f t="shared" si="6"/>
        <v>46081</v>
      </c>
      <c r="I10" s="233">
        <f t="shared" si="7"/>
        <v>46081</v>
      </c>
      <c r="J10" s="233">
        <f t="shared" si="8"/>
        <v>46111</v>
      </c>
      <c r="K10" s="233">
        <f t="shared" si="9"/>
        <v>46111</v>
      </c>
      <c r="L10" s="234">
        <f t="shared" si="10"/>
        <v>46118</v>
      </c>
      <c r="M10" s="233"/>
      <c r="N10" s="233">
        <f t="shared" si="11"/>
        <v>46118</v>
      </c>
      <c r="O10" s="233">
        <f t="shared" si="12"/>
        <v>46118</v>
      </c>
      <c r="P10" s="234">
        <f t="shared" si="13"/>
        <v>46118</v>
      </c>
      <c r="Q10" s="234">
        <f t="shared" si="14"/>
        <v>46118</v>
      </c>
      <c r="R10" s="234">
        <f t="shared" si="15"/>
        <v>46118</v>
      </c>
      <c r="S10" s="234">
        <f t="shared" si="16"/>
        <v>46118</v>
      </c>
      <c r="T10" s="234">
        <f t="shared" si="17"/>
        <v>46118</v>
      </c>
      <c r="U10" s="234">
        <f t="shared" si="18"/>
        <v>46118</v>
      </c>
      <c r="V10" s="234">
        <f t="shared" si="19"/>
        <v>46125</v>
      </c>
      <c r="W10" s="234"/>
      <c r="X10" s="234">
        <f t="shared" si="1"/>
        <v>1</v>
      </c>
      <c r="Y10" s="234">
        <f t="shared" si="20"/>
        <v>46125</v>
      </c>
      <c r="Z10" s="234">
        <f t="shared" si="21"/>
        <v>46132</v>
      </c>
      <c r="AA10" s="234">
        <f t="shared" si="22"/>
        <v>46132</v>
      </c>
      <c r="AB10" s="234">
        <f t="shared" si="23"/>
        <v>46132</v>
      </c>
      <c r="AC10" s="234">
        <f t="shared" si="24"/>
        <v>46139</v>
      </c>
      <c r="AD10" s="234">
        <f t="shared" si="25"/>
        <v>46139</v>
      </c>
      <c r="AE10" s="234">
        <f t="shared" si="26"/>
        <v>46139</v>
      </c>
      <c r="AF10" s="234">
        <f t="shared" si="27"/>
        <v>46139</v>
      </c>
      <c r="AG10" s="234">
        <f t="shared" si="28"/>
        <v>46139</v>
      </c>
      <c r="AH10" s="234">
        <f t="shared" si="29"/>
        <v>46139</v>
      </c>
      <c r="AI10" s="234">
        <f t="shared" si="30"/>
        <v>46146</v>
      </c>
      <c r="AJ10" s="234">
        <f t="shared" si="31"/>
        <v>46146</v>
      </c>
      <c r="AK10" s="234">
        <f t="shared" si="32"/>
        <v>46146</v>
      </c>
      <c r="AL10" s="234">
        <f t="shared" si="33"/>
        <v>46146</v>
      </c>
      <c r="AM10" s="234">
        <f t="shared" si="34"/>
        <v>46153</v>
      </c>
      <c r="AN10" s="234">
        <f t="shared" si="35"/>
        <v>46153</v>
      </c>
      <c r="AO10" s="234">
        <f t="shared" si="36"/>
        <v>46153</v>
      </c>
      <c r="AP10" s="234">
        <f t="shared" si="37"/>
        <v>46153</v>
      </c>
      <c r="AQ10" s="234">
        <f t="shared" si="38"/>
        <v>46153</v>
      </c>
      <c r="AR10" s="234">
        <f t="shared" si="39"/>
        <v>46153</v>
      </c>
      <c r="AS10" s="234">
        <f t="shared" si="40"/>
        <v>46160</v>
      </c>
      <c r="AT10" s="234">
        <f t="shared" si="41"/>
        <v>46160</v>
      </c>
      <c r="AU10" s="234">
        <f t="shared" si="42"/>
        <v>46160</v>
      </c>
      <c r="AV10" s="234">
        <f t="shared" si="43"/>
        <v>46160</v>
      </c>
      <c r="AW10" s="234">
        <f t="shared" si="44"/>
        <v>46160</v>
      </c>
      <c r="AX10" s="234">
        <f t="shared" si="45"/>
        <v>46160</v>
      </c>
      <c r="AY10" s="234">
        <f t="shared" si="46"/>
        <v>46160</v>
      </c>
      <c r="AZ10" s="234">
        <f t="shared" si="47"/>
        <v>46160</v>
      </c>
      <c r="BA10" s="234">
        <f t="shared" si="48"/>
        <v>46160</v>
      </c>
      <c r="BB10" s="234">
        <f t="shared" si="49"/>
        <v>46167</v>
      </c>
      <c r="BC10" s="234">
        <f t="shared" si="50"/>
        <v>46167</v>
      </c>
      <c r="BD10" s="234">
        <f t="shared" si="51"/>
        <v>46167</v>
      </c>
      <c r="BE10" s="234">
        <f t="shared" si="52"/>
        <v>46167</v>
      </c>
      <c r="BF10" s="234">
        <f t="shared" si="53"/>
        <v>46174</v>
      </c>
      <c r="BG10" s="234">
        <f t="shared" si="54"/>
        <v>46174</v>
      </c>
      <c r="BH10" s="234">
        <f t="shared" si="55"/>
        <v>46174</v>
      </c>
      <c r="BI10" s="234">
        <f t="shared" si="56"/>
        <v>46174</v>
      </c>
      <c r="BJ10" s="234">
        <f t="shared" si="57"/>
        <v>46174</v>
      </c>
      <c r="BK10" s="234">
        <f t="shared" si="58"/>
        <v>46174</v>
      </c>
      <c r="BL10" s="234">
        <f t="shared" si="59"/>
        <v>46181</v>
      </c>
      <c r="BM10" s="234">
        <f t="shared" si="60"/>
        <v>46181</v>
      </c>
      <c r="BN10" s="234">
        <f t="shared" si="61"/>
        <v>46181</v>
      </c>
      <c r="BO10" s="234">
        <f t="shared" si="62"/>
        <v>46181</v>
      </c>
      <c r="BP10" s="234">
        <f t="shared" si="63"/>
        <v>46181</v>
      </c>
      <c r="BQ10" s="234">
        <f t="shared" si="64"/>
        <v>46188</v>
      </c>
      <c r="BR10" s="234">
        <f t="shared" si="65"/>
        <v>46188</v>
      </c>
      <c r="BS10" s="234">
        <f t="shared" si="66"/>
        <v>46188</v>
      </c>
      <c r="BT10" s="234">
        <f t="shared" si="67"/>
        <v>46188</v>
      </c>
      <c r="BU10" s="234">
        <f t="shared" si="68"/>
        <v>46188</v>
      </c>
      <c r="BV10" s="234">
        <f t="shared" si="69"/>
        <v>46195</v>
      </c>
      <c r="BW10" s="234">
        <f t="shared" si="70"/>
        <v>46195</v>
      </c>
      <c r="BX10" s="234">
        <f t="shared" si="71"/>
        <v>46195</v>
      </c>
      <c r="BY10" s="234">
        <f t="shared" si="72"/>
        <v>46195</v>
      </c>
      <c r="BZ10" s="234">
        <f t="shared" si="73"/>
        <v>46195</v>
      </c>
      <c r="CA10" s="234">
        <f t="shared" si="74"/>
        <v>46196</v>
      </c>
      <c r="CB10" s="234">
        <f t="shared" si="75"/>
        <v>46199</v>
      </c>
      <c r="CC10" s="234">
        <f t="shared" si="76"/>
        <v>46199</v>
      </c>
      <c r="CD10" s="234">
        <f t="shared" si="77"/>
        <v>46199</v>
      </c>
      <c r="CE10" s="234">
        <f t="shared" si="78"/>
        <v>46195</v>
      </c>
      <c r="CF10" s="234">
        <f t="shared" si="79"/>
        <v>46202</v>
      </c>
      <c r="CG10" s="234">
        <f t="shared" si="80"/>
        <v>46202</v>
      </c>
      <c r="CH10" s="234">
        <f t="shared" si="81"/>
        <v>46202</v>
      </c>
      <c r="CI10" s="234">
        <f t="shared" si="82"/>
        <v>46204</v>
      </c>
      <c r="CJ10" s="234">
        <f t="shared" si="83"/>
        <v>46209</v>
      </c>
      <c r="CK10" s="234">
        <f t="shared" si="84"/>
        <v>46209</v>
      </c>
      <c r="CL10" s="234">
        <f t="shared" si="85"/>
        <v>46209</v>
      </c>
      <c r="CM10" s="234">
        <f t="shared" si="86"/>
        <v>46211</v>
      </c>
      <c r="CN10" s="234">
        <f t="shared" si="87"/>
        <v>46211</v>
      </c>
      <c r="CO10" s="234">
        <f t="shared" si="88"/>
        <v>46216</v>
      </c>
      <c r="CP10" s="234">
        <f t="shared" si="89"/>
        <v>46216</v>
      </c>
      <c r="CQ10" s="234">
        <f t="shared" si="90"/>
        <v>46232</v>
      </c>
      <c r="CR10" s="234">
        <f t="shared" si="91"/>
        <v>46247</v>
      </c>
    </row>
    <row r="11" spans="1:96" s="235" customFormat="1" hidden="1" x14ac:dyDescent="0.35">
      <c r="A11" s="231">
        <v>46209</v>
      </c>
      <c r="B11" s="231">
        <f t="shared" si="2"/>
        <v>46118</v>
      </c>
      <c r="C11" s="231"/>
      <c r="D11" s="233">
        <f t="shared" si="0"/>
        <v>46088</v>
      </c>
      <c r="E11" s="233">
        <f t="shared" si="3"/>
        <v>46088</v>
      </c>
      <c r="F11" s="233">
        <f t="shared" si="4"/>
        <v>46088</v>
      </c>
      <c r="G11" s="233">
        <f t="shared" si="5"/>
        <v>46088</v>
      </c>
      <c r="H11" s="233">
        <f t="shared" si="6"/>
        <v>46088</v>
      </c>
      <c r="I11" s="233">
        <f t="shared" si="7"/>
        <v>46088</v>
      </c>
      <c r="J11" s="233">
        <f t="shared" si="8"/>
        <v>46118</v>
      </c>
      <c r="K11" s="233">
        <f t="shared" si="9"/>
        <v>46118</v>
      </c>
      <c r="L11" s="234">
        <f t="shared" si="10"/>
        <v>46125</v>
      </c>
      <c r="M11" s="233"/>
      <c r="N11" s="233">
        <f t="shared" si="11"/>
        <v>46125</v>
      </c>
      <c r="O11" s="233">
        <f t="shared" si="12"/>
        <v>46125</v>
      </c>
      <c r="P11" s="234">
        <f t="shared" si="13"/>
        <v>46125</v>
      </c>
      <c r="Q11" s="234">
        <f t="shared" si="14"/>
        <v>46125</v>
      </c>
      <c r="R11" s="234">
        <f t="shared" si="15"/>
        <v>46125</v>
      </c>
      <c r="S11" s="234">
        <f t="shared" si="16"/>
        <v>46125</v>
      </c>
      <c r="T11" s="234">
        <f t="shared" si="17"/>
        <v>46125</v>
      </c>
      <c r="U11" s="234">
        <f t="shared" si="18"/>
        <v>46125</v>
      </c>
      <c r="V11" s="234">
        <f t="shared" si="19"/>
        <v>46132</v>
      </c>
      <c r="W11" s="234"/>
      <c r="X11" s="234">
        <f t="shared" si="1"/>
        <v>1</v>
      </c>
      <c r="Y11" s="234">
        <f t="shared" si="20"/>
        <v>46132</v>
      </c>
      <c r="Z11" s="234">
        <f t="shared" si="21"/>
        <v>46139</v>
      </c>
      <c r="AA11" s="234">
        <f t="shared" si="22"/>
        <v>46139</v>
      </c>
      <c r="AB11" s="234">
        <f t="shared" si="23"/>
        <v>46139</v>
      </c>
      <c r="AC11" s="234">
        <f t="shared" si="24"/>
        <v>46146</v>
      </c>
      <c r="AD11" s="234">
        <f t="shared" si="25"/>
        <v>46146</v>
      </c>
      <c r="AE11" s="234">
        <f t="shared" si="26"/>
        <v>46146</v>
      </c>
      <c r="AF11" s="234">
        <f t="shared" si="27"/>
        <v>46146</v>
      </c>
      <c r="AG11" s="234">
        <f t="shared" si="28"/>
        <v>46146</v>
      </c>
      <c r="AH11" s="234">
        <f t="shared" si="29"/>
        <v>46146</v>
      </c>
      <c r="AI11" s="234">
        <f t="shared" si="30"/>
        <v>46153</v>
      </c>
      <c r="AJ11" s="234">
        <f t="shared" si="31"/>
        <v>46153</v>
      </c>
      <c r="AK11" s="234">
        <f t="shared" si="32"/>
        <v>46153</v>
      </c>
      <c r="AL11" s="234">
        <f t="shared" si="33"/>
        <v>46153</v>
      </c>
      <c r="AM11" s="234">
        <f t="shared" si="34"/>
        <v>46160</v>
      </c>
      <c r="AN11" s="234">
        <f t="shared" si="35"/>
        <v>46160</v>
      </c>
      <c r="AO11" s="234">
        <f t="shared" si="36"/>
        <v>46160</v>
      </c>
      <c r="AP11" s="234">
        <f t="shared" si="37"/>
        <v>46160</v>
      </c>
      <c r="AQ11" s="234">
        <f t="shared" si="38"/>
        <v>46160</v>
      </c>
      <c r="AR11" s="234">
        <f t="shared" si="39"/>
        <v>46160</v>
      </c>
      <c r="AS11" s="234">
        <f t="shared" si="40"/>
        <v>46167</v>
      </c>
      <c r="AT11" s="234">
        <f t="shared" si="41"/>
        <v>46167</v>
      </c>
      <c r="AU11" s="234">
        <f t="shared" si="42"/>
        <v>46167</v>
      </c>
      <c r="AV11" s="234">
        <f t="shared" si="43"/>
        <v>46167</v>
      </c>
      <c r="AW11" s="234">
        <f t="shared" si="44"/>
        <v>46167</v>
      </c>
      <c r="AX11" s="234">
        <f t="shared" si="45"/>
        <v>46167</v>
      </c>
      <c r="AY11" s="234">
        <f t="shared" si="46"/>
        <v>46167</v>
      </c>
      <c r="AZ11" s="234">
        <f t="shared" si="47"/>
        <v>46167</v>
      </c>
      <c r="BA11" s="234">
        <f t="shared" si="48"/>
        <v>46167</v>
      </c>
      <c r="BB11" s="234">
        <f t="shared" si="49"/>
        <v>46174</v>
      </c>
      <c r="BC11" s="234">
        <f t="shared" si="50"/>
        <v>46174</v>
      </c>
      <c r="BD11" s="234">
        <f t="shared" si="51"/>
        <v>46174</v>
      </c>
      <c r="BE11" s="234">
        <f t="shared" si="52"/>
        <v>46174</v>
      </c>
      <c r="BF11" s="234">
        <f t="shared" si="53"/>
        <v>46181</v>
      </c>
      <c r="BG11" s="234">
        <f t="shared" si="54"/>
        <v>46181</v>
      </c>
      <c r="BH11" s="234">
        <f t="shared" si="55"/>
        <v>46181</v>
      </c>
      <c r="BI11" s="234">
        <f t="shared" si="56"/>
        <v>46181</v>
      </c>
      <c r="BJ11" s="234">
        <f t="shared" si="57"/>
        <v>46181</v>
      </c>
      <c r="BK11" s="234">
        <f t="shared" si="58"/>
        <v>46181</v>
      </c>
      <c r="BL11" s="234">
        <f t="shared" si="59"/>
        <v>46188</v>
      </c>
      <c r="BM11" s="234">
        <f t="shared" si="60"/>
        <v>46188</v>
      </c>
      <c r="BN11" s="234">
        <f t="shared" si="61"/>
        <v>46188</v>
      </c>
      <c r="BO11" s="234">
        <f t="shared" si="62"/>
        <v>46188</v>
      </c>
      <c r="BP11" s="234">
        <f t="shared" si="63"/>
        <v>46188</v>
      </c>
      <c r="BQ11" s="234">
        <f t="shared" si="64"/>
        <v>46195</v>
      </c>
      <c r="BR11" s="234">
        <f t="shared" si="65"/>
        <v>46195</v>
      </c>
      <c r="BS11" s="234">
        <f t="shared" si="66"/>
        <v>46195</v>
      </c>
      <c r="BT11" s="234">
        <f t="shared" si="67"/>
        <v>46195</v>
      </c>
      <c r="BU11" s="234">
        <f t="shared" si="68"/>
        <v>46195</v>
      </c>
      <c r="BV11" s="234">
        <f t="shared" si="69"/>
        <v>46202</v>
      </c>
      <c r="BW11" s="234">
        <f t="shared" si="70"/>
        <v>46202</v>
      </c>
      <c r="BX11" s="234">
        <f t="shared" si="71"/>
        <v>46202</v>
      </c>
      <c r="BY11" s="234">
        <f t="shared" si="72"/>
        <v>46202</v>
      </c>
      <c r="BZ11" s="234">
        <f t="shared" si="73"/>
        <v>46202</v>
      </c>
      <c r="CA11" s="234">
        <f t="shared" si="74"/>
        <v>46203</v>
      </c>
      <c r="CB11" s="234">
        <f t="shared" si="75"/>
        <v>46206</v>
      </c>
      <c r="CC11" s="234">
        <f t="shared" si="76"/>
        <v>46206</v>
      </c>
      <c r="CD11" s="234">
        <f t="shared" si="77"/>
        <v>46206</v>
      </c>
      <c r="CE11" s="234">
        <f t="shared" si="78"/>
        <v>46202</v>
      </c>
      <c r="CF11" s="234">
        <f t="shared" si="79"/>
        <v>46209</v>
      </c>
      <c r="CG11" s="234">
        <f t="shared" si="80"/>
        <v>46209</v>
      </c>
      <c r="CH11" s="234">
        <f t="shared" si="81"/>
        <v>46209</v>
      </c>
      <c r="CI11" s="234">
        <f t="shared" si="82"/>
        <v>46211</v>
      </c>
      <c r="CJ11" s="234">
        <f t="shared" si="83"/>
        <v>46216</v>
      </c>
      <c r="CK11" s="234">
        <f t="shared" si="84"/>
        <v>46216</v>
      </c>
      <c r="CL11" s="234">
        <f t="shared" si="85"/>
        <v>46216</v>
      </c>
      <c r="CM11" s="234">
        <f t="shared" si="86"/>
        <v>46218</v>
      </c>
      <c r="CN11" s="234">
        <f t="shared" si="87"/>
        <v>46218</v>
      </c>
      <c r="CO11" s="234">
        <f t="shared" si="88"/>
        <v>46223</v>
      </c>
      <c r="CP11" s="234">
        <f t="shared" si="89"/>
        <v>46223</v>
      </c>
      <c r="CQ11" s="234">
        <f t="shared" si="90"/>
        <v>46239</v>
      </c>
      <c r="CR11" s="234">
        <f t="shared" si="91"/>
        <v>46254</v>
      </c>
    </row>
    <row r="12" spans="1:96" s="235" customFormat="1" hidden="1" x14ac:dyDescent="0.35">
      <c r="A12" s="231">
        <v>46223</v>
      </c>
      <c r="B12" s="231">
        <f t="shared" si="2"/>
        <v>46132</v>
      </c>
      <c r="C12" s="231"/>
      <c r="D12" s="233">
        <f t="shared" si="0"/>
        <v>46102</v>
      </c>
      <c r="E12" s="233">
        <f t="shared" si="3"/>
        <v>46102</v>
      </c>
      <c r="F12" s="233">
        <f t="shared" si="4"/>
        <v>46102</v>
      </c>
      <c r="G12" s="233">
        <f t="shared" si="5"/>
        <v>46102</v>
      </c>
      <c r="H12" s="233">
        <f t="shared" si="6"/>
        <v>46102</v>
      </c>
      <c r="I12" s="233">
        <f t="shared" si="7"/>
        <v>46102</v>
      </c>
      <c r="J12" s="233">
        <f t="shared" si="8"/>
        <v>46132</v>
      </c>
      <c r="K12" s="233">
        <f t="shared" si="9"/>
        <v>46132</v>
      </c>
      <c r="L12" s="234">
        <f t="shared" si="10"/>
        <v>46139</v>
      </c>
      <c r="M12" s="233"/>
      <c r="N12" s="233">
        <f t="shared" si="11"/>
        <v>46139</v>
      </c>
      <c r="O12" s="233">
        <f t="shared" si="12"/>
        <v>46139</v>
      </c>
      <c r="P12" s="234">
        <f t="shared" si="13"/>
        <v>46139</v>
      </c>
      <c r="Q12" s="234">
        <f t="shared" si="14"/>
        <v>46139</v>
      </c>
      <c r="R12" s="234">
        <f t="shared" si="15"/>
        <v>46139</v>
      </c>
      <c r="S12" s="234">
        <f t="shared" si="16"/>
        <v>46139</v>
      </c>
      <c r="T12" s="234">
        <f t="shared" si="17"/>
        <v>46139</v>
      </c>
      <c r="U12" s="234">
        <f t="shared" si="18"/>
        <v>46139</v>
      </c>
      <c r="V12" s="234">
        <f t="shared" si="19"/>
        <v>46146</v>
      </c>
      <c r="W12" s="234"/>
      <c r="X12" s="234">
        <f t="shared" si="1"/>
        <v>1</v>
      </c>
      <c r="Y12" s="234">
        <f t="shared" si="20"/>
        <v>46146</v>
      </c>
      <c r="Z12" s="234">
        <f t="shared" si="21"/>
        <v>46153</v>
      </c>
      <c r="AA12" s="234">
        <f t="shared" si="22"/>
        <v>46153</v>
      </c>
      <c r="AB12" s="234">
        <f t="shared" si="23"/>
        <v>46153</v>
      </c>
      <c r="AC12" s="234">
        <f t="shared" si="24"/>
        <v>46160</v>
      </c>
      <c r="AD12" s="234">
        <f t="shared" si="25"/>
        <v>46160</v>
      </c>
      <c r="AE12" s="234">
        <f t="shared" si="26"/>
        <v>46160</v>
      </c>
      <c r="AF12" s="234">
        <f t="shared" si="27"/>
        <v>46160</v>
      </c>
      <c r="AG12" s="234">
        <f t="shared" si="28"/>
        <v>46160</v>
      </c>
      <c r="AH12" s="234">
        <f t="shared" si="29"/>
        <v>46160</v>
      </c>
      <c r="AI12" s="234">
        <f t="shared" si="30"/>
        <v>46167</v>
      </c>
      <c r="AJ12" s="234">
        <f t="shared" si="31"/>
        <v>46167</v>
      </c>
      <c r="AK12" s="234">
        <f t="shared" si="32"/>
        <v>46167</v>
      </c>
      <c r="AL12" s="234">
        <f t="shared" si="33"/>
        <v>46167</v>
      </c>
      <c r="AM12" s="234">
        <f t="shared" si="34"/>
        <v>46174</v>
      </c>
      <c r="AN12" s="234">
        <f t="shared" si="35"/>
        <v>46174</v>
      </c>
      <c r="AO12" s="234">
        <f t="shared" si="36"/>
        <v>46174</v>
      </c>
      <c r="AP12" s="234">
        <f t="shared" si="37"/>
        <v>46174</v>
      </c>
      <c r="AQ12" s="234">
        <f t="shared" si="38"/>
        <v>46174</v>
      </c>
      <c r="AR12" s="234">
        <f t="shared" si="39"/>
        <v>46174</v>
      </c>
      <c r="AS12" s="234">
        <f t="shared" si="40"/>
        <v>46181</v>
      </c>
      <c r="AT12" s="234">
        <f t="shared" si="41"/>
        <v>46181</v>
      </c>
      <c r="AU12" s="234">
        <f t="shared" si="42"/>
        <v>46181</v>
      </c>
      <c r="AV12" s="234">
        <f t="shared" si="43"/>
        <v>46181</v>
      </c>
      <c r="AW12" s="234">
        <f t="shared" si="44"/>
        <v>46181</v>
      </c>
      <c r="AX12" s="234">
        <f t="shared" si="45"/>
        <v>46181</v>
      </c>
      <c r="AY12" s="234">
        <f t="shared" si="46"/>
        <v>46181</v>
      </c>
      <c r="AZ12" s="234">
        <f t="shared" si="47"/>
        <v>46181</v>
      </c>
      <c r="BA12" s="234">
        <f t="shared" si="48"/>
        <v>46181</v>
      </c>
      <c r="BB12" s="234">
        <f t="shared" si="49"/>
        <v>46188</v>
      </c>
      <c r="BC12" s="234">
        <f t="shared" si="50"/>
        <v>46188</v>
      </c>
      <c r="BD12" s="234">
        <f t="shared" si="51"/>
        <v>46188</v>
      </c>
      <c r="BE12" s="234">
        <f t="shared" si="52"/>
        <v>46188</v>
      </c>
      <c r="BF12" s="234">
        <f t="shared" si="53"/>
        <v>46195</v>
      </c>
      <c r="BG12" s="234">
        <f t="shared" si="54"/>
        <v>46195</v>
      </c>
      <c r="BH12" s="234">
        <f t="shared" si="55"/>
        <v>46195</v>
      </c>
      <c r="BI12" s="234">
        <f t="shared" si="56"/>
        <v>46195</v>
      </c>
      <c r="BJ12" s="234">
        <f t="shared" si="57"/>
        <v>46195</v>
      </c>
      <c r="BK12" s="234">
        <f t="shared" si="58"/>
        <v>46195</v>
      </c>
      <c r="BL12" s="234">
        <f t="shared" si="59"/>
        <v>46202</v>
      </c>
      <c r="BM12" s="234">
        <f t="shared" si="60"/>
        <v>46202</v>
      </c>
      <c r="BN12" s="234">
        <f t="shared" si="61"/>
        <v>46202</v>
      </c>
      <c r="BO12" s="234">
        <f t="shared" si="62"/>
        <v>46202</v>
      </c>
      <c r="BP12" s="234">
        <f t="shared" si="63"/>
        <v>46202</v>
      </c>
      <c r="BQ12" s="234">
        <f t="shared" si="64"/>
        <v>46209</v>
      </c>
      <c r="BR12" s="234">
        <f t="shared" si="65"/>
        <v>46209</v>
      </c>
      <c r="BS12" s="234">
        <f t="shared" si="66"/>
        <v>46209</v>
      </c>
      <c r="BT12" s="234">
        <f t="shared" si="67"/>
        <v>46209</v>
      </c>
      <c r="BU12" s="234">
        <f t="shared" si="68"/>
        <v>46209</v>
      </c>
      <c r="BV12" s="234">
        <f t="shared" si="69"/>
        <v>46216</v>
      </c>
      <c r="BW12" s="234">
        <f t="shared" si="70"/>
        <v>46216</v>
      </c>
      <c r="BX12" s="234">
        <f t="shared" si="71"/>
        <v>46216</v>
      </c>
      <c r="BY12" s="234">
        <f t="shared" si="72"/>
        <v>46216</v>
      </c>
      <c r="BZ12" s="234">
        <f t="shared" si="73"/>
        <v>46216</v>
      </c>
      <c r="CA12" s="234">
        <f t="shared" si="74"/>
        <v>46217</v>
      </c>
      <c r="CB12" s="234">
        <f t="shared" si="75"/>
        <v>46220</v>
      </c>
      <c r="CC12" s="234">
        <f t="shared" si="76"/>
        <v>46220</v>
      </c>
      <c r="CD12" s="234">
        <f t="shared" si="77"/>
        <v>46220</v>
      </c>
      <c r="CE12" s="234">
        <f t="shared" si="78"/>
        <v>46216</v>
      </c>
      <c r="CF12" s="234">
        <f t="shared" si="79"/>
        <v>46223</v>
      </c>
      <c r="CG12" s="234">
        <f t="shared" si="80"/>
        <v>46223</v>
      </c>
      <c r="CH12" s="234">
        <f t="shared" si="81"/>
        <v>46223</v>
      </c>
      <c r="CI12" s="234">
        <f t="shared" si="82"/>
        <v>46225</v>
      </c>
      <c r="CJ12" s="234">
        <f t="shared" si="83"/>
        <v>46230</v>
      </c>
      <c r="CK12" s="234">
        <f t="shared" si="84"/>
        <v>46230</v>
      </c>
      <c r="CL12" s="234">
        <f t="shared" si="85"/>
        <v>46230</v>
      </c>
      <c r="CM12" s="234">
        <f t="shared" si="86"/>
        <v>46232</v>
      </c>
      <c r="CN12" s="234">
        <f t="shared" si="87"/>
        <v>46232</v>
      </c>
      <c r="CO12" s="234">
        <f t="shared" si="88"/>
        <v>46237</v>
      </c>
      <c r="CP12" s="234">
        <f t="shared" si="89"/>
        <v>46237</v>
      </c>
      <c r="CQ12" s="234">
        <f t="shared" si="90"/>
        <v>46253</v>
      </c>
      <c r="CR12" s="234">
        <f t="shared" si="91"/>
        <v>46268</v>
      </c>
    </row>
    <row r="13" spans="1:96" s="235" customFormat="1" hidden="1" x14ac:dyDescent="0.35">
      <c r="A13" s="231">
        <v>46230</v>
      </c>
      <c r="B13" s="231">
        <f t="shared" si="2"/>
        <v>46139</v>
      </c>
      <c r="C13" s="231"/>
      <c r="D13" s="233">
        <f t="shared" si="0"/>
        <v>46109</v>
      </c>
      <c r="E13" s="233">
        <f t="shared" si="3"/>
        <v>46109</v>
      </c>
      <c r="F13" s="233">
        <f t="shared" si="4"/>
        <v>46109</v>
      </c>
      <c r="G13" s="233">
        <f t="shared" si="5"/>
        <v>46109</v>
      </c>
      <c r="H13" s="233">
        <f t="shared" si="6"/>
        <v>46109</v>
      </c>
      <c r="I13" s="233">
        <f t="shared" si="7"/>
        <v>46109</v>
      </c>
      <c r="J13" s="233">
        <f t="shared" si="8"/>
        <v>46139</v>
      </c>
      <c r="K13" s="233">
        <f t="shared" si="9"/>
        <v>46139</v>
      </c>
      <c r="L13" s="234">
        <f t="shared" si="10"/>
        <v>46146</v>
      </c>
      <c r="M13" s="233"/>
      <c r="N13" s="233">
        <f t="shared" si="11"/>
        <v>46146</v>
      </c>
      <c r="O13" s="233">
        <f t="shared" si="12"/>
        <v>46146</v>
      </c>
      <c r="P13" s="234">
        <f t="shared" si="13"/>
        <v>46146</v>
      </c>
      <c r="Q13" s="234">
        <f t="shared" si="14"/>
        <v>46146</v>
      </c>
      <c r="R13" s="234">
        <f t="shared" si="15"/>
        <v>46146</v>
      </c>
      <c r="S13" s="234">
        <f t="shared" si="16"/>
        <v>46146</v>
      </c>
      <c r="T13" s="234">
        <f t="shared" si="17"/>
        <v>46146</v>
      </c>
      <c r="U13" s="234">
        <f t="shared" si="18"/>
        <v>46146</v>
      </c>
      <c r="V13" s="234">
        <f t="shared" si="19"/>
        <v>46153</v>
      </c>
      <c r="W13" s="234"/>
      <c r="X13" s="234">
        <f t="shared" si="1"/>
        <v>1</v>
      </c>
      <c r="Y13" s="234">
        <f t="shared" si="20"/>
        <v>46153</v>
      </c>
      <c r="Z13" s="234">
        <f t="shared" si="21"/>
        <v>46160</v>
      </c>
      <c r="AA13" s="234">
        <f t="shared" si="22"/>
        <v>46160</v>
      </c>
      <c r="AB13" s="234">
        <f t="shared" si="23"/>
        <v>46160</v>
      </c>
      <c r="AC13" s="234">
        <f t="shared" si="24"/>
        <v>46167</v>
      </c>
      <c r="AD13" s="234">
        <f t="shared" si="25"/>
        <v>46167</v>
      </c>
      <c r="AE13" s="234">
        <f t="shared" si="26"/>
        <v>46167</v>
      </c>
      <c r="AF13" s="234">
        <f t="shared" si="27"/>
        <v>46167</v>
      </c>
      <c r="AG13" s="234">
        <f t="shared" si="28"/>
        <v>46167</v>
      </c>
      <c r="AH13" s="234">
        <f t="shared" si="29"/>
        <v>46167</v>
      </c>
      <c r="AI13" s="234">
        <f t="shared" si="30"/>
        <v>46174</v>
      </c>
      <c r="AJ13" s="234">
        <f t="shared" si="31"/>
        <v>46174</v>
      </c>
      <c r="AK13" s="234">
        <f t="shared" si="32"/>
        <v>46174</v>
      </c>
      <c r="AL13" s="234">
        <f t="shared" si="33"/>
        <v>46174</v>
      </c>
      <c r="AM13" s="234">
        <f t="shared" si="34"/>
        <v>46181</v>
      </c>
      <c r="AN13" s="234">
        <f t="shared" si="35"/>
        <v>46181</v>
      </c>
      <c r="AO13" s="234">
        <f t="shared" si="36"/>
        <v>46181</v>
      </c>
      <c r="AP13" s="234">
        <f t="shared" si="37"/>
        <v>46181</v>
      </c>
      <c r="AQ13" s="234">
        <f t="shared" si="38"/>
        <v>46181</v>
      </c>
      <c r="AR13" s="234">
        <f t="shared" si="39"/>
        <v>46181</v>
      </c>
      <c r="AS13" s="234">
        <f t="shared" si="40"/>
        <v>46188</v>
      </c>
      <c r="AT13" s="234">
        <f t="shared" si="41"/>
        <v>46188</v>
      </c>
      <c r="AU13" s="234">
        <f t="shared" si="42"/>
        <v>46188</v>
      </c>
      <c r="AV13" s="234">
        <f t="shared" si="43"/>
        <v>46188</v>
      </c>
      <c r="AW13" s="234">
        <f t="shared" si="44"/>
        <v>46188</v>
      </c>
      <c r="AX13" s="234">
        <f t="shared" si="45"/>
        <v>46188</v>
      </c>
      <c r="AY13" s="234">
        <f t="shared" si="46"/>
        <v>46188</v>
      </c>
      <c r="AZ13" s="234">
        <f t="shared" si="47"/>
        <v>46188</v>
      </c>
      <c r="BA13" s="234">
        <f t="shared" si="48"/>
        <v>46188</v>
      </c>
      <c r="BB13" s="234">
        <f t="shared" si="49"/>
        <v>46195</v>
      </c>
      <c r="BC13" s="234">
        <f t="shared" si="50"/>
        <v>46195</v>
      </c>
      <c r="BD13" s="234">
        <f t="shared" si="51"/>
        <v>46195</v>
      </c>
      <c r="BE13" s="234">
        <f t="shared" si="52"/>
        <v>46195</v>
      </c>
      <c r="BF13" s="234">
        <f t="shared" si="53"/>
        <v>46202</v>
      </c>
      <c r="BG13" s="234">
        <f t="shared" si="54"/>
        <v>46202</v>
      </c>
      <c r="BH13" s="234">
        <f t="shared" si="55"/>
        <v>46202</v>
      </c>
      <c r="BI13" s="234">
        <f t="shared" si="56"/>
        <v>46202</v>
      </c>
      <c r="BJ13" s="234">
        <f t="shared" si="57"/>
        <v>46202</v>
      </c>
      <c r="BK13" s="234">
        <f t="shared" si="58"/>
        <v>46202</v>
      </c>
      <c r="BL13" s="234">
        <f t="shared" si="59"/>
        <v>46209</v>
      </c>
      <c r="BM13" s="234">
        <f t="shared" si="60"/>
        <v>46209</v>
      </c>
      <c r="BN13" s="234">
        <f t="shared" si="61"/>
        <v>46209</v>
      </c>
      <c r="BO13" s="234">
        <f t="shared" si="62"/>
        <v>46209</v>
      </c>
      <c r="BP13" s="234">
        <f t="shared" si="63"/>
        <v>46209</v>
      </c>
      <c r="BQ13" s="234">
        <f t="shared" si="64"/>
        <v>46216</v>
      </c>
      <c r="BR13" s="234">
        <f t="shared" si="65"/>
        <v>46216</v>
      </c>
      <c r="BS13" s="234">
        <f t="shared" si="66"/>
        <v>46216</v>
      </c>
      <c r="BT13" s="234">
        <f t="shared" si="67"/>
        <v>46216</v>
      </c>
      <c r="BU13" s="234">
        <f t="shared" si="68"/>
        <v>46216</v>
      </c>
      <c r="BV13" s="234">
        <f t="shared" si="69"/>
        <v>46223</v>
      </c>
      <c r="BW13" s="234">
        <f t="shared" si="70"/>
        <v>46223</v>
      </c>
      <c r="BX13" s="234">
        <f t="shared" si="71"/>
        <v>46223</v>
      </c>
      <c r="BY13" s="234">
        <f t="shared" si="72"/>
        <v>46223</v>
      </c>
      <c r="BZ13" s="234">
        <f t="shared" si="73"/>
        <v>46223</v>
      </c>
      <c r="CA13" s="234">
        <f t="shared" si="74"/>
        <v>46224</v>
      </c>
      <c r="CB13" s="234">
        <f t="shared" si="75"/>
        <v>46227</v>
      </c>
      <c r="CC13" s="234">
        <f t="shared" si="76"/>
        <v>46227</v>
      </c>
      <c r="CD13" s="234">
        <f t="shared" si="77"/>
        <v>46227</v>
      </c>
      <c r="CE13" s="234">
        <f t="shared" si="78"/>
        <v>46223</v>
      </c>
      <c r="CF13" s="234">
        <f t="shared" si="79"/>
        <v>46230</v>
      </c>
      <c r="CG13" s="234">
        <f t="shared" si="80"/>
        <v>46230</v>
      </c>
      <c r="CH13" s="234">
        <f t="shared" si="81"/>
        <v>46230</v>
      </c>
      <c r="CI13" s="234">
        <f t="shared" si="82"/>
        <v>46232</v>
      </c>
      <c r="CJ13" s="234">
        <f t="shared" si="83"/>
        <v>46237</v>
      </c>
      <c r="CK13" s="234">
        <f t="shared" si="84"/>
        <v>46237</v>
      </c>
      <c r="CL13" s="234">
        <f t="shared" si="85"/>
        <v>46237</v>
      </c>
      <c r="CM13" s="234">
        <f t="shared" si="86"/>
        <v>46239</v>
      </c>
      <c r="CN13" s="234">
        <f t="shared" si="87"/>
        <v>46239</v>
      </c>
      <c r="CO13" s="234">
        <f t="shared" si="88"/>
        <v>46244</v>
      </c>
      <c r="CP13" s="234">
        <f t="shared" si="89"/>
        <v>46244</v>
      </c>
      <c r="CQ13" s="234">
        <f t="shared" si="90"/>
        <v>46260</v>
      </c>
      <c r="CR13" s="234">
        <f t="shared" si="91"/>
        <v>46275</v>
      </c>
    </row>
    <row r="14" spans="1:96" s="235" customFormat="1" hidden="1" x14ac:dyDescent="0.35">
      <c r="A14" s="231">
        <v>46237</v>
      </c>
      <c r="B14" s="231">
        <f t="shared" si="2"/>
        <v>46146</v>
      </c>
      <c r="C14" s="231"/>
      <c r="D14" s="233">
        <f t="shared" si="0"/>
        <v>46116</v>
      </c>
      <c r="E14" s="233">
        <f t="shared" si="3"/>
        <v>46116</v>
      </c>
      <c r="F14" s="233">
        <f t="shared" si="4"/>
        <v>46116</v>
      </c>
      <c r="G14" s="233">
        <f t="shared" si="5"/>
        <v>46116</v>
      </c>
      <c r="H14" s="233">
        <f t="shared" si="6"/>
        <v>46116</v>
      </c>
      <c r="I14" s="233">
        <f t="shared" si="7"/>
        <v>46116</v>
      </c>
      <c r="J14" s="233">
        <f t="shared" si="8"/>
        <v>46146</v>
      </c>
      <c r="K14" s="233">
        <f t="shared" si="9"/>
        <v>46146</v>
      </c>
      <c r="L14" s="234">
        <f t="shared" si="10"/>
        <v>46153</v>
      </c>
      <c r="M14" s="233"/>
      <c r="N14" s="233">
        <f t="shared" si="11"/>
        <v>46153</v>
      </c>
      <c r="O14" s="233">
        <f t="shared" si="12"/>
        <v>46153</v>
      </c>
      <c r="P14" s="234">
        <f t="shared" si="13"/>
        <v>46153</v>
      </c>
      <c r="Q14" s="234">
        <f t="shared" si="14"/>
        <v>46153</v>
      </c>
      <c r="R14" s="234">
        <f t="shared" si="15"/>
        <v>46153</v>
      </c>
      <c r="S14" s="234">
        <f t="shared" si="16"/>
        <v>46153</v>
      </c>
      <c r="T14" s="234">
        <f t="shared" si="17"/>
        <v>46153</v>
      </c>
      <c r="U14" s="234">
        <f t="shared" si="18"/>
        <v>46153</v>
      </c>
      <c r="V14" s="234">
        <f t="shared" si="19"/>
        <v>46160</v>
      </c>
      <c r="W14" s="234"/>
      <c r="X14" s="234">
        <f t="shared" si="1"/>
        <v>1</v>
      </c>
      <c r="Y14" s="234">
        <f t="shared" si="20"/>
        <v>46160</v>
      </c>
      <c r="Z14" s="234">
        <f t="shared" si="21"/>
        <v>46167</v>
      </c>
      <c r="AA14" s="234">
        <f t="shared" si="22"/>
        <v>46167</v>
      </c>
      <c r="AB14" s="234">
        <f t="shared" si="23"/>
        <v>46167</v>
      </c>
      <c r="AC14" s="234">
        <f t="shared" si="24"/>
        <v>46174</v>
      </c>
      <c r="AD14" s="234">
        <f t="shared" si="25"/>
        <v>46174</v>
      </c>
      <c r="AE14" s="234">
        <f t="shared" si="26"/>
        <v>46174</v>
      </c>
      <c r="AF14" s="234">
        <f t="shared" si="27"/>
        <v>46174</v>
      </c>
      <c r="AG14" s="234">
        <f t="shared" si="28"/>
        <v>46174</v>
      </c>
      <c r="AH14" s="234">
        <f t="shared" si="29"/>
        <v>46174</v>
      </c>
      <c r="AI14" s="234">
        <f t="shared" si="30"/>
        <v>46181</v>
      </c>
      <c r="AJ14" s="234">
        <f t="shared" si="31"/>
        <v>46181</v>
      </c>
      <c r="AK14" s="234">
        <f t="shared" si="32"/>
        <v>46181</v>
      </c>
      <c r="AL14" s="234">
        <f t="shared" si="33"/>
        <v>46181</v>
      </c>
      <c r="AM14" s="234">
        <f t="shared" si="34"/>
        <v>46188</v>
      </c>
      <c r="AN14" s="234">
        <f t="shared" si="35"/>
        <v>46188</v>
      </c>
      <c r="AO14" s="234">
        <f t="shared" si="36"/>
        <v>46188</v>
      </c>
      <c r="AP14" s="234">
        <f t="shared" si="37"/>
        <v>46188</v>
      </c>
      <c r="AQ14" s="234">
        <f t="shared" si="38"/>
        <v>46188</v>
      </c>
      <c r="AR14" s="234">
        <f t="shared" si="39"/>
        <v>46188</v>
      </c>
      <c r="AS14" s="234">
        <f t="shared" si="40"/>
        <v>46195</v>
      </c>
      <c r="AT14" s="234">
        <f t="shared" si="41"/>
        <v>46195</v>
      </c>
      <c r="AU14" s="234">
        <f t="shared" si="42"/>
        <v>46195</v>
      </c>
      <c r="AV14" s="234">
        <f t="shared" si="43"/>
        <v>46195</v>
      </c>
      <c r="AW14" s="234">
        <f t="shared" si="44"/>
        <v>46195</v>
      </c>
      <c r="AX14" s="234">
        <f t="shared" si="45"/>
        <v>46195</v>
      </c>
      <c r="AY14" s="234">
        <f t="shared" si="46"/>
        <v>46195</v>
      </c>
      <c r="AZ14" s="234">
        <f t="shared" si="47"/>
        <v>46195</v>
      </c>
      <c r="BA14" s="234">
        <f t="shared" si="48"/>
        <v>46195</v>
      </c>
      <c r="BB14" s="234">
        <f t="shared" si="49"/>
        <v>46202</v>
      </c>
      <c r="BC14" s="234">
        <f t="shared" si="50"/>
        <v>46202</v>
      </c>
      <c r="BD14" s="234">
        <f t="shared" si="51"/>
        <v>46202</v>
      </c>
      <c r="BE14" s="234">
        <f t="shared" si="52"/>
        <v>46202</v>
      </c>
      <c r="BF14" s="234">
        <f t="shared" si="53"/>
        <v>46209</v>
      </c>
      <c r="BG14" s="234">
        <f t="shared" si="54"/>
        <v>46209</v>
      </c>
      <c r="BH14" s="234">
        <f t="shared" si="55"/>
        <v>46209</v>
      </c>
      <c r="BI14" s="234">
        <f t="shared" si="56"/>
        <v>46209</v>
      </c>
      <c r="BJ14" s="234">
        <f t="shared" si="57"/>
        <v>46209</v>
      </c>
      <c r="BK14" s="234">
        <f t="shared" si="58"/>
        <v>46209</v>
      </c>
      <c r="BL14" s="234">
        <f t="shared" si="59"/>
        <v>46216</v>
      </c>
      <c r="BM14" s="234">
        <f t="shared" si="60"/>
        <v>46216</v>
      </c>
      <c r="BN14" s="234">
        <f t="shared" si="61"/>
        <v>46216</v>
      </c>
      <c r="BO14" s="234">
        <f t="shared" si="62"/>
        <v>46216</v>
      </c>
      <c r="BP14" s="234">
        <f t="shared" si="63"/>
        <v>46216</v>
      </c>
      <c r="BQ14" s="234">
        <f t="shared" si="64"/>
        <v>46223</v>
      </c>
      <c r="BR14" s="234">
        <f t="shared" si="65"/>
        <v>46223</v>
      </c>
      <c r="BS14" s="234">
        <f t="shared" si="66"/>
        <v>46223</v>
      </c>
      <c r="BT14" s="234">
        <f t="shared" si="67"/>
        <v>46223</v>
      </c>
      <c r="BU14" s="234">
        <f t="shared" si="68"/>
        <v>46223</v>
      </c>
      <c r="BV14" s="234">
        <f t="shared" si="69"/>
        <v>46230</v>
      </c>
      <c r="BW14" s="234">
        <f t="shared" si="70"/>
        <v>46230</v>
      </c>
      <c r="BX14" s="234">
        <f t="shared" si="71"/>
        <v>46230</v>
      </c>
      <c r="BY14" s="234">
        <f t="shared" si="72"/>
        <v>46230</v>
      </c>
      <c r="BZ14" s="234">
        <f t="shared" si="73"/>
        <v>46230</v>
      </c>
      <c r="CA14" s="234">
        <f t="shared" si="74"/>
        <v>46231</v>
      </c>
      <c r="CB14" s="234">
        <f t="shared" si="75"/>
        <v>46234</v>
      </c>
      <c r="CC14" s="234">
        <f t="shared" si="76"/>
        <v>46234</v>
      </c>
      <c r="CD14" s="234">
        <f t="shared" si="77"/>
        <v>46234</v>
      </c>
      <c r="CE14" s="234">
        <f t="shared" si="78"/>
        <v>46230</v>
      </c>
      <c r="CF14" s="234">
        <f t="shared" si="79"/>
        <v>46237</v>
      </c>
      <c r="CG14" s="234">
        <f t="shared" si="80"/>
        <v>46237</v>
      </c>
      <c r="CH14" s="234">
        <f t="shared" si="81"/>
        <v>46237</v>
      </c>
      <c r="CI14" s="234">
        <f t="shared" si="82"/>
        <v>46239</v>
      </c>
      <c r="CJ14" s="234">
        <f t="shared" si="83"/>
        <v>46244</v>
      </c>
      <c r="CK14" s="234">
        <f t="shared" si="84"/>
        <v>46244</v>
      </c>
      <c r="CL14" s="234">
        <f t="shared" si="85"/>
        <v>46244</v>
      </c>
      <c r="CM14" s="234">
        <f t="shared" si="86"/>
        <v>46246</v>
      </c>
      <c r="CN14" s="234">
        <f t="shared" si="87"/>
        <v>46246</v>
      </c>
      <c r="CO14" s="234">
        <f t="shared" si="88"/>
        <v>46251</v>
      </c>
      <c r="CP14" s="234">
        <f t="shared" si="89"/>
        <v>46251</v>
      </c>
      <c r="CQ14" s="234">
        <f t="shared" si="90"/>
        <v>46267</v>
      </c>
      <c r="CR14" s="234">
        <f t="shared" si="91"/>
        <v>46282</v>
      </c>
    </row>
    <row r="15" spans="1:96" s="235" customFormat="1" hidden="1" x14ac:dyDescent="0.35">
      <c r="A15" s="231">
        <v>46251</v>
      </c>
      <c r="B15" s="231">
        <f t="shared" si="2"/>
        <v>46160</v>
      </c>
      <c r="C15" s="231"/>
      <c r="D15" s="233">
        <f t="shared" si="0"/>
        <v>46130</v>
      </c>
      <c r="E15" s="233">
        <f t="shared" si="3"/>
        <v>46130</v>
      </c>
      <c r="F15" s="233">
        <f t="shared" si="4"/>
        <v>46130</v>
      </c>
      <c r="G15" s="233">
        <f t="shared" si="5"/>
        <v>46130</v>
      </c>
      <c r="H15" s="233">
        <f t="shared" si="6"/>
        <v>46130</v>
      </c>
      <c r="I15" s="233">
        <f t="shared" si="7"/>
        <v>46130</v>
      </c>
      <c r="J15" s="233">
        <f t="shared" si="8"/>
        <v>46160</v>
      </c>
      <c r="K15" s="233">
        <f t="shared" si="9"/>
        <v>46160</v>
      </c>
      <c r="L15" s="234">
        <f t="shared" si="10"/>
        <v>46167</v>
      </c>
      <c r="M15" s="233"/>
      <c r="N15" s="233">
        <f t="shared" si="11"/>
        <v>46167</v>
      </c>
      <c r="O15" s="233">
        <f t="shared" si="12"/>
        <v>46167</v>
      </c>
      <c r="P15" s="234">
        <f t="shared" si="13"/>
        <v>46167</v>
      </c>
      <c r="Q15" s="234">
        <f t="shared" si="14"/>
        <v>46167</v>
      </c>
      <c r="R15" s="234">
        <f t="shared" si="15"/>
        <v>46167</v>
      </c>
      <c r="S15" s="234">
        <f t="shared" si="16"/>
        <v>46167</v>
      </c>
      <c r="T15" s="234">
        <f t="shared" si="17"/>
        <v>46167</v>
      </c>
      <c r="U15" s="234">
        <f t="shared" si="18"/>
        <v>46167</v>
      </c>
      <c r="V15" s="234">
        <f t="shared" si="19"/>
        <v>46174</v>
      </c>
      <c r="W15" s="234"/>
      <c r="X15" s="234">
        <f t="shared" si="1"/>
        <v>1</v>
      </c>
      <c r="Y15" s="234">
        <f t="shared" si="20"/>
        <v>46174</v>
      </c>
      <c r="Z15" s="234">
        <f t="shared" si="21"/>
        <v>46181</v>
      </c>
      <c r="AA15" s="234">
        <f t="shared" si="22"/>
        <v>46181</v>
      </c>
      <c r="AB15" s="234">
        <f t="shared" si="23"/>
        <v>46181</v>
      </c>
      <c r="AC15" s="234">
        <f t="shared" si="24"/>
        <v>46188</v>
      </c>
      <c r="AD15" s="234">
        <f t="shared" si="25"/>
        <v>46188</v>
      </c>
      <c r="AE15" s="234">
        <f t="shared" si="26"/>
        <v>46188</v>
      </c>
      <c r="AF15" s="234">
        <f t="shared" si="27"/>
        <v>46188</v>
      </c>
      <c r="AG15" s="234">
        <f t="shared" si="28"/>
        <v>46188</v>
      </c>
      <c r="AH15" s="234">
        <f t="shared" si="29"/>
        <v>46188</v>
      </c>
      <c r="AI15" s="234">
        <f t="shared" si="30"/>
        <v>46195</v>
      </c>
      <c r="AJ15" s="234">
        <f t="shared" si="31"/>
        <v>46195</v>
      </c>
      <c r="AK15" s="234">
        <f t="shared" si="32"/>
        <v>46195</v>
      </c>
      <c r="AL15" s="234">
        <f t="shared" si="33"/>
        <v>46195</v>
      </c>
      <c r="AM15" s="234">
        <f t="shared" si="34"/>
        <v>46202</v>
      </c>
      <c r="AN15" s="234">
        <f t="shared" si="35"/>
        <v>46202</v>
      </c>
      <c r="AO15" s="234">
        <f t="shared" si="36"/>
        <v>46202</v>
      </c>
      <c r="AP15" s="234">
        <f t="shared" si="37"/>
        <v>46202</v>
      </c>
      <c r="AQ15" s="234">
        <f t="shared" si="38"/>
        <v>46202</v>
      </c>
      <c r="AR15" s="234">
        <f t="shared" si="39"/>
        <v>46202</v>
      </c>
      <c r="AS15" s="234">
        <f t="shared" si="40"/>
        <v>46209</v>
      </c>
      <c r="AT15" s="234">
        <f t="shared" si="41"/>
        <v>46209</v>
      </c>
      <c r="AU15" s="234">
        <f t="shared" si="42"/>
        <v>46209</v>
      </c>
      <c r="AV15" s="234">
        <f t="shared" si="43"/>
        <v>46209</v>
      </c>
      <c r="AW15" s="234">
        <f t="shared" si="44"/>
        <v>46209</v>
      </c>
      <c r="AX15" s="234">
        <f t="shared" si="45"/>
        <v>46209</v>
      </c>
      <c r="AY15" s="234">
        <f t="shared" si="46"/>
        <v>46209</v>
      </c>
      <c r="AZ15" s="234">
        <f t="shared" si="47"/>
        <v>46209</v>
      </c>
      <c r="BA15" s="234">
        <f t="shared" si="48"/>
        <v>46209</v>
      </c>
      <c r="BB15" s="234">
        <f t="shared" si="49"/>
        <v>46216</v>
      </c>
      <c r="BC15" s="234">
        <f t="shared" si="50"/>
        <v>46216</v>
      </c>
      <c r="BD15" s="234">
        <f t="shared" si="51"/>
        <v>46216</v>
      </c>
      <c r="BE15" s="234">
        <f t="shared" si="52"/>
        <v>46216</v>
      </c>
      <c r="BF15" s="234">
        <f t="shared" si="53"/>
        <v>46223</v>
      </c>
      <c r="BG15" s="234">
        <f t="shared" si="54"/>
        <v>46223</v>
      </c>
      <c r="BH15" s="234">
        <f t="shared" si="55"/>
        <v>46223</v>
      </c>
      <c r="BI15" s="234">
        <f t="shared" si="56"/>
        <v>46223</v>
      </c>
      <c r="BJ15" s="234">
        <f t="shared" si="57"/>
        <v>46223</v>
      </c>
      <c r="BK15" s="234">
        <f t="shared" si="58"/>
        <v>46223</v>
      </c>
      <c r="BL15" s="234">
        <f t="shared" si="59"/>
        <v>46230</v>
      </c>
      <c r="BM15" s="234">
        <f t="shared" si="60"/>
        <v>46230</v>
      </c>
      <c r="BN15" s="234">
        <f t="shared" si="61"/>
        <v>46230</v>
      </c>
      <c r="BO15" s="234">
        <f t="shared" si="62"/>
        <v>46230</v>
      </c>
      <c r="BP15" s="234">
        <f t="shared" si="63"/>
        <v>46230</v>
      </c>
      <c r="BQ15" s="234">
        <f t="shared" si="64"/>
        <v>46237</v>
      </c>
      <c r="BR15" s="234">
        <f t="shared" si="65"/>
        <v>46237</v>
      </c>
      <c r="BS15" s="234">
        <f t="shared" si="66"/>
        <v>46237</v>
      </c>
      <c r="BT15" s="234">
        <f t="shared" si="67"/>
        <v>46237</v>
      </c>
      <c r="BU15" s="234">
        <f t="shared" si="68"/>
        <v>46237</v>
      </c>
      <c r="BV15" s="234">
        <f t="shared" si="69"/>
        <v>46244</v>
      </c>
      <c r="BW15" s="234">
        <f t="shared" si="70"/>
        <v>46244</v>
      </c>
      <c r="BX15" s="234">
        <f t="shared" si="71"/>
        <v>46244</v>
      </c>
      <c r="BY15" s="234">
        <f t="shared" si="72"/>
        <v>46244</v>
      </c>
      <c r="BZ15" s="234">
        <f t="shared" si="73"/>
        <v>46244</v>
      </c>
      <c r="CA15" s="234">
        <f t="shared" si="74"/>
        <v>46245</v>
      </c>
      <c r="CB15" s="234">
        <f t="shared" si="75"/>
        <v>46248</v>
      </c>
      <c r="CC15" s="234">
        <f t="shared" si="76"/>
        <v>46248</v>
      </c>
      <c r="CD15" s="234">
        <f t="shared" si="77"/>
        <v>46248</v>
      </c>
      <c r="CE15" s="234">
        <f t="shared" si="78"/>
        <v>46244</v>
      </c>
      <c r="CF15" s="234">
        <f t="shared" si="79"/>
        <v>46251</v>
      </c>
      <c r="CG15" s="234">
        <f t="shared" si="80"/>
        <v>46251</v>
      </c>
      <c r="CH15" s="234">
        <f t="shared" si="81"/>
        <v>46251</v>
      </c>
      <c r="CI15" s="234">
        <f t="shared" si="82"/>
        <v>46253</v>
      </c>
      <c r="CJ15" s="234">
        <f t="shared" si="83"/>
        <v>46258</v>
      </c>
      <c r="CK15" s="234">
        <f t="shared" si="84"/>
        <v>46258</v>
      </c>
      <c r="CL15" s="234">
        <f t="shared" si="85"/>
        <v>46258</v>
      </c>
      <c r="CM15" s="234">
        <f t="shared" si="86"/>
        <v>46260</v>
      </c>
      <c r="CN15" s="234">
        <f t="shared" si="87"/>
        <v>46260</v>
      </c>
      <c r="CO15" s="234">
        <f t="shared" si="88"/>
        <v>46265</v>
      </c>
      <c r="CP15" s="234">
        <f t="shared" si="89"/>
        <v>46265</v>
      </c>
      <c r="CQ15" s="234">
        <f t="shared" si="90"/>
        <v>46281</v>
      </c>
      <c r="CR15" s="234">
        <f t="shared" si="91"/>
        <v>46296</v>
      </c>
    </row>
    <row r="16" spans="1:96" s="235" customFormat="1" hidden="1" x14ac:dyDescent="0.35">
      <c r="A16" s="231">
        <v>46258</v>
      </c>
      <c r="B16" s="231">
        <f t="shared" si="2"/>
        <v>46167</v>
      </c>
      <c r="C16" s="231"/>
      <c r="D16" s="233">
        <f t="shared" si="0"/>
        <v>46137</v>
      </c>
      <c r="E16" s="233">
        <f t="shared" si="3"/>
        <v>46137</v>
      </c>
      <c r="F16" s="233">
        <f t="shared" si="4"/>
        <v>46137</v>
      </c>
      <c r="G16" s="233">
        <f t="shared" si="5"/>
        <v>46137</v>
      </c>
      <c r="H16" s="233">
        <f t="shared" si="6"/>
        <v>46137</v>
      </c>
      <c r="I16" s="233">
        <f t="shared" si="7"/>
        <v>46137</v>
      </c>
      <c r="J16" s="233">
        <f t="shared" si="8"/>
        <v>46167</v>
      </c>
      <c r="K16" s="233">
        <f t="shared" si="9"/>
        <v>46167</v>
      </c>
      <c r="L16" s="234">
        <f t="shared" si="10"/>
        <v>46174</v>
      </c>
      <c r="M16" s="233"/>
      <c r="N16" s="233">
        <f t="shared" si="11"/>
        <v>46174</v>
      </c>
      <c r="O16" s="233">
        <f t="shared" si="12"/>
        <v>46174</v>
      </c>
      <c r="P16" s="234">
        <f t="shared" si="13"/>
        <v>46174</v>
      </c>
      <c r="Q16" s="234">
        <f t="shared" si="14"/>
        <v>46174</v>
      </c>
      <c r="R16" s="234">
        <f t="shared" si="15"/>
        <v>46174</v>
      </c>
      <c r="S16" s="234">
        <f t="shared" si="16"/>
        <v>46174</v>
      </c>
      <c r="T16" s="234">
        <f t="shared" si="17"/>
        <v>46174</v>
      </c>
      <c r="U16" s="234">
        <f t="shared" si="18"/>
        <v>46174</v>
      </c>
      <c r="V16" s="234">
        <f t="shared" si="19"/>
        <v>46181</v>
      </c>
      <c r="W16" s="234"/>
      <c r="X16" s="234">
        <f t="shared" si="1"/>
        <v>1</v>
      </c>
      <c r="Y16" s="234">
        <f t="shared" si="20"/>
        <v>46181</v>
      </c>
      <c r="Z16" s="234">
        <f t="shared" si="21"/>
        <v>46188</v>
      </c>
      <c r="AA16" s="234">
        <f t="shared" si="22"/>
        <v>46188</v>
      </c>
      <c r="AB16" s="234">
        <f t="shared" si="23"/>
        <v>46188</v>
      </c>
      <c r="AC16" s="234">
        <f t="shared" si="24"/>
        <v>46195</v>
      </c>
      <c r="AD16" s="234">
        <f t="shared" si="25"/>
        <v>46195</v>
      </c>
      <c r="AE16" s="234">
        <f t="shared" si="26"/>
        <v>46195</v>
      </c>
      <c r="AF16" s="234">
        <f t="shared" si="27"/>
        <v>46195</v>
      </c>
      <c r="AG16" s="234">
        <f t="shared" si="28"/>
        <v>46195</v>
      </c>
      <c r="AH16" s="234">
        <f t="shared" si="29"/>
        <v>46195</v>
      </c>
      <c r="AI16" s="234">
        <f t="shared" si="30"/>
        <v>46202</v>
      </c>
      <c r="AJ16" s="234">
        <f t="shared" si="31"/>
        <v>46202</v>
      </c>
      <c r="AK16" s="234">
        <f t="shared" si="32"/>
        <v>46202</v>
      </c>
      <c r="AL16" s="234">
        <f t="shared" si="33"/>
        <v>46202</v>
      </c>
      <c r="AM16" s="234">
        <f t="shared" si="34"/>
        <v>46209</v>
      </c>
      <c r="AN16" s="234">
        <f t="shared" si="35"/>
        <v>46209</v>
      </c>
      <c r="AO16" s="234">
        <f t="shared" si="36"/>
        <v>46209</v>
      </c>
      <c r="AP16" s="234">
        <f t="shared" si="37"/>
        <v>46209</v>
      </c>
      <c r="AQ16" s="234">
        <f t="shared" si="38"/>
        <v>46209</v>
      </c>
      <c r="AR16" s="234">
        <f t="shared" si="39"/>
        <v>46209</v>
      </c>
      <c r="AS16" s="234">
        <f t="shared" si="40"/>
        <v>46216</v>
      </c>
      <c r="AT16" s="234">
        <f t="shared" si="41"/>
        <v>46216</v>
      </c>
      <c r="AU16" s="234">
        <f t="shared" si="42"/>
        <v>46216</v>
      </c>
      <c r="AV16" s="234">
        <f t="shared" si="43"/>
        <v>46216</v>
      </c>
      <c r="AW16" s="234">
        <f t="shared" si="44"/>
        <v>46216</v>
      </c>
      <c r="AX16" s="234">
        <f t="shared" si="45"/>
        <v>46216</v>
      </c>
      <c r="AY16" s="234">
        <f t="shared" si="46"/>
        <v>46216</v>
      </c>
      <c r="AZ16" s="234">
        <f t="shared" si="47"/>
        <v>46216</v>
      </c>
      <c r="BA16" s="234">
        <f t="shared" si="48"/>
        <v>46216</v>
      </c>
      <c r="BB16" s="234">
        <f t="shared" si="49"/>
        <v>46223</v>
      </c>
      <c r="BC16" s="234">
        <f t="shared" si="50"/>
        <v>46223</v>
      </c>
      <c r="BD16" s="234">
        <f t="shared" si="51"/>
        <v>46223</v>
      </c>
      <c r="BE16" s="234">
        <f t="shared" si="52"/>
        <v>46223</v>
      </c>
      <c r="BF16" s="234">
        <f t="shared" si="53"/>
        <v>46230</v>
      </c>
      <c r="BG16" s="234">
        <f t="shared" si="54"/>
        <v>46230</v>
      </c>
      <c r="BH16" s="234">
        <f t="shared" si="55"/>
        <v>46230</v>
      </c>
      <c r="BI16" s="234">
        <f t="shared" si="56"/>
        <v>46230</v>
      </c>
      <c r="BJ16" s="234">
        <f t="shared" si="57"/>
        <v>46230</v>
      </c>
      <c r="BK16" s="234">
        <f t="shared" si="58"/>
        <v>46230</v>
      </c>
      <c r="BL16" s="234">
        <f t="shared" si="59"/>
        <v>46237</v>
      </c>
      <c r="BM16" s="234">
        <f t="shared" si="60"/>
        <v>46237</v>
      </c>
      <c r="BN16" s="234">
        <f t="shared" si="61"/>
        <v>46237</v>
      </c>
      <c r="BO16" s="234">
        <f t="shared" si="62"/>
        <v>46237</v>
      </c>
      <c r="BP16" s="234">
        <f t="shared" si="63"/>
        <v>46237</v>
      </c>
      <c r="BQ16" s="234">
        <f t="shared" si="64"/>
        <v>46244</v>
      </c>
      <c r="BR16" s="234">
        <f t="shared" si="65"/>
        <v>46244</v>
      </c>
      <c r="BS16" s="234">
        <f t="shared" si="66"/>
        <v>46244</v>
      </c>
      <c r="BT16" s="234">
        <f t="shared" si="67"/>
        <v>46244</v>
      </c>
      <c r="BU16" s="234">
        <f t="shared" si="68"/>
        <v>46244</v>
      </c>
      <c r="BV16" s="234">
        <f t="shared" si="69"/>
        <v>46251</v>
      </c>
      <c r="BW16" s="234">
        <f t="shared" si="70"/>
        <v>46251</v>
      </c>
      <c r="BX16" s="234">
        <f t="shared" si="71"/>
        <v>46251</v>
      </c>
      <c r="BY16" s="234">
        <f t="shared" si="72"/>
        <v>46251</v>
      </c>
      <c r="BZ16" s="234">
        <f t="shared" si="73"/>
        <v>46251</v>
      </c>
      <c r="CA16" s="234">
        <f t="shared" si="74"/>
        <v>46252</v>
      </c>
      <c r="CB16" s="234">
        <f t="shared" si="75"/>
        <v>46255</v>
      </c>
      <c r="CC16" s="234">
        <f t="shared" si="76"/>
        <v>46255</v>
      </c>
      <c r="CD16" s="234">
        <f t="shared" si="77"/>
        <v>46255</v>
      </c>
      <c r="CE16" s="234">
        <f t="shared" si="78"/>
        <v>46251</v>
      </c>
      <c r="CF16" s="234">
        <f t="shared" si="79"/>
        <v>46258</v>
      </c>
      <c r="CG16" s="234">
        <f t="shared" si="80"/>
        <v>46258</v>
      </c>
      <c r="CH16" s="234">
        <f t="shared" si="81"/>
        <v>46258</v>
      </c>
      <c r="CI16" s="234">
        <f t="shared" si="82"/>
        <v>46260</v>
      </c>
      <c r="CJ16" s="234">
        <f t="shared" si="83"/>
        <v>46265</v>
      </c>
      <c r="CK16" s="234">
        <f t="shared" si="84"/>
        <v>46265</v>
      </c>
      <c r="CL16" s="234">
        <f t="shared" si="85"/>
        <v>46265</v>
      </c>
      <c r="CM16" s="234">
        <f t="shared" si="86"/>
        <v>46267</v>
      </c>
      <c r="CN16" s="234">
        <f t="shared" si="87"/>
        <v>46267</v>
      </c>
      <c r="CO16" s="234">
        <f t="shared" si="88"/>
        <v>46272</v>
      </c>
      <c r="CP16" s="234">
        <f t="shared" si="89"/>
        <v>46272</v>
      </c>
      <c r="CQ16" s="234">
        <f t="shared" si="90"/>
        <v>46288</v>
      </c>
      <c r="CR16" s="234">
        <f t="shared" si="91"/>
        <v>46303</v>
      </c>
    </row>
    <row r="17" spans="1:96" s="235" customFormat="1" hidden="1" x14ac:dyDescent="0.35">
      <c r="A17" s="231">
        <v>46265</v>
      </c>
      <c r="B17" s="231">
        <f t="shared" si="2"/>
        <v>46174</v>
      </c>
      <c r="C17" s="231"/>
      <c r="D17" s="233">
        <f t="shared" si="0"/>
        <v>46144</v>
      </c>
      <c r="E17" s="233">
        <f t="shared" si="3"/>
        <v>46144</v>
      </c>
      <c r="F17" s="233">
        <f t="shared" si="4"/>
        <v>46144</v>
      </c>
      <c r="G17" s="233">
        <f t="shared" si="5"/>
        <v>46144</v>
      </c>
      <c r="H17" s="233">
        <f t="shared" si="6"/>
        <v>46144</v>
      </c>
      <c r="I17" s="233">
        <f t="shared" si="7"/>
        <v>46144</v>
      </c>
      <c r="J17" s="233">
        <f t="shared" si="8"/>
        <v>46174</v>
      </c>
      <c r="K17" s="233">
        <f t="shared" si="9"/>
        <v>46174</v>
      </c>
      <c r="L17" s="234">
        <f t="shared" si="10"/>
        <v>46181</v>
      </c>
      <c r="M17" s="233"/>
      <c r="N17" s="233">
        <f t="shared" si="11"/>
        <v>46181</v>
      </c>
      <c r="O17" s="233">
        <f t="shared" si="12"/>
        <v>46181</v>
      </c>
      <c r="P17" s="234">
        <f t="shared" si="13"/>
        <v>46181</v>
      </c>
      <c r="Q17" s="234">
        <f t="shared" si="14"/>
        <v>46181</v>
      </c>
      <c r="R17" s="234">
        <f t="shared" si="15"/>
        <v>46181</v>
      </c>
      <c r="S17" s="234">
        <f t="shared" si="16"/>
        <v>46181</v>
      </c>
      <c r="T17" s="234">
        <f t="shared" si="17"/>
        <v>46181</v>
      </c>
      <c r="U17" s="234">
        <f t="shared" si="18"/>
        <v>46181</v>
      </c>
      <c r="V17" s="234">
        <f t="shared" si="19"/>
        <v>46188</v>
      </c>
      <c r="W17" s="234"/>
      <c r="X17" s="234">
        <f t="shared" si="1"/>
        <v>1</v>
      </c>
      <c r="Y17" s="234">
        <f t="shared" si="20"/>
        <v>46188</v>
      </c>
      <c r="Z17" s="234">
        <f t="shared" si="21"/>
        <v>46195</v>
      </c>
      <c r="AA17" s="234">
        <f t="shared" si="22"/>
        <v>46195</v>
      </c>
      <c r="AB17" s="234">
        <f t="shared" si="23"/>
        <v>46195</v>
      </c>
      <c r="AC17" s="234">
        <f t="shared" si="24"/>
        <v>46202</v>
      </c>
      <c r="AD17" s="234">
        <f t="shared" si="25"/>
        <v>46202</v>
      </c>
      <c r="AE17" s="234">
        <f t="shared" si="26"/>
        <v>46202</v>
      </c>
      <c r="AF17" s="234">
        <f t="shared" si="27"/>
        <v>46202</v>
      </c>
      <c r="AG17" s="234">
        <f t="shared" si="28"/>
        <v>46202</v>
      </c>
      <c r="AH17" s="234">
        <f t="shared" si="29"/>
        <v>46202</v>
      </c>
      <c r="AI17" s="234">
        <f t="shared" si="30"/>
        <v>46209</v>
      </c>
      <c r="AJ17" s="234">
        <f t="shared" si="31"/>
        <v>46209</v>
      </c>
      <c r="AK17" s="234">
        <f t="shared" si="32"/>
        <v>46209</v>
      </c>
      <c r="AL17" s="234">
        <f t="shared" si="33"/>
        <v>46209</v>
      </c>
      <c r="AM17" s="234">
        <f t="shared" si="34"/>
        <v>46216</v>
      </c>
      <c r="AN17" s="234">
        <f t="shared" si="35"/>
        <v>46216</v>
      </c>
      <c r="AO17" s="234">
        <f t="shared" si="36"/>
        <v>46216</v>
      </c>
      <c r="AP17" s="234">
        <f t="shared" si="37"/>
        <v>46216</v>
      </c>
      <c r="AQ17" s="234">
        <f t="shared" si="38"/>
        <v>46216</v>
      </c>
      <c r="AR17" s="234">
        <f t="shared" si="39"/>
        <v>46216</v>
      </c>
      <c r="AS17" s="234">
        <f t="shared" si="40"/>
        <v>46223</v>
      </c>
      <c r="AT17" s="234">
        <f t="shared" si="41"/>
        <v>46223</v>
      </c>
      <c r="AU17" s="234">
        <f t="shared" si="42"/>
        <v>46223</v>
      </c>
      <c r="AV17" s="234">
        <f t="shared" si="43"/>
        <v>46223</v>
      </c>
      <c r="AW17" s="234">
        <f t="shared" si="44"/>
        <v>46223</v>
      </c>
      <c r="AX17" s="234">
        <f t="shared" si="45"/>
        <v>46223</v>
      </c>
      <c r="AY17" s="234">
        <f t="shared" si="46"/>
        <v>46223</v>
      </c>
      <c r="AZ17" s="234">
        <f t="shared" si="47"/>
        <v>46223</v>
      </c>
      <c r="BA17" s="234">
        <f t="shared" si="48"/>
        <v>46223</v>
      </c>
      <c r="BB17" s="234">
        <f t="shared" si="49"/>
        <v>46230</v>
      </c>
      <c r="BC17" s="234">
        <f t="shared" si="50"/>
        <v>46230</v>
      </c>
      <c r="BD17" s="234">
        <f t="shared" si="51"/>
        <v>46230</v>
      </c>
      <c r="BE17" s="234">
        <f t="shared" si="52"/>
        <v>46230</v>
      </c>
      <c r="BF17" s="234">
        <f t="shared" si="53"/>
        <v>46237</v>
      </c>
      <c r="BG17" s="234">
        <f t="shared" si="54"/>
        <v>46237</v>
      </c>
      <c r="BH17" s="234">
        <f t="shared" si="55"/>
        <v>46237</v>
      </c>
      <c r="BI17" s="234">
        <f t="shared" si="56"/>
        <v>46237</v>
      </c>
      <c r="BJ17" s="234">
        <f t="shared" si="57"/>
        <v>46237</v>
      </c>
      <c r="BK17" s="234">
        <f t="shared" si="58"/>
        <v>46237</v>
      </c>
      <c r="BL17" s="234">
        <f t="shared" si="59"/>
        <v>46244</v>
      </c>
      <c r="BM17" s="234">
        <f t="shared" si="60"/>
        <v>46244</v>
      </c>
      <c r="BN17" s="234">
        <f t="shared" si="61"/>
        <v>46244</v>
      </c>
      <c r="BO17" s="234">
        <f t="shared" si="62"/>
        <v>46244</v>
      </c>
      <c r="BP17" s="234">
        <f t="shared" si="63"/>
        <v>46244</v>
      </c>
      <c r="BQ17" s="234">
        <f t="shared" si="64"/>
        <v>46251</v>
      </c>
      <c r="BR17" s="234">
        <f t="shared" si="65"/>
        <v>46251</v>
      </c>
      <c r="BS17" s="234">
        <f t="shared" si="66"/>
        <v>46251</v>
      </c>
      <c r="BT17" s="234">
        <f t="shared" si="67"/>
        <v>46251</v>
      </c>
      <c r="BU17" s="234">
        <f t="shared" si="68"/>
        <v>46251</v>
      </c>
      <c r="BV17" s="234">
        <f t="shared" si="69"/>
        <v>46258</v>
      </c>
      <c r="BW17" s="234">
        <f t="shared" si="70"/>
        <v>46258</v>
      </c>
      <c r="BX17" s="234">
        <f t="shared" si="71"/>
        <v>46258</v>
      </c>
      <c r="BY17" s="234">
        <f t="shared" si="72"/>
        <v>46258</v>
      </c>
      <c r="BZ17" s="234">
        <f t="shared" si="73"/>
        <v>46258</v>
      </c>
      <c r="CA17" s="234">
        <f t="shared" si="74"/>
        <v>46259</v>
      </c>
      <c r="CB17" s="234">
        <f t="shared" si="75"/>
        <v>46262</v>
      </c>
      <c r="CC17" s="234">
        <f t="shared" si="76"/>
        <v>46262</v>
      </c>
      <c r="CD17" s="234">
        <f t="shared" si="77"/>
        <v>46262</v>
      </c>
      <c r="CE17" s="234">
        <f t="shared" si="78"/>
        <v>46258</v>
      </c>
      <c r="CF17" s="234">
        <f t="shared" si="79"/>
        <v>46265</v>
      </c>
      <c r="CG17" s="234">
        <f t="shared" si="80"/>
        <v>46265</v>
      </c>
      <c r="CH17" s="234">
        <f t="shared" si="81"/>
        <v>46265</v>
      </c>
      <c r="CI17" s="234">
        <f t="shared" si="82"/>
        <v>46267</v>
      </c>
      <c r="CJ17" s="234">
        <f t="shared" si="83"/>
        <v>46272</v>
      </c>
      <c r="CK17" s="234">
        <f t="shared" si="84"/>
        <v>46272</v>
      </c>
      <c r="CL17" s="234">
        <f t="shared" si="85"/>
        <v>46272</v>
      </c>
      <c r="CM17" s="234">
        <f t="shared" si="86"/>
        <v>46274</v>
      </c>
      <c r="CN17" s="234">
        <f t="shared" si="87"/>
        <v>46274</v>
      </c>
      <c r="CO17" s="234">
        <f t="shared" si="88"/>
        <v>46279</v>
      </c>
      <c r="CP17" s="234">
        <f t="shared" si="89"/>
        <v>46279</v>
      </c>
      <c r="CQ17" s="234">
        <f t="shared" si="90"/>
        <v>46295</v>
      </c>
      <c r="CR17" s="234">
        <f t="shared" si="91"/>
        <v>46310</v>
      </c>
    </row>
    <row r="18" spans="1:96" s="235" customFormat="1" hidden="1" x14ac:dyDescent="0.35">
      <c r="A18" s="231">
        <v>46286</v>
      </c>
      <c r="B18" s="231">
        <f t="shared" si="2"/>
        <v>46195</v>
      </c>
      <c r="C18" s="231"/>
      <c r="D18" s="233">
        <f t="shared" si="0"/>
        <v>46165</v>
      </c>
      <c r="E18" s="233">
        <f t="shared" si="3"/>
        <v>46165</v>
      </c>
      <c r="F18" s="233">
        <f t="shared" si="4"/>
        <v>46165</v>
      </c>
      <c r="G18" s="233">
        <f t="shared" si="5"/>
        <v>46165</v>
      </c>
      <c r="H18" s="233">
        <f t="shared" si="6"/>
        <v>46165</v>
      </c>
      <c r="I18" s="233">
        <f t="shared" si="7"/>
        <v>46165</v>
      </c>
      <c r="J18" s="233">
        <f t="shared" si="8"/>
        <v>46195</v>
      </c>
      <c r="K18" s="233">
        <f t="shared" si="9"/>
        <v>46195</v>
      </c>
      <c r="L18" s="234">
        <f t="shared" si="10"/>
        <v>46202</v>
      </c>
      <c r="M18" s="233"/>
      <c r="N18" s="233">
        <f t="shared" si="11"/>
        <v>46202</v>
      </c>
      <c r="O18" s="233">
        <f t="shared" si="12"/>
        <v>46202</v>
      </c>
      <c r="P18" s="234">
        <f t="shared" si="13"/>
        <v>46202</v>
      </c>
      <c r="Q18" s="234">
        <f t="shared" si="14"/>
        <v>46202</v>
      </c>
      <c r="R18" s="234">
        <f t="shared" si="15"/>
        <v>46202</v>
      </c>
      <c r="S18" s="234">
        <f t="shared" si="16"/>
        <v>46202</v>
      </c>
      <c r="T18" s="234">
        <f t="shared" si="17"/>
        <v>46202</v>
      </c>
      <c r="U18" s="234">
        <f t="shared" si="18"/>
        <v>46202</v>
      </c>
      <c r="V18" s="234">
        <f t="shared" si="19"/>
        <v>46209</v>
      </c>
      <c r="W18" s="234"/>
      <c r="X18" s="234">
        <f t="shared" si="1"/>
        <v>1</v>
      </c>
      <c r="Y18" s="234">
        <f t="shared" si="20"/>
        <v>46209</v>
      </c>
      <c r="Z18" s="234">
        <f t="shared" si="21"/>
        <v>46216</v>
      </c>
      <c r="AA18" s="234">
        <f t="shared" si="22"/>
        <v>46216</v>
      </c>
      <c r="AB18" s="234">
        <f t="shared" si="23"/>
        <v>46216</v>
      </c>
      <c r="AC18" s="234">
        <f t="shared" si="24"/>
        <v>46223</v>
      </c>
      <c r="AD18" s="234">
        <f t="shared" si="25"/>
        <v>46223</v>
      </c>
      <c r="AE18" s="234">
        <f t="shared" si="26"/>
        <v>46223</v>
      </c>
      <c r="AF18" s="234">
        <f t="shared" si="27"/>
        <v>46223</v>
      </c>
      <c r="AG18" s="234">
        <f t="shared" si="28"/>
        <v>46223</v>
      </c>
      <c r="AH18" s="234">
        <f t="shared" si="29"/>
        <v>46223</v>
      </c>
      <c r="AI18" s="234">
        <f t="shared" si="30"/>
        <v>46230</v>
      </c>
      <c r="AJ18" s="234">
        <f t="shared" si="31"/>
        <v>46230</v>
      </c>
      <c r="AK18" s="234">
        <f t="shared" si="32"/>
        <v>46230</v>
      </c>
      <c r="AL18" s="234">
        <f t="shared" si="33"/>
        <v>46230</v>
      </c>
      <c r="AM18" s="234">
        <f t="shared" si="34"/>
        <v>46237</v>
      </c>
      <c r="AN18" s="234">
        <f t="shared" si="35"/>
        <v>46237</v>
      </c>
      <c r="AO18" s="234">
        <f t="shared" si="36"/>
        <v>46237</v>
      </c>
      <c r="AP18" s="234">
        <f t="shared" si="37"/>
        <v>46237</v>
      </c>
      <c r="AQ18" s="234">
        <f t="shared" si="38"/>
        <v>46237</v>
      </c>
      <c r="AR18" s="234">
        <f t="shared" si="39"/>
        <v>46237</v>
      </c>
      <c r="AS18" s="234">
        <f t="shared" si="40"/>
        <v>46244</v>
      </c>
      <c r="AT18" s="234">
        <f t="shared" si="41"/>
        <v>46244</v>
      </c>
      <c r="AU18" s="234">
        <f t="shared" si="42"/>
        <v>46244</v>
      </c>
      <c r="AV18" s="234">
        <f t="shared" si="43"/>
        <v>46244</v>
      </c>
      <c r="AW18" s="234">
        <f t="shared" si="44"/>
        <v>46244</v>
      </c>
      <c r="AX18" s="234">
        <f t="shared" si="45"/>
        <v>46244</v>
      </c>
      <c r="AY18" s="234">
        <f t="shared" si="46"/>
        <v>46244</v>
      </c>
      <c r="AZ18" s="234">
        <f t="shared" si="47"/>
        <v>46244</v>
      </c>
      <c r="BA18" s="234">
        <f t="shared" si="48"/>
        <v>46244</v>
      </c>
      <c r="BB18" s="234">
        <f t="shared" si="49"/>
        <v>46251</v>
      </c>
      <c r="BC18" s="234">
        <f t="shared" si="50"/>
        <v>46251</v>
      </c>
      <c r="BD18" s="234">
        <f t="shared" si="51"/>
        <v>46251</v>
      </c>
      <c r="BE18" s="234">
        <f t="shared" si="52"/>
        <v>46251</v>
      </c>
      <c r="BF18" s="234">
        <f t="shared" si="53"/>
        <v>46258</v>
      </c>
      <c r="BG18" s="234">
        <f t="shared" si="54"/>
        <v>46258</v>
      </c>
      <c r="BH18" s="234">
        <f t="shared" si="55"/>
        <v>46258</v>
      </c>
      <c r="BI18" s="234">
        <f t="shared" si="56"/>
        <v>46258</v>
      </c>
      <c r="BJ18" s="234">
        <f t="shared" si="57"/>
        <v>46258</v>
      </c>
      <c r="BK18" s="234">
        <f t="shared" si="58"/>
        <v>46258</v>
      </c>
      <c r="BL18" s="234">
        <f t="shared" si="59"/>
        <v>46265</v>
      </c>
      <c r="BM18" s="234">
        <f t="shared" si="60"/>
        <v>46265</v>
      </c>
      <c r="BN18" s="234">
        <f t="shared" si="61"/>
        <v>46265</v>
      </c>
      <c r="BO18" s="234">
        <f t="shared" si="62"/>
        <v>46265</v>
      </c>
      <c r="BP18" s="234">
        <f t="shared" si="63"/>
        <v>46265</v>
      </c>
      <c r="BQ18" s="234">
        <f t="shared" si="64"/>
        <v>46272</v>
      </c>
      <c r="BR18" s="234">
        <f t="shared" si="65"/>
        <v>46272</v>
      </c>
      <c r="BS18" s="234">
        <f t="shared" si="66"/>
        <v>46272</v>
      </c>
      <c r="BT18" s="234">
        <f t="shared" si="67"/>
        <v>46272</v>
      </c>
      <c r="BU18" s="234">
        <f t="shared" si="68"/>
        <v>46272</v>
      </c>
      <c r="BV18" s="234">
        <f t="shared" si="69"/>
        <v>46279</v>
      </c>
      <c r="BW18" s="234">
        <f t="shared" si="70"/>
        <v>46279</v>
      </c>
      <c r="BX18" s="234">
        <f t="shared" si="71"/>
        <v>46279</v>
      </c>
      <c r="BY18" s="234">
        <f t="shared" si="72"/>
        <v>46279</v>
      </c>
      <c r="BZ18" s="234">
        <f t="shared" si="73"/>
        <v>46279</v>
      </c>
      <c r="CA18" s="234">
        <f t="shared" si="74"/>
        <v>46280</v>
      </c>
      <c r="CB18" s="234">
        <f t="shared" si="75"/>
        <v>46283</v>
      </c>
      <c r="CC18" s="234">
        <f t="shared" si="76"/>
        <v>46283</v>
      </c>
      <c r="CD18" s="234">
        <f t="shared" si="77"/>
        <v>46283</v>
      </c>
      <c r="CE18" s="234">
        <f t="shared" si="78"/>
        <v>46279</v>
      </c>
      <c r="CF18" s="234">
        <f t="shared" si="79"/>
        <v>46286</v>
      </c>
      <c r="CG18" s="234">
        <f t="shared" si="80"/>
        <v>46286</v>
      </c>
      <c r="CH18" s="234">
        <f t="shared" si="81"/>
        <v>46286</v>
      </c>
      <c r="CI18" s="234">
        <f t="shared" si="82"/>
        <v>46288</v>
      </c>
      <c r="CJ18" s="234">
        <f t="shared" si="83"/>
        <v>46293</v>
      </c>
      <c r="CK18" s="234">
        <f t="shared" si="84"/>
        <v>46293</v>
      </c>
      <c r="CL18" s="234">
        <f t="shared" si="85"/>
        <v>46293</v>
      </c>
      <c r="CM18" s="234">
        <f t="shared" si="86"/>
        <v>46295</v>
      </c>
      <c r="CN18" s="234">
        <f t="shared" si="87"/>
        <v>46295</v>
      </c>
      <c r="CO18" s="234">
        <f t="shared" si="88"/>
        <v>46300</v>
      </c>
      <c r="CP18" s="234">
        <f t="shared" si="89"/>
        <v>46300</v>
      </c>
      <c r="CQ18" s="234">
        <f t="shared" si="90"/>
        <v>46316</v>
      </c>
      <c r="CR18" s="234">
        <f t="shared" si="91"/>
        <v>46331</v>
      </c>
    </row>
    <row r="19" spans="1:96" s="235" customFormat="1" hidden="1" x14ac:dyDescent="0.35">
      <c r="A19" s="231">
        <v>46300</v>
      </c>
      <c r="B19" s="231">
        <f t="shared" si="2"/>
        <v>46209</v>
      </c>
      <c r="C19" s="231"/>
      <c r="D19" s="233">
        <f t="shared" si="0"/>
        <v>46179</v>
      </c>
      <c r="E19" s="233">
        <f t="shared" si="3"/>
        <v>46179</v>
      </c>
      <c r="F19" s="233">
        <f t="shared" si="4"/>
        <v>46179</v>
      </c>
      <c r="G19" s="233">
        <f t="shared" si="5"/>
        <v>46179</v>
      </c>
      <c r="H19" s="233">
        <f t="shared" si="6"/>
        <v>46179</v>
      </c>
      <c r="I19" s="233">
        <f t="shared" si="7"/>
        <v>46179</v>
      </c>
      <c r="J19" s="233">
        <f t="shared" si="8"/>
        <v>46209</v>
      </c>
      <c r="K19" s="233">
        <f t="shared" si="9"/>
        <v>46209</v>
      </c>
      <c r="L19" s="234">
        <f t="shared" si="10"/>
        <v>46216</v>
      </c>
      <c r="M19" s="233"/>
      <c r="N19" s="233">
        <f t="shared" si="11"/>
        <v>46216</v>
      </c>
      <c r="O19" s="233">
        <f t="shared" si="12"/>
        <v>46216</v>
      </c>
      <c r="P19" s="234">
        <f t="shared" si="13"/>
        <v>46216</v>
      </c>
      <c r="Q19" s="234">
        <f t="shared" si="14"/>
        <v>46216</v>
      </c>
      <c r="R19" s="234">
        <f t="shared" si="15"/>
        <v>46216</v>
      </c>
      <c r="S19" s="234">
        <f t="shared" si="16"/>
        <v>46216</v>
      </c>
      <c r="T19" s="234">
        <f t="shared" si="17"/>
        <v>46216</v>
      </c>
      <c r="U19" s="234">
        <f t="shared" si="18"/>
        <v>46216</v>
      </c>
      <c r="V19" s="234">
        <f t="shared" si="19"/>
        <v>46223</v>
      </c>
      <c r="W19" s="234"/>
      <c r="X19" s="234">
        <f t="shared" si="1"/>
        <v>1</v>
      </c>
      <c r="Y19" s="234">
        <f t="shared" si="20"/>
        <v>46223</v>
      </c>
      <c r="Z19" s="234">
        <f t="shared" si="21"/>
        <v>46230</v>
      </c>
      <c r="AA19" s="234">
        <f t="shared" si="22"/>
        <v>46230</v>
      </c>
      <c r="AB19" s="234">
        <f t="shared" si="23"/>
        <v>46230</v>
      </c>
      <c r="AC19" s="234">
        <f t="shared" si="24"/>
        <v>46237</v>
      </c>
      <c r="AD19" s="234">
        <f t="shared" si="25"/>
        <v>46237</v>
      </c>
      <c r="AE19" s="234">
        <f t="shared" si="26"/>
        <v>46237</v>
      </c>
      <c r="AF19" s="234">
        <f t="shared" si="27"/>
        <v>46237</v>
      </c>
      <c r="AG19" s="234">
        <f t="shared" si="28"/>
        <v>46237</v>
      </c>
      <c r="AH19" s="234">
        <f t="shared" si="29"/>
        <v>46237</v>
      </c>
      <c r="AI19" s="234">
        <f t="shared" si="30"/>
        <v>46244</v>
      </c>
      <c r="AJ19" s="234">
        <f t="shared" si="31"/>
        <v>46244</v>
      </c>
      <c r="AK19" s="234">
        <f t="shared" si="32"/>
        <v>46244</v>
      </c>
      <c r="AL19" s="234">
        <f t="shared" si="33"/>
        <v>46244</v>
      </c>
      <c r="AM19" s="234">
        <f t="shared" si="34"/>
        <v>46251</v>
      </c>
      <c r="AN19" s="234">
        <f t="shared" si="35"/>
        <v>46251</v>
      </c>
      <c r="AO19" s="234">
        <f t="shared" si="36"/>
        <v>46251</v>
      </c>
      <c r="AP19" s="234">
        <f t="shared" si="37"/>
        <v>46251</v>
      </c>
      <c r="AQ19" s="234">
        <f t="shared" si="38"/>
        <v>46251</v>
      </c>
      <c r="AR19" s="234">
        <f t="shared" si="39"/>
        <v>46251</v>
      </c>
      <c r="AS19" s="234">
        <f t="shared" si="40"/>
        <v>46258</v>
      </c>
      <c r="AT19" s="234">
        <f t="shared" si="41"/>
        <v>46258</v>
      </c>
      <c r="AU19" s="234">
        <f t="shared" si="42"/>
        <v>46258</v>
      </c>
      <c r="AV19" s="234">
        <f t="shared" si="43"/>
        <v>46258</v>
      </c>
      <c r="AW19" s="234">
        <f t="shared" si="44"/>
        <v>46258</v>
      </c>
      <c r="AX19" s="234">
        <f t="shared" si="45"/>
        <v>46258</v>
      </c>
      <c r="AY19" s="234">
        <f t="shared" si="46"/>
        <v>46258</v>
      </c>
      <c r="AZ19" s="234">
        <f t="shared" si="47"/>
        <v>46258</v>
      </c>
      <c r="BA19" s="234">
        <f t="shared" si="48"/>
        <v>46258</v>
      </c>
      <c r="BB19" s="234">
        <f t="shared" si="49"/>
        <v>46265</v>
      </c>
      <c r="BC19" s="234">
        <f t="shared" si="50"/>
        <v>46265</v>
      </c>
      <c r="BD19" s="234">
        <f t="shared" si="51"/>
        <v>46265</v>
      </c>
      <c r="BE19" s="234">
        <f t="shared" si="52"/>
        <v>46265</v>
      </c>
      <c r="BF19" s="234">
        <f t="shared" si="53"/>
        <v>46272</v>
      </c>
      <c r="BG19" s="234">
        <f t="shared" si="54"/>
        <v>46272</v>
      </c>
      <c r="BH19" s="234">
        <f t="shared" si="55"/>
        <v>46272</v>
      </c>
      <c r="BI19" s="234">
        <f t="shared" si="56"/>
        <v>46272</v>
      </c>
      <c r="BJ19" s="234">
        <f t="shared" si="57"/>
        <v>46272</v>
      </c>
      <c r="BK19" s="234">
        <f t="shared" si="58"/>
        <v>46272</v>
      </c>
      <c r="BL19" s="234">
        <f t="shared" si="59"/>
        <v>46279</v>
      </c>
      <c r="BM19" s="234">
        <f t="shared" si="60"/>
        <v>46279</v>
      </c>
      <c r="BN19" s="234">
        <f t="shared" si="61"/>
        <v>46279</v>
      </c>
      <c r="BO19" s="234">
        <f t="shared" si="62"/>
        <v>46279</v>
      </c>
      <c r="BP19" s="234">
        <f t="shared" si="63"/>
        <v>46279</v>
      </c>
      <c r="BQ19" s="234">
        <f t="shared" si="64"/>
        <v>46286</v>
      </c>
      <c r="BR19" s="234">
        <f t="shared" si="65"/>
        <v>46286</v>
      </c>
      <c r="BS19" s="234">
        <f t="shared" si="66"/>
        <v>46286</v>
      </c>
      <c r="BT19" s="234">
        <f t="shared" si="67"/>
        <v>46286</v>
      </c>
      <c r="BU19" s="234">
        <f t="shared" si="68"/>
        <v>46286</v>
      </c>
      <c r="BV19" s="234">
        <f t="shared" si="69"/>
        <v>46293</v>
      </c>
      <c r="BW19" s="234">
        <f t="shared" si="70"/>
        <v>46293</v>
      </c>
      <c r="BX19" s="234">
        <f t="shared" si="71"/>
        <v>46293</v>
      </c>
      <c r="BY19" s="234">
        <f t="shared" si="72"/>
        <v>46293</v>
      </c>
      <c r="BZ19" s="234">
        <f t="shared" si="73"/>
        <v>46293</v>
      </c>
      <c r="CA19" s="234">
        <f t="shared" si="74"/>
        <v>46294</v>
      </c>
      <c r="CB19" s="234">
        <f t="shared" si="75"/>
        <v>46297</v>
      </c>
      <c r="CC19" s="234">
        <f t="shared" si="76"/>
        <v>46297</v>
      </c>
      <c r="CD19" s="234">
        <f t="shared" si="77"/>
        <v>46297</v>
      </c>
      <c r="CE19" s="234">
        <f t="shared" si="78"/>
        <v>46293</v>
      </c>
      <c r="CF19" s="234">
        <f t="shared" si="79"/>
        <v>46300</v>
      </c>
      <c r="CG19" s="234">
        <f t="shared" si="80"/>
        <v>46300</v>
      </c>
      <c r="CH19" s="234">
        <f t="shared" si="81"/>
        <v>46300</v>
      </c>
      <c r="CI19" s="234">
        <f t="shared" si="82"/>
        <v>46302</v>
      </c>
      <c r="CJ19" s="234">
        <f t="shared" si="83"/>
        <v>46307</v>
      </c>
      <c r="CK19" s="234">
        <f t="shared" si="84"/>
        <v>46307</v>
      </c>
      <c r="CL19" s="234">
        <f t="shared" si="85"/>
        <v>46307</v>
      </c>
      <c r="CM19" s="234">
        <f t="shared" si="86"/>
        <v>46309</v>
      </c>
      <c r="CN19" s="234">
        <f t="shared" si="87"/>
        <v>46309</v>
      </c>
      <c r="CO19" s="234">
        <f t="shared" si="88"/>
        <v>46314</v>
      </c>
      <c r="CP19" s="234">
        <f t="shared" si="89"/>
        <v>46314</v>
      </c>
      <c r="CQ19" s="234">
        <f t="shared" si="90"/>
        <v>46330</v>
      </c>
      <c r="CR19" s="234">
        <f t="shared" si="91"/>
        <v>46345</v>
      </c>
    </row>
    <row r="20" spans="1:96" s="235" customFormat="1" hidden="1" x14ac:dyDescent="0.35">
      <c r="A20" s="231">
        <v>46314</v>
      </c>
      <c r="B20" s="231">
        <f t="shared" si="2"/>
        <v>46223</v>
      </c>
      <c r="C20" s="231"/>
      <c r="D20" s="233">
        <f t="shared" si="0"/>
        <v>46193</v>
      </c>
      <c r="E20" s="233">
        <f t="shared" si="3"/>
        <v>46193</v>
      </c>
      <c r="F20" s="233">
        <f t="shared" si="4"/>
        <v>46193</v>
      </c>
      <c r="G20" s="233">
        <f t="shared" si="5"/>
        <v>46193</v>
      </c>
      <c r="H20" s="233">
        <f t="shared" si="6"/>
        <v>46193</v>
      </c>
      <c r="I20" s="233">
        <f t="shared" si="7"/>
        <v>46193</v>
      </c>
      <c r="J20" s="233">
        <f t="shared" si="8"/>
        <v>46223</v>
      </c>
      <c r="K20" s="233">
        <f t="shared" si="9"/>
        <v>46223</v>
      </c>
      <c r="L20" s="234">
        <f t="shared" si="10"/>
        <v>46230</v>
      </c>
      <c r="M20" s="233"/>
      <c r="N20" s="233">
        <f t="shared" si="11"/>
        <v>46230</v>
      </c>
      <c r="O20" s="233">
        <f t="shared" si="12"/>
        <v>46230</v>
      </c>
      <c r="P20" s="234">
        <f t="shared" si="13"/>
        <v>46230</v>
      </c>
      <c r="Q20" s="234">
        <f t="shared" si="14"/>
        <v>46230</v>
      </c>
      <c r="R20" s="234">
        <f t="shared" si="15"/>
        <v>46230</v>
      </c>
      <c r="S20" s="234">
        <f t="shared" si="16"/>
        <v>46230</v>
      </c>
      <c r="T20" s="234">
        <f t="shared" si="17"/>
        <v>46230</v>
      </c>
      <c r="U20" s="234">
        <f t="shared" si="18"/>
        <v>46230</v>
      </c>
      <c r="V20" s="234">
        <f t="shared" si="19"/>
        <v>46237</v>
      </c>
      <c r="W20" s="234"/>
      <c r="X20" s="234">
        <f t="shared" si="1"/>
        <v>1</v>
      </c>
      <c r="Y20" s="234">
        <f t="shared" si="20"/>
        <v>46237</v>
      </c>
      <c r="Z20" s="234">
        <f t="shared" si="21"/>
        <v>46244</v>
      </c>
      <c r="AA20" s="234">
        <f t="shared" si="22"/>
        <v>46244</v>
      </c>
      <c r="AB20" s="234">
        <f t="shared" si="23"/>
        <v>46244</v>
      </c>
      <c r="AC20" s="234">
        <f t="shared" si="24"/>
        <v>46251</v>
      </c>
      <c r="AD20" s="234">
        <f t="shared" si="25"/>
        <v>46251</v>
      </c>
      <c r="AE20" s="234">
        <f t="shared" si="26"/>
        <v>46251</v>
      </c>
      <c r="AF20" s="234">
        <f t="shared" si="27"/>
        <v>46251</v>
      </c>
      <c r="AG20" s="234">
        <f t="shared" si="28"/>
        <v>46251</v>
      </c>
      <c r="AH20" s="234">
        <f t="shared" si="29"/>
        <v>46251</v>
      </c>
      <c r="AI20" s="234">
        <f t="shared" si="30"/>
        <v>46258</v>
      </c>
      <c r="AJ20" s="234">
        <f t="shared" si="31"/>
        <v>46258</v>
      </c>
      <c r="AK20" s="234">
        <f t="shared" si="32"/>
        <v>46258</v>
      </c>
      <c r="AL20" s="234">
        <f t="shared" si="33"/>
        <v>46258</v>
      </c>
      <c r="AM20" s="234">
        <f t="shared" si="34"/>
        <v>46265</v>
      </c>
      <c r="AN20" s="234">
        <f t="shared" si="35"/>
        <v>46265</v>
      </c>
      <c r="AO20" s="234">
        <f t="shared" si="36"/>
        <v>46265</v>
      </c>
      <c r="AP20" s="234">
        <f t="shared" si="37"/>
        <v>46265</v>
      </c>
      <c r="AQ20" s="234">
        <f t="shared" si="38"/>
        <v>46265</v>
      </c>
      <c r="AR20" s="234">
        <f t="shared" si="39"/>
        <v>46265</v>
      </c>
      <c r="AS20" s="234">
        <f t="shared" si="40"/>
        <v>46272</v>
      </c>
      <c r="AT20" s="234">
        <f t="shared" si="41"/>
        <v>46272</v>
      </c>
      <c r="AU20" s="234">
        <f t="shared" si="42"/>
        <v>46272</v>
      </c>
      <c r="AV20" s="234">
        <f t="shared" si="43"/>
        <v>46272</v>
      </c>
      <c r="AW20" s="234">
        <f t="shared" si="44"/>
        <v>46272</v>
      </c>
      <c r="AX20" s="234">
        <f t="shared" si="45"/>
        <v>46272</v>
      </c>
      <c r="AY20" s="234">
        <f t="shared" si="46"/>
        <v>46272</v>
      </c>
      <c r="AZ20" s="234">
        <f t="shared" si="47"/>
        <v>46272</v>
      </c>
      <c r="BA20" s="234">
        <f t="shared" si="48"/>
        <v>46272</v>
      </c>
      <c r="BB20" s="234">
        <f t="shared" si="49"/>
        <v>46279</v>
      </c>
      <c r="BC20" s="234">
        <f t="shared" si="50"/>
        <v>46279</v>
      </c>
      <c r="BD20" s="234">
        <f t="shared" si="51"/>
        <v>46279</v>
      </c>
      <c r="BE20" s="234">
        <f t="shared" si="52"/>
        <v>46279</v>
      </c>
      <c r="BF20" s="234">
        <f t="shared" si="53"/>
        <v>46286</v>
      </c>
      <c r="BG20" s="234">
        <f t="shared" si="54"/>
        <v>46286</v>
      </c>
      <c r="BH20" s="234">
        <f t="shared" si="55"/>
        <v>46286</v>
      </c>
      <c r="BI20" s="234">
        <f t="shared" si="56"/>
        <v>46286</v>
      </c>
      <c r="BJ20" s="234">
        <f t="shared" si="57"/>
        <v>46286</v>
      </c>
      <c r="BK20" s="234">
        <f t="shared" si="58"/>
        <v>46286</v>
      </c>
      <c r="BL20" s="234">
        <f t="shared" si="59"/>
        <v>46293</v>
      </c>
      <c r="BM20" s="234">
        <f t="shared" si="60"/>
        <v>46293</v>
      </c>
      <c r="BN20" s="234">
        <f t="shared" si="61"/>
        <v>46293</v>
      </c>
      <c r="BO20" s="234">
        <f t="shared" si="62"/>
        <v>46293</v>
      </c>
      <c r="BP20" s="234">
        <f t="shared" si="63"/>
        <v>46293</v>
      </c>
      <c r="BQ20" s="234">
        <f t="shared" si="64"/>
        <v>46300</v>
      </c>
      <c r="BR20" s="234">
        <f t="shared" si="65"/>
        <v>46300</v>
      </c>
      <c r="BS20" s="234">
        <f t="shared" si="66"/>
        <v>46300</v>
      </c>
      <c r="BT20" s="234">
        <f t="shared" si="67"/>
        <v>46300</v>
      </c>
      <c r="BU20" s="234">
        <f t="shared" si="68"/>
        <v>46300</v>
      </c>
      <c r="BV20" s="234">
        <f t="shared" si="69"/>
        <v>46307</v>
      </c>
      <c r="BW20" s="234">
        <f t="shared" si="70"/>
        <v>46307</v>
      </c>
      <c r="BX20" s="234">
        <f t="shared" si="71"/>
        <v>46307</v>
      </c>
      <c r="BY20" s="234">
        <f t="shared" si="72"/>
        <v>46307</v>
      </c>
      <c r="BZ20" s="234">
        <f t="shared" si="73"/>
        <v>46307</v>
      </c>
      <c r="CA20" s="234">
        <f t="shared" si="74"/>
        <v>46308</v>
      </c>
      <c r="CB20" s="234">
        <f t="shared" si="75"/>
        <v>46311</v>
      </c>
      <c r="CC20" s="234">
        <f t="shared" si="76"/>
        <v>46311</v>
      </c>
      <c r="CD20" s="234">
        <f t="shared" si="77"/>
        <v>46311</v>
      </c>
      <c r="CE20" s="234">
        <f t="shared" si="78"/>
        <v>46307</v>
      </c>
      <c r="CF20" s="234">
        <f t="shared" si="79"/>
        <v>46314</v>
      </c>
      <c r="CG20" s="234">
        <f t="shared" si="80"/>
        <v>46314</v>
      </c>
      <c r="CH20" s="234">
        <f t="shared" si="81"/>
        <v>46314</v>
      </c>
      <c r="CI20" s="234">
        <f t="shared" si="82"/>
        <v>46316</v>
      </c>
      <c r="CJ20" s="234">
        <f t="shared" si="83"/>
        <v>46321</v>
      </c>
      <c r="CK20" s="234">
        <f t="shared" si="84"/>
        <v>46321</v>
      </c>
      <c r="CL20" s="234">
        <f t="shared" si="85"/>
        <v>46321</v>
      </c>
      <c r="CM20" s="234">
        <f t="shared" si="86"/>
        <v>46323</v>
      </c>
      <c r="CN20" s="234">
        <f t="shared" si="87"/>
        <v>46323</v>
      </c>
      <c r="CO20" s="234">
        <f t="shared" si="88"/>
        <v>46328</v>
      </c>
      <c r="CP20" s="234">
        <f t="shared" si="89"/>
        <v>46328</v>
      </c>
      <c r="CQ20" s="234">
        <f t="shared" si="90"/>
        <v>46344</v>
      </c>
      <c r="CR20" s="234">
        <f t="shared" si="91"/>
        <v>46359</v>
      </c>
    </row>
    <row r="21" spans="1:96" s="235" customFormat="1" x14ac:dyDescent="0.35">
      <c r="A21" s="280" t="s">
        <v>551</v>
      </c>
      <c r="B21" s="281"/>
      <c r="C21" s="282"/>
      <c r="D21" s="280"/>
      <c r="E21" s="281"/>
      <c r="F21" s="282"/>
      <c r="G21" s="280"/>
      <c r="H21" s="281"/>
      <c r="I21" s="282"/>
      <c r="J21" s="280"/>
      <c r="K21" s="281"/>
      <c r="L21" s="282"/>
      <c r="M21" s="280"/>
      <c r="N21" s="281"/>
      <c r="O21" s="282"/>
      <c r="P21" s="280"/>
      <c r="Q21" s="281"/>
      <c r="R21" s="282"/>
      <c r="S21" s="280"/>
      <c r="T21" s="281"/>
      <c r="U21" s="282"/>
      <c r="V21" s="280"/>
      <c r="W21" s="281"/>
      <c r="X21" s="282"/>
      <c r="Y21" s="280"/>
      <c r="Z21" s="281"/>
      <c r="AA21" s="282"/>
      <c r="AB21" s="280"/>
      <c r="AC21" s="281"/>
      <c r="AD21" s="282"/>
      <c r="AE21" s="280"/>
      <c r="AF21" s="281"/>
      <c r="AG21" s="282"/>
      <c r="AH21" s="280"/>
      <c r="AI21" s="281"/>
      <c r="AJ21" s="282"/>
      <c r="AK21" s="280"/>
      <c r="AL21" s="281"/>
      <c r="AM21" s="282"/>
      <c r="AN21" s="280"/>
      <c r="AO21" s="281"/>
      <c r="AP21" s="282"/>
      <c r="AQ21" s="280"/>
      <c r="AR21" s="281"/>
      <c r="AS21" s="282"/>
      <c r="AT21" s="280"/>
      <c r="AU21" s="281"/>
      <c r="AV21" s="282"/>
      <c r="AW21" s="280"/>
      <c r="AX21" s="281"/>
      <c r="AY21" s="282"/>
      <c r="AZ21" s="280"/>
      <c r="BA21" s="281"/>
      <c r="BB21" s="282"/>
      <c r="BC21" s="280"/>
      <c r="BD21" s="281"/>
      <c r="BE21" s="282"/>
      <c r="BF21" s="280"/>
      <c r="BG21" s="281"/>
      <c r="BH21" s="282"/>
      <c r="BI21" s="280"/>
      <c r="BJ21" s="281"/>
      <c r="BK21" s="282"/>
      <c r="BL21" s="280"/>
      <c r="BM21" s="281"/>
      <c r="BN21" s="282"/>
      <c r="BO21" s="280"/>
      <c r="BP21" s="281"/>
      <c r="BQ21" s="282"/>
      <c r="BR21" s="280"/>
      <c r="BS21" s="281"/>
      <c r="BT21" s="282"/>
      <c r="BU21" s="280"/>
      <c r="BV21" s="281"/>
      <c r="BW21" s="282"/>
      <c r="BX21" s="280"/>
      <c r="BY21" s="281"/>
      <c r="BZ21" s="282"/>
      <c r="CA21" s="280"/>
      <c r="CB21" s="281"/>
      <c r="CC21" s="282"/>
      <c r="CD21" s="263"/>
      <c r="CE21" s="280"/>
      <c r="CF21" s="282"/>
      <c r="CG21" s="280"/>
      <c r="CH21" s="281"/>
      <c r="CI21" s="282"/>
      <c r="CJ21" s="280"/>
      <c r="CK21" s="281"/>
      <c r="CL21" s="282"/>
      <c r="CM21" s="280"/>
      <c r="CN21" s="281"/>
      <c r="CO21" s="282"/>
      <c r="CP21" s="280"/>
      <c r="CQ21" s="281"/>
      <c r="CR21" s="282"/>
    </row>
    <row r="22" spans="1:96" ht="15" thickBot="1" x14ac:dyDescent="0.4">
      <c r="A22" s="264"/>
      <c r="B22" s="265"/>
      <c r="C22" s="265"/>
      <c r="D22" s="236"/>
      <c r="E22" s="236"/>
      <c r="F22" s="236"/>
      <c r="G22" s="236"/>
      <c r="H22" s="236"/>
      <c r="I22" s="236"/>
      <c r="J22" s="236"/>
      <c r="K22" s="236"/>
      <c r="L22" s="237"/>
      <c r="M22" s="237"/>
      <c r="N22" s="236"/>
      <c r="O22" s="236"/>
      <c r="P22" s="236"/>
      <c r="Q22" s="236"/>
      <c r="R22" s="236"/>
      <c r="S22" s="237"/>
      <c r="T22" s="237"/>
      <c r="U22" s="237"/>
      <c r="V22" s="236"/>
      <c r="W22" s="236"/>
      <c r="X22" s="236"/>
      <c r="Y22" s="236"/>
      <c r="Z22" s="236"/>
      <c r="AA22" s="236"/>
      <c r="AB22" s="236"/>
      <c r="AC22" s="236"/>
      <c r="AD22" s="238"/>
      <c r="AE22" s="236"/>
      <c r="AF22" s="236"/>
      <c r="AG22" s="236"/>
      <c r="AH22" s="236"/>
      <c r="AI22" s="236"/>
      <c r="AJ22" s="236"/>
      <c r="AK22" s="236"/>
      <c r="AL22" s="236"/>
      <c r="AM22" s="236"/>
      <c r="AN22" s="236"/>
      <c r="AO22" s="236"/>
      <c r="AP22" s="236"/>
      <c r="AQ22" s="236"/>
      <c r="AR22" s="236"/>
      <c r="AS22" s="236"/>
      <c r="AT22" s="236"/>
      <c r="AU22" s="236"/>
      <c r="AV22" s="236"/>
      <c r="AW22" s="236"/>
      <c r="AX22" s="236"/>
      <c r="AY22" s="236"/>
      <c r="AZ22" s="236"/>
      <c r="BA22" s="236"/>
      <c r="BB22" s="236"/>
      <c r="BC22" s="238"/>
      <c r="BD22" s="238"/>
      <c r="BE22" s="238"/>
      <c r="BF22" s="238"/>
      <c r="BG22" s="238"/>
      <c r="BH22" s="238"/>
      <c r="BI22" s="238"/>
      <c r="BJ22" s="238"/>
      <c r="BK22" s="236"/>
      <c r="BL22" s="236"/>
      <c r="BM22" s="236"/>
      <c r="BN22" s="236"/>
      <c r="BO22" s="236"/>
      <c r="BP22" s="236"/>
      <c r="BQ22" s="238"/>
      <c r="BR22" s="238"/>
      <c r="BS22" s="238"/>
      <c r="BT22" s="236"/>
      <c r="BU22" s="236"/>
      <c r="BV22" s="236"/>
      <c r="BW22" s="236"/>
      <c r="BX22" s="238"/>
      <c r="BY22" s="236"/>
      <c r="BZ22" s="236"/>
      <c r="CA22" s="236"/>
      <c r="CB22" s="236"/>
      <c r="CC22" s="236"/>
      <c r="CD22" s="236"/>
      <c r="CE22" s="236"/>
      <c r="CF22" s="236"/>
      <c r="CG22" s="236"/>
      <c r="CH22" s="236"/>
      <c r="CI22" s="236"/>
      <c r="CJ22" s="236"/>
      <c r="CK22" s="236"/>
      <c r="CL22" s="236"/>
      <c r="CM22" s="236"/>
      <c r="CN22" s="236"/>
      <c r="CO22" s="236"/>
      <c r="CP22" s="236"/>
      <c r="CQ22" s="236"/>
      <c r="CR22" s="236"/>
    </row>
    <row r="23" spans="1:96" s="251" customFormat="1" ht="36.5" thickBot="1" x14ac:dyDescent="0.4">
      <c r="A23" s="240"/>
      <c r="B23" s="241"/>
      <c r="C23" s="241"/>
      <c r="D23" s="242" t="s">
        <v>498</v>
      </c>
      <c r="E23" s="242" t="s">
        <v>498</v>
      </c>
      <c r="F23" s="242" t="s">
        <v>498</v>
      </c>
      <c r="G23" s="242" t="s">
        <v>498</v>
      </c>
      <c r="H23" s="242" t="s">
        <v>498</v>
      </c>
      <c r="I23" s="242" t="s">
        <v>541</v>
      </c>
      <c r="J23" s="242" t="s">
        <v>499</v>
      </c>
      <c r="K23" s="242" t="s">
        <v>500</v>
      </c>
      <c r="L23" s="242" t="s">
        <v>537</v>
      </c>
      <c r="M23" s="242" t="s">
        <v>547</v>
      </c>
      <c r="N23" s="242" t="s">
        <v>501</v>
      </c>
      <c r="O23" s="242" t="s">
        <v>501</v>
      </c>
      <c r="P23" s="242" t="s">
        <v>501</v>
      </c>
      <c r="Q23" s="242" t="s">
        <v>501</v>
      </c>
      <c r="R23" s="242" t="s">
        <v>501</v>
      </c>
      <c r="S23" s="243" t="s">
        <v>501</v>
      </c>
      <c r="T23" s="243" t="s">
        <v>501</v>
      </c>
      <c r="U23" s="243" t="s">
        <v>501</v>
      </c>
      <c r="V23" s="243" t="s">
        <v>501</v>
      </c>
      <c r="W23" s="243" t="s">
        <v>502</v>
      </c>
      <c r="X23" s="243" t="s">
        <v>503</v>
      </c>
      <c r="Y23" s="244" t="s">
        <v>504</v>
      </c>
      <c r="Z23" s="243" t="s">
        <v>505</v>
      </c>
      <c r="AA23" s="244" t="s">
        <v>505</v>
      </c>
      <c r="AB23" s="244" t="s">
        <v>506</v>
      </c>
      <c r="AC23" s="244" t="s">
        <v>507</v>
      </c>
      <c r="AD23" s="245" t="s">
        <v>508</v>
      </c>
      <c r="AE23" s="245" t="s">
        <v>507</v>
      </c>
      <c r="AF23" s="245" t="s">
        <v>508</v>
      </c>
      <c r="AG23" s="245" t="s">
        <v>507</v>
      </c>
      <c r="AH23" s="245" t="s">
        <v>509</v>
      </c>
      <c r="AI23" s="245" t="s">
        <v>510</v>
      </c>
      <c r="AJ23" s="245" t="s">
        <v>510</v>
      </c>
      <c r="AK23" s="245" t="s">
        <v>510</v>
      </c>
      <c r="AL23" s="245" t="s">
        <v>511</v>
      </c>
      <c r="AM23" s="245" t="s">
        <v>512</v>
      </c>
      <c r="AN23" s="245" t="s">
        <v>512</v>
      </c>
      <c r="AO23" s="245" t="s">
        <v>513</v>
      </c>
      <c r="AP23" s="245" t="s">
        <v>513</v>
      </c>
      <c r="AQ23" s="245" t="s">
        <v>513</v>
      </c>
      <c r="AR23" s="245" t="s">
        <v>513</v>
      </c>
      <c r="AS23" s="245" t="s">
        <v>514</v>
      </c>
      <c r="AT23" s="245" t="s">
        <v>514</v>
      </c>
      <c r="AU23" s="245" t="s">
        <v>515</v>
      </c>
      <c r="AV23" s="245" t="s">
        <v>514</v>
      </c>
      <c r="AW23" s="245" t="s">
        <v>514</v>
      </c>
      <c r="AX23" s="245" t="s">
        <v>514</v>
      </c>
      <c r="AY23" s="245" t="s">
        <v>516</v>
      </c>
      <c r="AZ23" s="245" t="s">
        <v>514</v>
      </c>
      <c r="BA23" s="245" t="s">
        <v>516</v>
      </c>
      <c r="BB23" s="245" t="s">
        <v>517</v>
      </c>
      <c r="BC23" s="244" t="s">
        <v>518</v>
      </c>
      <c r="BD23" s="244" t="s">
        <v>517</v>
      </c>
      <c r="BE23" s="244" t="s">
        <v>517</v>
      </c>
      <c r="BF23" s="244" t="s">
        <v>519</v>
      </c>
      <c r="BG23" s="244" t="s">
        <v>519</v>
      </c>
      <c r="BH23" s="244" t="s">
        <v>519</v>
      </c>
      <c r="BI23" s="244" t="s">
        <v>519</v>
      </c>
      <c r="BJ23" s="244" t="s">
        <v>519</v>
      </c>
      <c r="BK23" s="244" t="s">
        <v>520</v>
      </c>
      <c r="BL23" s="244" t="s">
        <v>521</v>
      </c>
      <c r="BM23" s="244" t="s">
        <v>521</v>
      </c>
      <c r="BN23" s="244" t="s">
        <v>522</v>
      </c>
      <c r="BO23" s="244" t="s">
        <v>521</v>
      </c>
      <c r="BP23" s="244" t="s">
        <v>521</v>
      </c>
      <c r="BQ23" s="245" t="s">
        <v>523</v>
      </c>
      <c r="BR23" s="245" t="s">
        <v>523</v>
      </c>
      <c r="BS23" s="245" t="s">
        <v>523</v>
      </c>
      <c r="BT23" s="244" t="s">
        <v>524</v>
      </c>
      <c r="BU23" s="244" t="s">
        <v>523</v>
      </c>
      <c r="BV23" s="244" t="s">
        <v>525</v>
      </c>
      <c r="BW23" s="244" t="s">
        <v>526</v>
      </c>
      <c r="BX23" s="246" t="s">
        <v>526</v>
      </c>
      <c r="BY23" s="247" t="s">
        <v>526</v>
      </c>
      <c r="BZ23" s="248" t="s">
        <v>526</v>
      </c>
      <c r="CA23" s="243" t="s">
        <v>554</v>
      </c>
      <c r="CB23" s="243" t="s">
        <v>527</v>
      </c>
      <c r="CC23" s="243" t="s">
        <v>527</v>
      </c>
      <c r="CD23" s="243" t="s">
        <v>527</v>
      </c>
      <c r="CE23" s="243" t="s">
        <v>526</v>
      </c>
      <c r="CF23" s="243" t="s">
        <v>528</v>
      </c>
      <c r="CG23" s="242" t="s">
        <v>84</v>
      </c>
      <c r="CH23" s="249" t="s">
        <v>84</v>
      </c>
      <c r="CI23" s="242" t="s">
        <v>529</v>
      </c>
      <c r="CJ23" s="242" t="s">
        <v>530</v>
      </c>
      <c r="CK23" s="242" t="s">
        <v>530</v>
      </c>
      <c r="CL23" s="242" t="s">
        <v>530</v>
      </c>
      <c r="CM23" s="250" t="s">
        <v>531</v>
      </c>
      <c r="CN23" s="250" t="s">
        <v>531</v>
      </c>
      <c r="CO23" s="244" t="s">
        <v>532</v>
      </c>
      <c r="CP23" s="244" t="s">
        <v>532</v>
      </c>
      <c r="CQ23" s="244" t="s">
        <v>533</v>
      </c>
      <c r="CR23" s="244" t="s">
        <v>534</v>
      </c>
    </row>
    <row r="24" spans="1:96" ht="21.75" customHeight="1" thickBot="1" x14ac:dyDescent="0.4">
      <c r="A24" s="252" t="s">
        <v>535</v>
      </c>
      <c r="B24" s="253"/>
      <c r="C24" s="254"/>
      <c r="D24" s="254"/>
      <c r="E24" s="255"/>
      <c r="F24" s="255"/>
      <c r="G24" s="255"/>
      <c r="H24" s="255"/>
      <c r="I24" s="255"/>
      <c r="J24" s="255"/>
      <c r="K24" s="255"/>
      <c r="L24" s="255"/>
      <c r="M24" s="255"/>
      <c r="N24" s="255"/>
      <c r="O24" s="255"/>
      <c r="P24" s="255"/>
      <c r="Q24" s="255"/>
      <c r="R24" s="255"/>
      <c r="S24" s="255"/>
      <c r="T24" s="255"/>
      <c r="U24" s="255"/>
      <c r="V24" s="256"/>
      <c r="W24" s="255"/>
      <c r="X24" s="255"/>
      <c r="Y24" s="255"/>
      <c r="Z24" s="255"/>
      <c r="AA24" s="255"/>
      <c r="AB24" s="255"/>
      <c r="AC24" s="255"/>
      <c r="AD24" s="255"/>
      <c r="AE24" s="255"/>
      <c r="AF24" s="255"/>
      <c r="AG24" s="255"/>
      <c r="AH24" s="255"/>
      <c r="AI24" s="255"/>
      <c r="AJ24" s="255"/>
      <c r="AK24" s="255"/>
      <c r="AL24" s="255"/>
      <c r="AM24" s="255"/>
      <c r="AN24" s="255"/>
      <c r="AO24" s="255"/>
      <c r="AP24" s="255"/>
      <c r="AQ24" s="255"/>
      <c r="AR24" s="255"/>
      <c r="AS24" s="255"/>
      <c r="AT24" s="255"/>
      <c r="AU24" s="255"/>
      <c r="AV24" s="255"/>
      <c r="AW24" s="255"/>
      <c r="AX24" s="255"/>
      <c r="AY24" s="255"/>
      <c r="AZ24" s="255"/>
      <c r="BA24" s="255"/>
      <c r="BB24" s="255"/>
      <c r="BC24" s="255"/>
      <c r="BD24" s="255"/>
      <c r="BE24" s="255"/>
      <c r="BF24" s="255"/>
      <c r="BG24" s="255"/>
      <c r="BH24" s="255"/>
      <c r="BI24" s="255"/>
      <c r="BJ24" s="255"/>
      <c r="BK24" s="255"/>
      <c r="BL24" s="255"/>
      <c r="BM24" s="255"/>
      <c r="BN24" s="255"/>
      <c r="BO24" s="255"/>
      <c r="BP24" s="255"/>
      <c r="BQ24" s="255"/>
      <c r="BR24" s="255"/>
      <c r="BS24" s="255"/>
      <c r="BT24" s="255"/>
      <c r="BU24" s="255"/>
      <c r="BV24" s="255"/>
      <c r="BW24" s="255"/>
      <c r="BX24" s="255"/>
      <c r="BY24" s="255"/>
      <c r="BZ24" s="255"/>
      <c r="CA24" s="255"/>
      <c r="CB24" s="255"/>
      <c r="CC24" s="255"/>
      <c r="CD24" s="255"/>
      <c r="CE24" s="255"/>
      <c r="CF24" s="255"/>
      <c r="CG24" s="255"/>
      <c r="CH24" s="255"/>
      <c r="CI24" s="255"/>
      <c r="CJ24" s="255"/>
      <c r="CK24" s="255"/>
      <c r="CL24" s="255"/>
      <c r="CM24" s="255"/>
      <c r="CN24" s="255"/>
      <c r="CO24" s="255"/>
      <c r="CP24" s="255"/>
      <c r="CQ24" s="255"/>
      <c r="CR24" s="255"/>
    </row>
    <row r="25" spans="1:96" ht="20.149999999999999" customHeight="1" x14ac:dyDescent="0.35">
      <c r="V25" s="257"/>
    </row>
    <row r="26" spans="1:96" ht="30" customHeight="1" x14ac:dyDescent="0.35">
      <c r="A26" s="279"/>
      <c r="B26" s="279"/>
      <c r="C26" s="279"/>
      <c r="D26" s="279"/>
      <c r="E26" s="279"/>
      <c r="F26" s="279"/>
      <c r="G26" s="279"/>
      <c r="H26" s="279"/>
      <c r="I26" s="279"/>
      <c r="J26" s="279"/>
      <c r="K26" s="279"/>
      <c r="L26" s="279"/>
      <c r="M26" s="279"/>
      <c r="N26" s="279"/>
      <c r="V26" s="257"/>
    </row>
    <row r="27" spans="1:96" ht="30" customHeight="1" x14ac:dyDescent="0.35">
      <c r="E27" s="239" t="s">
        <v>536</v>
      </c>
      <c r="V27" s="257"/>
    </row>
    <row r="28" spans="1:96" ht="33.75" customHeight="1" x14ac:dyDescent="0.35">
      <c r="A28" s="258"/>
      <c r="B28" s="258"/>
      <c r="C28" s="258"/>
      <c r="D28" s="258"/>
      <c r="E28" s="258"/>
      <c r="F28" s="258"/>
      <c r="G28" s="258"/>
      <c r="H28" s="258"/>
      <c r="I28" s="258"/>
      <c r="J28" s="258"/>
      <c r="K28" s="258"/>
      <c r="N28" s="258"/>
      <c r="O28" s="258"/>
      <c r="P28" s="258"/>
      <c r="Q28" s="258"/>
      <c r="R28" s="258"/>
      <c r="V28" s="257"/>
    </row>
    <row r="29" spans="1:96" x14ac:dyDescent="0.35">
      <c r="A29" s="259"/>
      <c r="B29" s="259"/>
      <c r="C29" s="259"/>
      <c r="D29" s="259"/>
      <c r="E29" s="259"/>
      <c r="F29" s="259"/>
      <c r="G29" s="259"/>
      <c r="H29" s="259"/>
      <c r="I29" s="259"/>
      <c r="J29" s="259"/>
      <c r="K29" s="259"/>
      <c r="N29" s="259"/>
      <c r="O29" s="259"/>
      <c r="P29" s="259"/>
      <c r="Q29" s="259"/>
      <c r="R29" s="259"/>
    </row>
    <row r="30" spans="1:96" x14ac:dyDescent="0.35">
      <c r="A30" s="257"/>
      <c r="B30" s="257"/>
      <c r="C30" s="257"/>
      <c r="D30" s="257"/>
      <c r="E30" s="257"/>
      <c r="F30" s="257"/>
      <c r="G30" s="257"/>
      <c r="H30" s="257"/>
      <c r="I30" s="257"/>
      <c r="J30" s="257"/>
      <c r="K30" s="257"/>
      <c r="N30" s="257"/>
      <c r="O30" s="257"/>
      <c r="P30" s="257"/>
      <c r="Q30" s="257"/>
      <c r="R30" s="257"/>
    </row>
    <row r="31" spans="1:96" x14ac:dyDescent="0.35">
      <c r="A31" s="258"/>
      <c r="B31" s="258"/>
      <c r="C31" s="258"/>
      <c r="D31" s="258"/>
      <c r="E31" s="258"/>
      <c r="F31" s="258"/>
      <c r="G31" s="258"/>
      <c r="H31" s="258"/>
      <c r="I31" s="258"/>
      <c r="J31" s="258"/>
      <c r="K31" s="258"/>
      <c r="N31" s="258"/>
      <c r="O31" s="258"/>
      <c r="P31" s="258"/>
      <c r="Q31" s="258"/>
      <c r="R31" s="258"/>
    </row>
    <row r="32" spans="1:96" ht="16" x14ac:dyDescent="0.35">
      <c r="A32" s="260"/>
      <c r="B32" s="260"/>
      <c r="C32" s="260"/>
      <c r="D32" s="260"/>
      <c r="E32" s="260"/>
      <c r="F32" s="260"/>
      <c r="G32" s="260"/>
      <c r="H32" s="260"/>
      <c r="I32" s="260"/>
      <c r="J32" s="260"/>
      <c r="K32" s="260"/>
      <c r="N32" s="260"/>
      <c r="O32" s="260"/>
      <c r="P32" s="260"/>
      <c r="Q32" s="260"/>
      <c r="R32" s="260"/>
    </row>
    <row r="33" spans="1:18" ht="16" x14ac:dyDescent="0.35">
      <c r="A33" s="260"/>
      <c r="B33" s="260"/>
      <c r="C33" s="260"/>
      <c r="D33" s="260"/>
      <c r="E33" s="260"/>
      <c r="F33" s="260"/>
      <c r="G33" s="260"/>
      <c r="H33" s="260"/>
      <c r="I33" s="260"/>
      <c r="J33" s="260"/>
      <c r="K33" s="260"/>
      <c r="N33" s="260"/>
      <c r="O33" s="260"/>
      <c r="P33" s="260"/>
      <c r="Q33" s="260"/>
      <c r="R33" s="260"/>
    </row>
    <row r="34" spans="1:18" ht="16" x14ac:dyDescent="0.35">
      <c r="A34" s="260"/>
      <c r="B34" s="260"/>
      <c r="C34" s="260"/>
      <c r="D34" s="260"/>
      <c r="E34" s="260"/>
      <c r="F34" s="260"/>
      <c r="G34" s="260"/>
      <c r="H34" s="260"/>
      <c r="I34" s="260"/>
      <c r="J34" s="260"/>
      <c r="K34" s="260"/>
      <c r="N34" s="260"/>
      <c r="O34" s="260"/>
      <c r="P34" s="260"/>
      <c r="Q34" s="260"/>
      <c r="R34" s="260"/>
    </row>
    <row r="35" spans="1:18" ht="16" x14ac:dyDescent="0.35">
      <c r="A35" s="260"/>
      <c r="B35" s="260"/>
      <c r="C35" s="260"/>
      <c r="D35" s="260"/>
      <c r="E35" s="260"/>
      <c r="F35" s="260"/>
      <c r="G35" s="260"/>
      <c r="H35" s="260"/>
      <c r="I35" s="260"/>
      <c r="J35" s="260"/>
      <c r="K35" s="260"/>
      <c r="N35" s="260"/>
      <c r="O35" s="260"/>
      <c r="P35" s="260"/>
      <c r="Q35" s="260"/>
      <c r="R35" s="260"/>
    </row>
    <row r="36" spans="1:18" ht="16" x14ac:dyDescent="0.35">
      <c r="A36" s="260"/>
      <c r="B36" s="260"/>
      <c r="C36" s="260"/>
      <c r="D36" s="260"/>
      <c r="E36" s="260"/>
      <c r="F36" s="260"/>
      <c r="G36" s="260"/>
      <c r="H36" s="260"/>
      <c r="I36" s="260"/>
      <c r="J36" s="260"/>
      <c r="K36" s="260"/>
      <c r="N36" s="260"/>
      <c r="O36" s="260"/>
      <c r="P36" s="260"/>
      <c r="Q36" s="260"/>
      <c r="R36" s="260"/>
    </row>
    <row r="37" spans="1:18" ht="16" x14ac:dyDescent="0.35">
      <c r="A37" s="260"/>
      <c r="B37" s="260"/>
      <c r="C37" s="260"/>
      <c r="D37" s="260"/>
      <c r="E37" s="260"/>
      <c r="F37" s="260"/>
      <c r="G37" s="260"/>
      <c r="H37" s="260"/>
      <c r="I37" s="260"/>
      <c r="J37" s="260"/>
      <c r="K37" s="260"/>
      <c r="N37" s="260"/>
      <c r="O37" s="260"/>
      <c r="P37" s="260"/>
      <c r="Q37" s="260"/>
      <c r="R37" s="260"/>
    </row>
    <row r="38" spans="1:18" ht="16" x14ac:dyDescent="0.35">
      <c r="A38" s="260"/>
      <c r="B38" s="260"/>
      <c r="C38" s="260"/>
      <c r="D38" s="260"/>
      <c r="E38" s="260"/>
      <c r="F38" s="260"/>
      <c r="G38" s="260"/>
      <c r="H38" s="260"/>
      <c r="I38" s="260"/>
      <c r="J38" s="260"/>
      <c r="K38" s="260"/>
      <c r="N38" s="260"/>
      <c r="O38" s="260"/>
      <c r="P38" s="260"/>
      <c r="Q38" s="260"/>
      <c r="R38" s="260"/>
    </row>
    <row r="39" spans="1:18" ht="16" x14ac:dyDescent="0.35">
      <c r="A39" s="260"/>
      <c r="B39" s="260"/>
      <c r="C39" s="260"/>
      <c r="D39" s="260"/>
      <c r="E39" s="260"/>
      <c r="F39" s="260"/>
      <c r="G39" s="260"/>
      <c r="H39" s="260"/>
      <c r="I39" s="260"/>
      <c r="J39" s="260"/>
      <c r="K39" s="260"/>
      <c r="N39" s="260"/>
      <c r="O39" s="260"/>
      <c r="P39" s="260"/>
      <c r="Q39" s="260"/>
      <c r="R39" s="260"/>
    </row>
    <row r="40" spans="1:18" ht="16" x14ac:dyDescent="0.35">
      <c r="A40" s="260"/>
      <c r="B40" s="260"/>
      <c r="C40" s="260"/>
      <c r="D40" s="260"/>
      <c r="E40" s="260"/>
      <c r="F40" s="260"/>
      <c r="G40" s="260"/>
      <c r="H40" s="260"/>
      <c r="I40" s="260"/>
      <c r="J40" s="260"/>
      <c r="K40" s="260"/>
      <c r="N40" s="260"/>
      <c r="O40" s="260"/>
      <c r="P40" s="260"/>
      <c r="Q40" s="260"/>
      <c r="R40" s="260"/>
    </row>
    <row r="41" spans="1:18" ht="16" x14ac:dyDescent="0.35">
      <c r="A41" s="260"/>
      <c r="B41" s="260"/>
      <c r="C41" s="260"/>
      <c r="D41" s="260"/>
      <c r="E41" s="260"/>
      <c r="F41" s="260"/>
      <c r="G41" s="260"/>
      <c r="H41" s="260"/>
      <c r="I41" s="260"/>
      <c r="J41" s="260"/>
      <c r="K41" s="260"/>
      <c r="N41" s="260"/>
      <c r="O41" s="260"/>
      <c r="P41" s="260"/>
      <c r="Q41" s="260"/>
      <c r="R41" s="260"/>
    </row>
    <row r="42" spans="1:18" ht="16" x14ac:dyDescent="0.35">
      <c r="A42" s="260"/>
      <c r="B42" s="260"/>
      <c r="C42" s="260"/>
      <c r="D42" s="260"/>
      <c r="E42" s="260"/>
      <c r="F42" s="260"/>
      <c r="G42" s="260"/>
      <c r="H42" s="260"/>
      <c r="I42" s="260"/>
      <c r="J42" s="260"/>
      <c r="K42" s="260"/>
      <c r="N42" s="260"/>
      <c r="O42" s="260"/>
      <c r="P42" s="260"/>
      <c r="Q42" s="260"/>
      <c r="R42" s="260"/>
    </row>
    <row r="43" spans="1:18" ht="16" x14ac:dyDescent="0.4">
      <c r="A43" s="261"/>
      <c r="B43" s="261"/>
      <c r="C43" s="261"/>
      <c r="D43" s="261"/>
      <c r="E43" s="261"/>
      <c r="F43" s="261"/>
      <c r="G43" s="261"/>
      <c r="H43" s="261"/>
      <c r="I43" s="261"/>
      <c r="J43" s="261"/>
      <c r="K43" s="261"/>
      <c r="N43" s="261"/>
      <c r="O43" s="261"/>
      <c r="P43" s="261"/>
      <c r="Q43" s="261"/>
      <c r="R43" s="261"/>
    </row>
    <row r="44" spans="1:18" ht="16" x14ac:dyDescent="0.4">
      <c r="A44" s="261"/>
      <c r="B44" s="261"/>
      <c r="C44" s="261"/>
      <c r="D44" s="261"/>
      <c r="E44" s="261"/>
      <c r="F44" s="261"/>
      <c r="G44" s="261"/>
      <c r="H44" s="261"/>
      <c r="I44" s="261"/>
      <c r="J44" s="261"/>
      <c r="K44" s="261"/>
      <c r="N44" s="261"/>
      <c r="O44" s="261"/>
      <c r="P44" s="261"/>
      <c r="Q44" s="261"/>
      <c r="R44" s="261"/>
    </row>
    <row r="45" spans="1:18" ht="16" x14ac:dyDescent="0.4">
      <c r="A45" s="261"/>
      <c r="B45" s="261"/>
      <c r="C45" s="261"/>
      <c r="D45" s="261"/>
      <c r="E45" s="261"/>
      <c r="F45" s="261"/>
      <c r="G45" s="261"/>
      <c r="H45" s="261"/>
      <c r="I45" s="261"/>
      <c r="J45" s="261"/>
      <c r="K45" s="261"/>
      <c r="N45" s="261"/>
      <c r="O45" s="261"/>
      <c r="P45" s="261"/>
      <c r="Q45" s="261"/>
      <c r="R45" s="261"/>
    </row>
  </sheetData>
  <mergeCells count="33">
    <mergeCell ref="CM21:CO21"/>
    <mergeCell ref="CP21:CR21"/>
    <mergeCell ref="BX21:BZ21"/>
    <mergeCell ref="CA21:CC21"/>
    <mergeCell ref="CE21:CF21"/>
    <mergeCell ref="CG21:CI21"/>
    <mergeCell ref="CJ21:CL21"/>
    <mergeCell ref="BI21:BK21"/>
    <mergeCell ref="BL21:BN21"/>
    <mergeCell ref="BO21:BQ21"/>
    <mergeCell ref="BR21:BT21"/>
    <mergeCell ref="BU21:BW21"/>
    <mergeCell ref="AT21:AV21"/>
    <mergeCell ref="AW21:AY21"/>
    <mergeCell ref="AZ21:BB21"/>
    <mergeCell ref="BC21:BE21"/>
    <mergeCell ref="BF21:BH21"/>
    <mergeCell ref="AE21:AG21"/>
    <mergeCell ref="AH21:AJ21"/>
    <mergeCell ref="AK21:AM21"/>
    <mergeCell ref="AN21:AP21"/>
    <mergeCell ref="AQ21:AS21"/>
    <mergeCell ref="P21:R21"/>
    <mergeCell ref="S21:U21"/>
    <mergeCell ref="V21:X21"/>
    <mergeCell ref="Y21:AA21"/>
    <mergeCell ref="AB21:AD21"/>
    <mergeCell ref="A26:N26"/>
    <mergeCell ref="A21:C21"/>
    <mergeCell ref="D21:F21"/>
    <mergeCell ref="G21:I21"/>
    <mergeCell ref="J21:L21"/>
    <mergeCell ref="M21:O21"/>
  </mergeCell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929D-539F-4D87-8DE6-D0C654CF6014}">
  <sheetPr>
    <tabColor theme="3" tint="0.249977111117893"/>
  </sheetPr>
  <dimension ref="A1:J25"/>
  <sheetViews>
    <sheetView showGridLines="0" zoomScale="110" zoomScaleNormal="110" workbookViewId="0">
      <selection activeCell="D30" sqref="D30"/>
    </sheetView>
  </sheetViews>
  <sheetFormatPr defaultColWidth="9" defaultRowHeight="13" x14ac:dyDescent="0.3"/>
  <cols>
    <col min="1" max="1" width="28.33203125" style="92" customWidth="1"/>
    <col min="2" max="3" width="14.75" style="92" customWidth="1"/>
    <col min="4" max="4" width="34" style="92" customWidth="1"/>
    <col min="5" max="5" width="32.83203125" style="92" customWidth="1"/>
    <col min="6" max="6" width="16.83203125" style="92" customWidth="1"/>
    <col min="7" max="7" width="19.58203125" style="92" customWidth="1"/>
    <col min="8" max="9" width="13.75" style="92" customWidth="1"/>
    <col min="10" max="10" width="20.83203125" style="92" customWidth="1"/>
    <col min="11" max="16384" width="9" style="92"/>
  </cols>
  <sheetData>
    <row r="1" spans="1:10" ht="18" customHeight="1" thickBot="1" x14ac:dyDescent="0.45">
      <c r="A1" s="136" t="s">
        <v>259</v>
      </c>
      <c r="B1" s="90"/>
      <c r="C1" s="90"/>
      <c r="D1" s="90" t="s">
        <v>0</v>
      </c>
      <c r="E1" s="90"/>
      <c r="F1" s="90"/>
      <c r="G1" s="90" t="s">
        <v>0</v>
      </c>
      <c r="H1" s="90"/>
      <c r="I1" s="90"/>
      <c r="J1" s="91"/>
    </row>
    <row r="2" spans="1:10" ht="18" customHeight="1" thickBot="1" x14ac:dyDescent="0.35">
      <c r="A2" s="96" t="s">
        <v>186</v>
      </c>
      <c r="B2" s="97" t="s">
        <v>187</v>
      </c>
      <c r="C2" s="98" t="s">
        <v>188</v>
      </c>
      <c r="D2" s="98" t="s">
        <v>189</v>
      </c>
      <c r="E2" s="98" t="s">
        <v>190</v>
      </c>
      <c r="F2" s="98" t="s">
        <v>191</v>
      </c>
      <c r="G2" s="98" t="s">
        <v>192</v>
      </c>
      <c r="H2" s="99" t="s">
        <v>193</v>
      </c>
      <c r="I2" s="90"/>
      <c r="J2" s="91"/>
    </row>
    <row r="3" spans="1:10" ht="18" customHeight="1" x14ac:dyDescent="0.3">
      <c r="A3" s="100" t="s">
        <v>194</v>
      </c>
      <c r="B3" s="101"/>
      <c r="C3" s="102"/>
      <c r="D3" s="103">
        <v>0</v>
      </c>
      <c r="E3" s="104" t="s">
        <v>195</v>
      </c>
      <c r="F3" s="105">
        <v>1</v>
      </c>
      <c r="G3" s="106">
        <v>8.3333333333333329E-2</v>
      </c>
      <c r="H3" s="107" t="s">
        <v>196</v>
      </c>
      <c r="I3" s="90"/>
      <c r="J3" s="91"/>
    </row>
    <row r="4" spans="1:10" ht="18" customHeight="1" x14ac:dyDescent="0.3">
      <c r="A4" s="108" t="s">
        <v>197</v>
      </c>
      <c r="B4" s="109"/>
      <c r="C4" s="110"/>
      <c r="D4" s="111">
        <v>0</v>
      </c>
      <c r="E4" s="112" t="s">
        <v>195</v>
      </c>
      <c r="F4" s="113">
        <v>1</v>
      </c>
      <c r="G4" s="114">
        <v>8.3333333333333329E-2</v>
      </c>
      <c r="H4" s="115" t="s">
        <v>196</v>
      </c>
      <c r="I4" s="90"/>
      <c r="J4" s="91"/>
    </row>
    <row r="5" spans="1:10" ht="18" customHeight="1" x14ac:dyDescent="0.3">
      <c r="A5" s="108" t="s">
        <v>198</v>
      </c>
      <c r="B5" s="109"/>
      <c r="C5" s="110"/>
      <c r="D5" s="111">
        <v>0</v>
      </c>
      <c r="E5" s="112" t="s">
        <v>195</v>
      </c>
      <c r="F5" s="113">
        <v>1</v>
      </c>
      <c r="G5" s="114">
        <v>8.3333333333333329E-2</v>
      </c>
      <c r="H5" s="115" t="s">
        <v>196</v>
      </c>
      <c r="I5" s="90"/>
      <c r="J5" s="91"/>
    </row>
    <row r="6" spans="1:10" ht="18" customHeight="1" x14ac:dyDescent="0.3">
      <c r="A6" s="108" t="s">
        <v>199</v>
      </c>
      <c r="B6" s="109"/>
      <c r="C6" s="110"/>
      <c r="D6" s="111">
        <v>0</v>
      </c>
      <c r="E6" s="112" t="s">
        <v>195</v>
      </c>
      <c r="F6" s="113">
        <v>1</v>
      </c>
      <c r="G6" s="114">
        <v>8.3333333333333329E-2</v>
      </c>
      <c r="H6" s="115" t="s">
        <v>196</v>
      </c>
      <c r="I6" s="90"/>
      <c r="J6" s="91"/>
    </row>
    <row r="7" spans="1:10" ht="18" customHeight="1" x14ac:dyDescent="0.3">
      <c r="A7" s="108" t="s">
        <v>200</v>
      </c>
      <c r="B7" s="109"/>
      <c r="C7" s="110">
        <v>0.01</v>
      </c>
      <c r="D7" s="111">
        <v>0</v>
      </c>
      <c r="E7" s="112" t="s">
        <v>195</v>
      </c>
      <c r="F7" s="113">
        <v>1</v>
      </c>
      <c r="G7" s="114">
        <v>8.3333333333333329E-2</v>
      </c>
      <c r="H7" s="115" t="s">
        <v>196</v>
      </c>
      <c r="I7" s="90"/>
      <c r="J7" s="91"/>
    </row>
    <row r="8" spans="1:10" ht="18" customHeight="1" x14ac:dyDescent="0.3">
      <c r="A8" s="108" t="s">
        <v>201</v>
      </c>
      <c r="B8" s="109"/>
      <c r="C8" s="110">
        <v>0.01</v>
      </c>
      <c r="D8" s="111">
        <v>0</v>
      </c>
      <c r="E8" s="112" t="s">
        <v>195</v>
      </c>
      <c r="F8" s="113">
        <v>1</v>
      </c>
      <c r="G8" s="114">
        <v>8.3333333333333329E-2</v>
      </c>
      <c r="H8" s="115" t="s">
        <v>196</v>
      </c>
      <c r="I8" s="90"/>
      <c r="J8" s="91"/>
    </row>
    <row r="9" spans="1:10" ht="18" customHeight="1" x14ac:dyDescent="0.3">
      <c r="A9" s="108" t="s">
        <v>202</v>
      </c>
      <c r="B9" s="109"/>
      <c r="C9" s="110"/>
      <c r="D9" s="111">
        <v>0</v>
      </c>
      <c r="E9" s="112" t="s">
        <v>195</v>
      </c>
      <c r="F9" s="113">
        <v>1</v>
      </c>
      <c r="G9" s="114">
        <v>8.3333333333333329E-2</v>
      </c>
      <c r="H9" s="115" t="s">
        <v>196</v>
      </c>
      <c r="I9" s="90"/>
      <c r="J9" s="91"/>
    </row>
    <row r="10" spans="1:10" ht="18" customHeight="1" x14ac:dyDescent="0.3">
      <c r="A10" s="108" t="s">
        <v>203</v>
      </c>
      <c r="B10" s="109"/>
      <c r="C10" s="116"/>
      <c r="D10" s="111">
        <v>0</v>
      </c>
      <c r="E10" s="112" t="s">
        <v>195</v>
      </c>
      <c r="F10" s="113">
        <v>1</v>
      </c>
      <c r="G10" s="114">
        <v>8.3333333333333329E-2</v>
      </c>
      <c r="H10" s="115" t="s">
        <v>196</v>
      </c>
      <c r="I10" s="90"/>
      <c r="J10" s="91"/>
    </row>
    <row r="11" spans="1:10" ht="18" customHeight="1" x14ac:dyDescent="0.3">
      <c r="A11" s="117" t="s">
        <v>204</v>
      </c>
      <c r="B11" s="109"/>
      <c r="C11" s="110"/>
      <c r="D11" s="111">
        <v>0</v>
      </c>
      <c r="E11" s="112" t="s">
        <v>195</v>
      </c>
      <c r="F11" s="113">
        <v>1</v>
      </c>
      <c r="G11" s="114">
        <v>8.3333333333333329E-2</v>
      </c>
      <c r="H11" s="115" t="s">
        <v>196</v>
      </c>
      <c r="I11" s="90"/>
      <c r="J11" s="91"/>
    </row>
    <row r="12" spans="1:10" ht="18" customHeight="1" x14ac:dyDescent="0.3">
      <c r="A12" s="108" t="s">
        <v>205</v>
      </c>
      <c r="B12" s="109"/>
      <c r="C12" s="110"/>
      <c r="D12" s="111">
        <v>0</v>
      </c>
      <c r="E12" s="112" t="s">
        <v>195</v>
      </c>
      <c r="F12" s="113">
        <v>1</v>
      </c>
      <c r="G12" s="114">
        <v>8.3333333333333329E-2</v>
      </c>
      <c r="H12" s="115" t="s">
        <v>196</v>
      </c>
      <c r="I12" s="90"/>
      <c r="J12" s="91"/>
    </row>
    <row r="13" spans="1:10" ht="18" customHeight="1" x14ac:dyDescent="0.3">
      <c r="A13" s="108" t="s">
        <v>206</v>
      </c>
      <c r="B13" s="109"/>
      <c r="C13" s="110">
        <v>0.01</v>
      </c>
      <c r="D13" s="111">
        <v>0</v>
      </c>
      <c r="E13" s="112" t="s">
        <v>195</v>
      </c>
      <c r="F13" s="113">
        <v>1</v>
      </c>
      <c r="G13" s="114">
        <v>8.3333333333333329E-2</v>
      </c>
      <c r="H13" s="115" t="s">
        <v>196</v>
      </c>
      <c r="I13" s="90"/>
      <c r="J13" s="91"/>
    </row>
    <row r="14" spans="1:10" ht="18" customHeight="1" x14ac:dyDescent="0.3">
      <c r="A14" s="108" t="s">
        <v>207</v>
      </c>
      <c r="B14" s="109"/>
      <c r="C14" s="110"/>
      <c r="D14" s="111">
        <v>0</v>
      </c>
      <c r="E14" s="112" t="s">
        <v>195</v>
      </c>
      <c r="F14" s="113">
        <v>1</v>
      </c>
      <c r="G14" s="114">
        <v>8.3333333333333329E-2</v>
      </c>
      <c r="H14" s="115" t="s">
        <v>196</v>
      </c>
      <c r="I14" s="90"/>
      <c r="J14" s="91"/>
    </row>
    <row r="15" spans="1:10" ht="18" customHeight="1" thickBot="1" x14ac:dyDescent="0.35">
      <c r="A15" s="118" t="s">
        <v>208</v>
      </c>
      <c r="B15" s="119"/>
      <c r="C15" s="120"/>
      <c r="D15" s="121">
        <v>0</v>
      </c>
      <c r="E15" s="122" t="s">
        <v>195</v>
      </c>
      <c r="F15" s="123">
        <v>1</v>
      </c>
      <c r="G15" s="124">
        <v>8.3333333333333329E-2</v>
      </c>
      <c r="H15" s="125" t="s">
        <v>196</v>
      </c>
      <c r="I15" s="90"/>
      <c r="J15" s="91"/>
    </row>
    <row r="16" spans="1:10" ht="18" customHeight="1" x14ac:dyDescent="0.3">
      <c r="A16" s="89"/>
      <c r="B16" s="90"/>
      <c r="C16" s="90"/>
      <c r="D16" s="90"/>
      <c r="E16" s="90"/>
      <c r="F16" s="90"/>
      <c r="G16" s="90"/>
      <c r="H16" s="90"/>
      <c r="I16" s="90"/>
      <c r="J16" s="91"/>
    </row>
    <row r="17" spans="1:10" ht="18" customHeight="1" x14ac:dyDescent="0.3">
      <c r="A17" s="89"/>
      <c r="B17" s="90"/>
      <c r="C17" s="90"/>
      <c r="D17" s="90"/>
      <c r="E17" s="90"/>
      <c r="F17" s="90"/>
      <c r="G17" s="90"/>
      <c r="H17" s="90"/>
      <c r="I17" s="90"/>
      <c r="J17" s="91"/>
    </row>
    <row r="18" spans="1:10" ht="18" customHeight="1" x14ac:dyDescent="0.3">
      <c r="A18" s="89"/>
      <c r="B18" s="90"/>
      <c r="C18" s="90"/>
      <c r="D18" s="90"/>
      <c r="E18" s="90"/>
      <c r="F18" s="90"/>
      <c r="G18" s="90"/>
      <c r="H18" s="90"/>
      <c r="I18" s="90"/>
      <c r="J18" s="91"/>
    </row>
    <row r="19" spans="1:10" ht="18" customHeight="1" x14ac:dyDescent="0.3">
      <c r="A19" s="89"/>
      <c r="B19" s="90"/>
      <c r="C19" s="90"/>
      <c r="D19" s="90"/>
      <c r="E19" s="90"/>
      <c r="F19" s="90"/>
      <c r="G19" s="90"/>
      <c r="H19" s="90"/>
      <c r="I19" s="90"/>
      <c r="J19" s="91"/>
    </row>
    <row r="20" spans="1:10" ht="18" customHeight="1" x14ac:dyDescent="0.3">
      <c r="A20" s="89"/>
      <c r="B20" s="90"/>
      <c r="C20" s="90"/>
      <c r="D20" s="90"/>
      <c r="E20" s="90"/>
      <c r="F20" s="90"/>
      <c r="G20" s="90"/>
      <c r="H20" s="90"/>
      <c r="I20" s="90"/>
      <c r="J20" s="91"/>
    </row>
    <row r="21" spans="1:10" ht="18" customHeight="1" x14ac:dyDescent="0.3">
      <c r="A21" s="89"/>
      <c r="B21" s="90"/>
      <c r="C21" s="90"/>
      <c r="D21" s="90"/>
      <c r="E21" s="90"/>
      <c r="F21" s="90"/>
      <c r="G21" s="90"/>
      <c r="H21" s="90"/>
      <c r="I21" s="90"/>
      <c r="J21" s="91"/>
    </row>
    <row r="22" spans="1:10" ht="18" customHeight="1" x14ac:dyDescent="0.3">
      <c r="A22" s="89"/>
      <c r="B22" s="90"/>
      <c r="C22" s="90"/>
      <c r="D22" s="90"/>
      <c r="E22" s="90"/>
      <c r="F22" s="90"/>
      <c r="G22" s="90"/>
      <c r="H22" s="90"/>
      <c r="I22" s="90"/>
      <c r="J22" s="91"/>
    </row>
    <row r="23" spans="1:10" ht="18" customHeight="1" x14ac:dyDescent="0.3">
      <c r="A23" s="89"/>
      <c r="B23" s="90"/>
      <c r="C23" s="90"/>
      <c r="D23" s="90"/>
      <c r="E23" s="90"/>
      <c r="F23" s="90"/>
      <c r="G23" s="90"/>
      <c r="H23" s="90"/>
      <c r="I23" s="90"/>
      <c r="J23" s="91"/>
    </row>
    <row r="24" spans="1:10" ht="18" customHeight="1" x14ac:dyDescent="0.3">
      <c r="A24" s="89"/>
      <c r="B24" s="90"/>
      <c r="C24" s="90"/>
      <c r="D24" s="90"/>
      <c r="E24" s="90"/>
      <c r="F24" s="90"/>
      <c r="G24" s="90"/>
      <c r="H24" s="90"/>
      <c r="I24" s="90"/>
      <c r="J24" s="91"/>
    </row>
    <row r="25" spans="1:10" ht="18" customHeight="1" thickBot="1" x14ac:dyDescent="0.35">
      <c r="A25" s="93"/>
      <c r="B25" s="94"/>
      <c r="C25" s="94"/>
      <c r="D25" s="94"/>
      <c r="E25" s="94"/>
      <c r="F25" s="94"/>
      <c r="G25" s="94"/>
      <c r="H25" s="94"/>
      <c r="I25" s="94"/>
      <c r="J25" s="95"/>
    </row>
  </sheetData>
  <dataValidations count="3">
    <dataValidation type="list" allowBlank="1" showInputMessage="1" showErrorMessage="1" sqref="E1:F1 E16:F25" xr:uid="{65D7F18F-5EF3-4F07-AAEB-B61D2688C88E}">
      <formula1>"Business, Consumer, HELOC, HSA, Inhouse Credit, ATM"</formula1>
    </dataValidation>
    <dataValidation type="list" allowBlank="1" showInputMessage="1" showErrorMessage="1" sqref="C1 C16:C25" xr:uid="{FCEADEA7-51C5-4477-A183-1D68EC0EA141}">
      <formula1>"ATM, Visa Debit, Mastercard Debit, Inhouse Credit"</formula1>
    </dataValidation>
    <dataValidation type="list" allowBlank="1" showInputMessage="1" showErrorMessage="1" sqref="B1 B16:B25" xr:uid="{95127A8B-2752-4548-A25F-C357C0C3C555}">
      <formula1>"Debit, Credit"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3F4D0-D2D4-4296-887C-DCD311AA41D6}">
  <sheetPr>
    <tabColor theme="3" tint="0.249977111117893"/>
  </sheetPr>
  <dimension ref="A1:P25"/>
  <sheetViews>
    <sheetView showGridLines="0" workbookViewId="0">
      <selection activeCell="I16" sqref="I16"/>
    </sheetView>
  </sheetViews>
  <sheetFormatPr defaultColWidth="9" defaultRowHeight="13" x14ac:dyDescent="0.3"/>
  <cols>
    <col min="1" max="1" width="8.33203125" style="173" customWidth="1"/>
    <col min="2" max="2" width="12" style="173" customWidth="1"/>
    <col min="3" max="3" width="11.33203125" style="173" customWidth="1"/>
    <col min="4" max="4" width="14.08203125" style="173" customWidth="1"/>
    <col min="5" max="5" width="11.33203125" style="173" customWidth="1"/>
    <col min="6" max="6" width="23" style="173" customWidth="1"/>
    <col min="7" max="7" width="43.58203125" style="186" customWidth="1"/>
    <col min="8" max="8" width="18" style="186" customWidth="1"/>
    <col min="9" max="9" width="35.83203125" style="173" customWidth="1"/>
    <col min="10" max="10" width="16.83203125" style="173" customWidth="1"/>
    <col min="11" max="11" width="17.25" style="173" customWidth="1"/>
    <col min="12" max="12" width="24.33203125" style="173" customWidth="1"/>
    <col min="13" max="13" width="19.5" style="173" customWidth="1"/>
    <col min="14" max="14" width="19.58203125" style="173" customWidth="1"/>
    <col min="15" max="15" width="27.08203125" style="173" customWidth="1"/>
    <col min="16" max="16" width="12.25" style="173" customWidth="1"/>
    <col min="17" max="16384" width="9" style="173"/>
  </cols>
  <sheetData>
    <row r="1" spans="1:16" ht="26" x14ac:dyDescent="0.3">
      <c r="A1" s="283" t="s">
        <v>294</v>
      </c>
      <c r="B1" s="284"/>
      <c r="C1" s="284"/>
      <c r="D1" s="284"/>
      <c r="E1" s="284"/>
      <c r="F1" s="285"/>
      <c r="G1" s="167"/>
      <c r="H1" s="167"/>
      <c r="I1" s="167"/>
      <c r="J1" s="168"/>
      <c r="K1" s="169"/>
      <c r="L1" s="169"/>
      <c r="M1" s="170"/>
      <c r="N1" s="170"/>
      <c r="O1" s="171"/>
      <c r="P1" s="172"/>
    </row>
    <row r="2" spans="1:16" ht="26.5" thickBot="1" x14ac:dyDescent="0.35">
      <c r="A2" s="286" t="s">
        <v>295</v>
      </c>
      <c r="B2" s="287"/>
      <c r="C2" s="287"/>
      <c r="D2" s="287"/>
      <c r="E2" s="287"/>
      <c r="F2" s="288"/>
      <c r="G2" s="167"/>
      <c r="H2" s="167"/>
      <c r="I2" s="167"/>
      <c r="J2" s="168"/>
      <c r="K2" s="169"/>
      <c r="L2" s="169"/>
      <c r="M2" s="170"/>
      <c r="N2" s="170"/>
      <c r="O2" s="171"/>
      <c r="P2" s="172"/>
    </row>
    <row r="3" spans="1:16" s="179" customFormat="1" ht="48.5" thickBot="1" x14ac:dyDescent="0.35">
      <c r="A3" s="174" t="s">
        <v>296</v>
      </c>
      <c r="B3" s="175" t="s">
        <v>297</v>
      </c>
      <c r="C3" s="176" t="s">
        <v>298</v>
      </c>
      <c r="D3" s="175" t="s">
        <v>299</v>
      </c>
      <c r="E3" s="175" t="s">
        <v>300</v>
      </c>
      <c r="F3" s="175" t="s">
        <v>310</v>
      </c>
      <c r="G3" s="177" t="s">
        <v>301</v>
      </c>
      <c r="H3" s="177" t="s">
        <v>302</v>
      </c>
      <c r="I3" s="177" t="s">
        <v>311</v>
      </c>
      <c r="J3" s="175" t="s">
        <v>303</v>
      </c>
      <c r="K3" s="175" t="s">
        <v>304</v>
      </c>
      <c r="L3" s="175" t="s">
        <v>305</v>
      </c>
      <c r="M3" s="175" t="s">
        <v>306</v>
      </c>
      <c r="N3" s="175" t="s">
        <v>307</v>
      </c>
      <c r="O3" s="175" t="s">
        <v>308</v>
      </c>
      <c r="P3" s="178" t="s">
        <v>309</v>
      </c>
    </row>
    <row r="4" spans="1:16" ht="14.5" x14ac:dyDescent="0.3">
      <c r="A4" s="180">
        <v>1</v>
      </c>
      <c r="B4" s="181"/>
      <c r="C4" s="190"/>
      <c r="D4" s="181"/>
      <c r="E4" s="182"/>
      <c r="F4" s="182"/>
      <c r="G4" s="181"/>
      <c r="H4" s="181"/>
      <c r="I4" s="181"/>
      <c r="J4" s="182"/>
      <c r="K4" s="182"/>
      <c r="L4" s="182"/>
      <c r="M4" s="181"/>
      <c r="N4" s="181"/>
      <c r="O4" s="182"/>
      <c r="P4" s="181"/>
    </row>
    <row r="5" spans="1:16" ht="14.5" x14ac:dyDescent="0.3">
      <c r="A5" s="180">
        <v>2</v>
      </c>
      <c r="B5" s="181"/>
      <c r="C5" s="190"/>
      <c r="D5" s="181"/>
      <c r="E5" s="182"/>
      <c r="F5" s="182"/>
      <c r="G5" s="181"/>
      <c r="H5" s="181"/>
      <c r="I5" s="181"/>
      <c r="J5" s="182"/>
      <c r="K5" s="182"/>
      <c r="L5" s="182"/>
      <c r="M5" s="181"/>
      <c r="N5" s="181"/>
      <c r="O5" s="182"/>
      <c r="P5" s="181"/>
    </row>
    <row r="6" spans="1:16" ht="14.5" x14ac:dyDescent="0.3">
      <c r="A6" s="180">
        <v>3</v>
      </c>
      <c r="B6" s="181"/>
      <c r="C6" s="190"/>
      <c r="D6" s="181"/>
      <c r="E6" s="182"/>
      <c r="F6" s="182"/>
      <c r="G6" s="181"/>
      <c r="H6" s="181"/>
      <c r="I6" s="181"/>
      <c r="J6" s="182"/>
      <c r="K6" s="182"/>
      <c r="L6" s="182"/>
      <c r="M6" s="181"/>
      <c r="N6" s="181"/>
      <c r="O6" s="182"/>
      <c r="P6" s="181"/>
    </row>
    <row r="7" spans="1:16" ht="14.5" x14ac:dyDescent="0.3">
      <c r="A7" s="180">
        <v>4</v>
      </c>
      <c r="B7" s="181"/>
      <c r="C7" s="190"/>
      <c r="D7" s="181"/>
      <c r="E7" s="182"/>
      <c r="F7" s="182"/>
      <c r="G7" s="181"/>
      <c r="H7" s="181"/>
      <c r="I7" s="181"/>
      <c r="J7" s="182"/>
      <c r="K7" s="182"/>
      <c r="L7" s="182"/>
      <c r="M7" s="181"/>
      <c r="N7" s="181"/>
      <c r="O7" s="182"/>
      <c r="P7" s="181"/>
    </row>
    <row r="8" spans="1:16" ht="14.5" x14ac:dyDescent="0.3">
      <c r="A8" s="180">
        <v>5</v>
      </c>
      <c r="B8" s="181"/>
      <c r="C8" s="190"/>
      <c r="D8" s="181"/>
      <c r="E8" s="182"/>
      <c r="F8" s="182"/>
      <c r="G8" s="181"/>
      <c r="H8" s="181"/>
      <c r="I8" s="181"/>
      <c r="J8" s="182"/>
      <c r="K8" s="182"/>
      <c r="L8" s="182"/>
      <c r="M8" s="181"/>
      <c r="N8" s="181"/>
      <c r="O8" s="181"/>
      <c r="P8" s="181"/>
    </row>
    <row r="9" spans="1:16" ht="14.5" x14ac:dyDescent="0.3">
      <c r="A9" s="180">
        <v>6</v>
      </c>
      <c r="B9" s="181"/>
      <c r="C9" s="190"/>
      <c r="D9" s="181"/>
      <c r="E9" s="182"/>
      <c r="F9" s="182"/>
      <c r="G9" s="181"/>
      <c r="H9" s="181"/>
      <c r="I9" s="181"/>
      <c r="J9" s="182"/>
      <c r="K9" s="182"/>
      <c r="L9" s="182"/>
      <c r="M9" s="181"/>
      <c r="N9" s="181"/>
      <c r="O9" s="181"/>
      <c r="P9" s="181"/>
    </row>
    <row r="10" spans="1:16" ht="14.5" x14ac:dyDescent="0.3">
      <c r="A10" s="180">
        <v>7</v>
      </c>
      <c r="B10" s="181"/>
      <c r="C10" s="190"/>
      <c r="D10" s="181"/>
      <c r="E10" s="182"/>
      <c r="F10" s="182"/>
      <c r="G10" s="181"/>
      <c r="H10" s="181"/>
      <c r="I10" s="181"/>
      <c r="J10" s="182"/>
      <c r="K10" s="182"/>
      <c r="L10" s="182"/>
      <c r="M10" s="181"/>
      <c r="N10" s="181"/>
      <c r="O10" s="181"/>
      <c r="P10" s="181"/>
    </row>
    <row r="11" spans="1:16" ht="14.5" x14ac:dyDescent="0.3">
      <c r="A11" s="180">
        <v>8</v>
      </c>
      <c r="B11" s="181"/>
      <c r="C11" s="190"/>
      <c r="D11" s="181"/>
      <c r="E11" s="182"/>
      <c r="F11" s="182"/>
      <c r="G11" s="181"/>
      <c r="H11" s="181"/>
      <c r="I11" s="181"/>
      <c r="J11" s="182"/>
      <c r="K11" s="182"/>
      <c r="L11" s="182"/>
      <c r="M11" s="181"/>
      <c r="N11" s="181"/>
      <c r="O11" s="182"/>
      <c r="P11" s="181"/>
    </row>
    <row r="12" spans="1:16" ht="14.5" x14ac:dyDescent="0.3">
      <c r="A12" s="180">
        <v>9</v>
      </c>
      <c r="B12" s="181"/>
      <c r="C12" s="190"/>
      <c r="D12" s="181"/>
      <c r="E12" s="182"/>
      <c r="F12" s="182"/>
      <c r="G12" s="181"/>
      <c r="H12" s="181"/>
      <c r="I12" s="181"/>
      <c r="J12" s="182"/>
      <c r="K12" s="182"/>
      <c r="L12" s="182"/>
      <c r="M12" s="181"/>
      <c r="N12" s="181"/>
      <c r="O12" s="182"/>
      <c r="P12" s="181"/>
    </row>
    <row r="13" spans="1:16" ht="14.5" x14ac:dyDescent="0.3">
      <c r="A13" s="180">
        <v>10</v>
      </c>
      <c r="B13" s="181"/>
      <c r="C13" s="190"/>
      <c r="D13" s="181"/>
      <c r="E13" s="182"/>
      <c r="F13" s="182"/>
      <c r="G13" s="181"/>
      <c r="H13" s="181"/>
      <c r="I13" s="181"/>
      <c r="J13" s="182"/>
      <c r="K13" s="182"/>
      <c r="L13" s="182"/>
      <c r="M13" s="181"/>
      <c r="N13" s="181"/>
      <c r="O13" s="182"/>
      <c r="P13" s="181"/>
    </row>
    <row r="14" spans="1:16" ht="14.5" x14ac:dyDescent="0.3">
      <c r="A14" s="180">
        <v>11</v>
      </c>
      <c r="B14" s="181"/>
      <c r="C14" s="190"/>
      <c r="D14" s="181"/>
      <c r="E14" s="182"/>
      <c r="F14" s="182"/>
      <c r="G14" s="181"/>
      <c r="H14" s="181"/>
      <c r="I14" s="181"/>
      <c r="J14" s="182"/>
      <c r="K14" s="182"/>
      <c r="L14" s="182"/>
      <c r="M14" s="181"/>
      <c r="N14" s="181"/>
      <c r="O14" s="182"/>
      <c r="P14" s="181"/>
    </row>
    <row r="15" spans="1:16" ht="14.5" x14ac:dyDescent="0.3">
      <c r="A15" s="180">
        <v>12</v>
      </c>
      <c r="B15" s="181"/>
      <c r="C15" s="190"/>
      <c r="D15" s="181"/>
      <c r="E15" s="182"/>
      <c r="F15" s="182"/>
      <c r="G15" s="181"/>
      <c r="H15" s="181"/>
      <c r="I15" s="181"/>
      <c r="J15" s="182"/>
      <c r="K15" s="182"/>
      <c r="L15" s="182"/>
      <c r="M15" s="181"/>
      <c r="N15" s="181"/>
      <c r="O15" s="182"/>
      <c r="P15" s="181"/>
    </row>
    <row r="16" spans="1:16" ht="14.5" x14ac:dyDescent="0.3">
      <c r="A16" s="180">
        <v>13</v>
      </c>
      <c r="B16" s="181"/>
      <c r="C16" s="190"/>
      <c r="D16" s="181"/>
      <c r="E16" s="182"/>
      <c r="F16" s="182"/>
      <c r="G16" s="181"/>
      <c r="H16" s="181"/>
      <c r="I16" s="181"/>
      <c r="J16" s="182"/>
      <c r="K16" s="182"/>
      <c r="L16" s="182"/>
      <c r="M16" s="181"/>
      <c r="N16" s="181"/>
      <c r="O16" s="183"/>
      <c r="P16" s="181"/>
    </row>
    <row r="17" spans="1:16" ht="14.5" x14ac:dyDescent="0.3">
      <c r="A17" s="180">
        <v>14</v>
      </c>
      <c r="B17" s="181"/>
      <c r="C17" s="190"/>
      <c r="D17" s="181"/>
      <c r="E17" s="182"/>
      <c r="F17" s="182"/>
      <c r="G17" s="181"/>
      <c r="H17" s="181"/>
      <c r="I17" s="181"/>
      <c r="J17" s="182"/>
      <c r="K17" s="182"/>
      <c r="L17" s="182"/>
      <c r="M17" s="181"/>
      <c r="N17" s="181"/>
      <c r="O17" s="182"/>
      <c r="P17" s="181"/>
    </row>
    <row r="18" spans="1:16" ht="14.5" x14ac:dyDescent="0.3">
      <c r="A18" s="180">
        <v>15</v>
      </c>
      <c r="B18" s="181"/>
      <c r="C18" s="190"/>
      <c r="D18" s="181"/>
      <c r="E18" s="182"/>
      <c r="F18" s="182"/>
      <c r="G18" s="181"/>
      <c r="H18" s="181"/>
      <c r="I18" s="181"/>
      <c r="J18" s="182"/>
      <c r="K18" s="182"/>
      <c r="L18" s="182"/>
      <c r="M18" s="181"/>
      <c r="N18" s="181"/>
      <c r="O18" s="182"/>
      <c r="P18" s="181"/>
    </row>
    <row r="19" spans="1:16" ht="14.5" x14ac:dyDescent="0.3">
      <c r="A19" s="180">
        <v>16</v>
      </c>
      <c r="B19" s="181"/>
      <c r="C19" s="190"/>
      <c r="D19" s="181"/>
      <c r="E19" s="182"/>
      <c r="F19" s="182"/>
      <c r="G19" s="181"/>
      <c r="H19" s="181"/>
      <c r="I19" s="181"/>
      <c r="J19" s="182"/>
      <c r="K19" s="184"/>
      <c r="L19" s="182"/>
      <c r="M19" s="181"/>
      <c r="N19" s="181"/>
      <c r="O19" s="185"/>
      <c r="P19" s="181"/>
    </row>
    <row r="20" spans="1:16" ht="14.5" x14ac:dyDescent="0.3">
      <c r="A20" s="180">
        <v>17</v>
      </c>
      <c r="B20" s="181"/>
      <c r="C20" s="190"/>
      <c r="D20" s="181"/>
      <c r="E20" s="182"/>
      <c r="F20" s="182"/>
      <c r="G20" s="181"/>
      <c r="H20" s="181"/>
      <c r="I20" s="181"/>
      <c r="J20" s="182"/>
      <c r="K20" s="184"/>
      <c r="L20" s="182"/>
      <c r="M20" s="181"/>
      <c r="N20" s="181"/>
      <c r="O20" s="185"/>
      <c r="P20" s="181"/>
    </row>
    <row r="21" spans="1:16" ht="14.5" x14ac:dyDescent="0.3">
      <c r="A21" s="180">
        <v>18</v>
      </c>
      <c r="B21" s="181"/>
      <c r="C21" s="190"/>
      <c r="D21" s="181"/>
      <c r="E21" s="182"/>
      <c r="F21" s="182"/>
      <c r="G21" s="181"/>
      <c r="H21" s="181"/>
      <c r="I21" s="181"/>
      <c r="J21" s="182"/>
      <c r="K21" s="184"/>
      <c r="L21" s="182"/>
      <c r="M21" s="181"/>
      <c r="N21" s="181"/>
      <c r="O21" s="185"/>
      <c r="P21" s="181"/>
    </row>
    <row r="22" spans="1:16" ht="14.5" x14ac:dyDescent="0.3">
      <c r="A22" s="180">
        <v>19</v>
      </c>
      <c r="B22" s="181"/>
      <c r="C22" s="190"/>
      <c r="D22" s="181"/>
      <c r="E22" s="182"/>
      <c r="F22" s="182"/>
      <c r="G22" s="181"/>
      <c r="H22" s="181"/>
      <c r="I22" s="181"/>
      <c r="J22" s="182"/>
      <c r="K22" s="184"/>
      <c r="L22" s="182"/>
      <c r="M22" s="181"/>
      <c r="N22" s="181"/>
      <c r="O22" s="185"/>
      <c r="P22" s="181"/>
    </row>
    <row r="23" spans="1:16" ht="14.5" x14ac:dyDescent="0.3">
      <c r="A23" s="180">
        <v>20</v>
      </c>
      <c r="B23" s="181"/>
      <c r="C23" s="190"/>
      <c r="D23" s="181"/>
      <c r="E23" s="182"/>
      <c r="F23" s="182"/>
      <c r="G23" s="181"/>
      <c r="H23" s="181"/>
      <c r="I23" s="181"/>
      <c r="J23" s="182"/>
      <c r="K23" s="184"/>
      <c r="L23" s="182"/>
      <c r="M23" s="181"/>
      <c r="N23" s="181"/>
      <c r="O23" s="185"/>
      <c r="P23" s="181"/>
    </row>
    <row r="24" spans="1:16" ht="14.5" x14ac:dyDescent="0.3">
      <c r="A24" s="180">
        <v>21</v>
      </c>
      <c r="B24" s="181"/>
      <c r="C24" s="190"/>
      <c r="D24" s="181"/>
      <c r="E24" s="182"/>
      <c r="F24" s="182"/>
      <c r="G24" s="181"/>
      <c r="H24" s="181"/>
      <c r="I24" s="181"/>
      <c r="J24" s="182"/>
      <c r="K24" s="184"/>
      <c r="L24" s="182"/>
      <c r="M24" s="181"/>
      <c r="N24" s="181"/>
      <c r="O24" s="185"/>
      <c r="P24" s="181"/>
    </row>
    <row r="25" spans="1:16" ht="14.5" x14ac:dyDescent="0.3">
      <c r="A25" s="180">
        <v>22</v>
      </c>
      <c r="B25" s="181"/>
      <c r="C25" s="190"/>
      <c r="D25" s="181"/>
      <c r="E25" s="182"/>
      <c r="F25" s="182"/>
      <c r="G25" s="181"/>
      <c r="H25" s="181"/>
      <c r="I25" s="181"/>
      <c r="J25" s="182"/>
      <c r="K25" s="184"/>
      <c r="L25" s="182"/>
      <c r="M25" s="181"/>
      <c r="N25" s="181"/>
      <c r="O25" s="185"/>
      <c r="P25" s="181"/>
    </row>
  </sheetData>
  <autoFilter ref="A3:P3" xr:uid="{2D53F4D0-D2D4-4296-887C-DCD311AA41D6}"/>
  <mergeCells count="2">
    <mergeCell ref="A1:F1"/>
    <mergeCell ref="A2:F2"/>
  </mergeCells>
  <dataValidations count="4">
    <dataValidation type="list" allowBlank="1" showInputMessage="1" showErrorMessage="1" sqref="D4:D25" xr:uid="{54C3FBDB-4D50-41DD-8148-2AAB2CAADC11}">
      <formula1>"Issue, Question"</formula1>
    </dataValidation>
    <dataValidation type="list" allowBlank="1" showInputMessage="1" showErrorMessage="1" sqref="E4:E25" xr:uid="{8BBDAAEB-A41C-4BFA-901F-090C539A241F}">
      <formula1>"Critical, High, Medium, Low"</formula1>
    </dataValidation>
    <dataValidation type="list" allowBlank="1" showInputMessage="1" showErrorMessage="1" sqref="H4:H25" xr:uid="{F31E1D87-E7F4-42C4-ACD2-25CD5FE9947E}">
      <formula1>"Yes, No"</formula1>
    </dataValidation>
    <dataValidation type="list" allowBlank="1" showInputMessage="1" showErrorMessage="1" sqref="C4:C25" xr:uid="{39E0B2AC-8A8A-475A-8137-02E13EFA7568}">
      <formula1>"Open,Escalated, Monitoring, Resolved, Reopened, Cancel, Information Only"</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BF4BE-3B2B-4205-92F5-58E652D77A41}">
  <dimension ref="A1:E19"/>
  <sheetViews>
    <sheetView workbookViewId="0">
      <selection activeCell="A8" sqref="A8"/>
    </sheetView>
  </sheetViews>
  <sheetFormatPr defaultRowHeight="14.5" x14ac:dyDescent="0.35"/>
  <cols>
    <col min="1" max="1" width="33.75" customWidth="1"/>
    <col min="2" max="2" width="43.58203125" customWidth="1"/>
    <col min="3" max="3" width="19.75" customWidth="1"/>
    <col min="4" max="4" width="22.5" customWidth="1"/>
    <col min="5" max="5" width="30.75" customWidth="1"/>
  </cols>
  <sheetData>
    <row r="1" spans="1:5" x14ac:dyDescent="0.35">
      <c r="A1" s="1" t="s">
        <v>28</v>
      </c>
      <c r="B1" s="2" t="s">
        <v>41</v>
      </c>
      <c r="C1" s="2"/>
      <c r="D1" s="2"/>
      <c r="E1" s="7" t="s">
        <v>44</v>
      </c>
    </row>
    <row r="2" spans="1:5" ht="24" x14ac:dyDescent="0.35">
      <c r="A2" s="1" t="s">
        <v>27</v>
      </c>
      <c r="B2" s="2"/>
      <c r="C2" s="2"/>
      <c r="D2" s="2"/>
      <c r="E2" s="8" t="s">
        <v>25</v>
      </c>
    </row>
    <row r="3" spans="1:5" x14ac:dyDescent="0.35">
      <c r="A3" s="1" t="s">
        <v>26</v>
      </c>
      <c r="B3" s="2"/>
      <c r="C3" s="2"/>
      <c r="D3" s="2"/>
      <c r="E3" s="9" t="s">
        <v>24</v>
      </c>
    </row>
    <row r="4" spans="1:5" x14ac:dyDescent="0.35">
      <c r="A4" s="1" t="s">
        <v>29</v>
      </c>
      <c r="B4" s="2"/>
      <c r="C4" s="2"/>
      <c r="D4" s="2"/>
      <c r="E4" s="9" t="s">
        <v>30</v>
      </c>
    </row>
    <row r="5" spans="1:5" x14ac:dyDescent="0.35">
      <c r="A5" s="4" t="s">
        <v>31</v>
      </c>
      <c r="B5" s="5"/>
      <c r="C5" s="2"/>
      <c r="D5" s="3"/>
      <c r="E5" s="9" t="s">
        <v>24</v>
      </c>
    </row>
    <row r="6" spans="1:5" x14ac:dyDescent="0.35">
      <c r="A6" s="10" t="s">
        <v>32</v>
      </c>
      <c r="B6" s="5">
        <v>16</v>
      </c>
      <c r="C6" s="2"/>
      <c r="D6" s="3"/>
      <c r="E6" s="7" t="s">
        <v>44</v>
      </c>
    </row>
    <row r="7" spans="1:5" x14ac:dyDescent="0.35">
      <c r="A7" s="10" t="s">
        <v>33</v>
      </c>
      <c r="B7" s="5" t="s">
        <v>34</v>
      </c>
      <c r="C7" s="2"/>
      <c r="D7" s="3"/>
      <c r="E7" s="7" t="s">
        <v>44</v>
      </c>
    </row>
    <row r="8" spans="1:5" x14ac:dyDescent="0.35">
      <c r="A8" s="10" t="s">
        <v>35</v>
      </c>
      <c r="B8" s="5" t="s">
        <v>36</v>
      </c>
      <c r="C8" s="2"/>
      <c r="D8" s="3"/>
      <c r="E8" s="7" t="s">
        <v>44</v>
      </c>
    </row>
    <row r="9" spans="1:5" x14ac:dyDescent="0.35">
      <c r="A9" s="4" t="s">
        <v>42</v>
      </c>
      <c r="B9" s="5">
        <v>386050</v>
      </c>
      <c r="C9" s="2"/>
      <c r="D9" s="3"/>
      <c r="E9" s="7" t="s">
        <v>44</v>
      </c>
    </row>
    <row r="10" spans="1:5" x14ac:dyDescent="0.35">
      <c r="A10" s="4" t="s">
        <v>43</v>
      </c>
      <c r="B10" s="5">
        <v>4346</v>
      </c>
      <c r="C10" s="2"/>
      <c r="D10" s="3"/>
      <c r="E10" s="7" t="s">
        <v>44</v>
      </c>
    </row>
    <row r="11" spans="1:5" x14ac:dyDescent="0.35">
      <c r="A11" s="4" t="s">
        <v>45</v>
      </c>
      <c r="B11" s="5">
        <v>101</v>
      </c>
      <c r="C11" s="2"/>
      <c r="D11" s="3"/>
      <c r="E11" s="7" t="s">
        <v>44</v>
      </c>
    </row>
    <row r="12" spans="1:5" x14ac:dyDescent="0.35">
      <c r="A12" s="4" t="s">
        <v>46</v>
      </c>
      <c r="B12" s="5">
        <v>36</v>
      </c>
      <c r="C12" s="2"/>
      <c r="D12" s="3"/>
      <c r="E12" s="7" t="s">
        <v>44</v>
      </c>
    </row>
    <row r="13" spans="1:5" x14ac:dyDescent="0.35">
      <c r="A13" s="4" t="s">
        <v>47</v>
      </c>
      <c r="B13" s="5" t="s">
        <v>48</v>
      </c>
      <c r="C13" s="2"/>
      <c r="D13" s="3"/>
      <c r="E13" s="7" t="s">
        <v>44</v>
      </c>
    </row>
    <row r="14" spans="1:5" x14ac:dyDescent="0.35">
      <c r="A14" s="4" t="s">
        <v>49</v>
      </c>
      <c r="B14" s="5" t="s">
        <v>50</v>
      </c>
      <c r="C14" s="2"/>
      <c r="D14" s="3"/>
      <c r="E14" s="7" t="s">
        <v>44</v>
      </c>
    </row>
    <row r="15" spans="1:5" x14ac:dyDescent="0.35">
      <c r="A15" s="4" t="s">
        <v>51</v>
      </c>
      <c r="B15" s="5" t="s">
        <v>52</v>
      </c>
      <c r="C15" s="2"/>
      <c r="D15" s="3"/>
      <c r="E15" s="7"/>
    </row>
    <row r="16" spans="1:5" x14ac:dyDescent="0.35">
      <c r="A16" s="4" t="s">
        <v>51</v>
      </c>
      <c r="B16" s="5" t="s">
        <v>53</v>
      </c>
      <c r="C16" s="2"/>
      <c r="D16" s="3"/>
      <c r="E16" s="7"/>
    </row>
    <row r="17" spans="1:5" x14ac:dyDescent="0.35">
      <c r="A17" s="4" t="s">
        <v>54</v>
      </c>
      <c r="B17" s="5" t="s">
        <v>55</v>
      </c>
      <c r="C17" s="2"/>
      <c r="D17" s="3"/>
      <c r="E17" s="7"/>
    </row>
    <row r="18" spans="1:5" x14ac:dyDescent="0.35">
      <c r="A18" s="4" t="s">
        <v>56</v>
      </c>
      <c r="B18" s="5" t="s">
        <v>57</v>
      </c>
      <c r="C18" s="2"/>
      <c r="D18" s="3"/>
      <c r="E18" s="7"/>
    </row>
    <row r="19" spans="1:5" x14ac:dyDescent="0.35">
      <c r="A19" s="4" t="s">
        <v>58</v>
      </c>
      <c r="B19" s="6">
        <v>1153</v>
      </c>
      <c r="C19" s="3"/>
      <c r="D19" s="3"/>
      <c r="E19"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_Notes xmlns="3f20940e-8592-4583-81f4-73d636b8d3a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ED04C2311E1114BB812AE3DEF56FA1C" ma:contentTypeVersion="4" ma:contentTypeDescription="Create a new document." ma:contentTypeScope="" ma:versionID="c77c18c29ed0feacbd438688d8687da3">
  <xsd:schema xmlns:xsd="http://www.w3.org/2001/XMLSchema" xmlns:xs="http://www.w3.org/2001/XMLSchema" xmlns:p="http://schemas.microsoft.com/office/2006/metadata/properties" xmlns:ns2="3f20940e-8592-4583-81f4-73d636b8d3af" targetNamespace="http://schemas.microsoft.com/office/2006/metadata/properties" ma:root="true" ma:fieldsID="412bc54e0b64a67bdd355696d6292b79" ns2:_="">
    <xsd:import namespace="3f20940e-8592-4583-81f4-73d636b8d3af"/>
    <xsd:element name="properties">
      <xsd:complexType>
        <xsd:sequence>
          <xsd:element name="documentManagement">
            <xsd:complexType>
              <xsd:all>
                <xsd:element ref="ns2:Description_Notes" minOccurs="0"/>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20940e-8592-4583-81f4-73d636b8d3af" elementFormDefault="qualified">
    <xsd:import namespace="http://schemas.microsoft.com/office/2006/documentManagement/types"/>
    <xsd:import namespace="http://schemas.microsoft.com/office/infopath/2007/PartnerControls"/>
    <xsd:element name="Description_Notes" ma:index="8" nillable="true" ma:displayName="Description_Notes" ma:format="Dropdown" ma:internalName="Description_Notes">
      <xsd:simpleType>
        <xsd:restriction base="dms:Note">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52421B-B1CC-4F08-8B57-B5DF02D64A6E}">
  <ds:schemaRefs>
    <ds:schemaRef ds:uri="http://purl.org/dc/terms/"/>
    <ds:schemaRef ds:uri="http://purl.org/dc/dcmitype/"/>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http://purl.org/dc/elements/1.1/"/>
    <ds:schemaRef ds:uri="http://schemas.microsoft.com/office/2006/documentManagement/types"/>
    <ds:schemaRef ds:uri="3f20940e-8592-4583-81f4-73d636b8d3af"/>
  </ds:schemaRefs>
</ds:datastoreItem>
</file>

<file path=customXml/itemProps2.xml><?xml version="1.0" encoding="utf-8"?>
<ds:datastoreItem xmlns:ds="http://schemas.openxmlformats.org/officeDocument/2006/customXml" ds:itemID="{EF46CC86-738B-45F6-ABA4-4A1CFE740F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20940e-8592-4583-81f4-73d636b8d3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47E765-9FB3-447B-897F-893F0B33A5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Client Information</vt:lpstr>
      <vt:lpstr>Ticket Tracker</vt:lpstr>
      <vt:lpstr>BIN Details</vt:lpstr>
      <vt:lpstr>Migration Tasks Tracker</vt:lpstr>
      <vt:lpstr>Limits</vt:lpstr>
      <vt:lpstr>INTERNAL Issues Log</vt:lpstr>
      <vt:lpstr> DO WE NEED THESE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Darline.Gibson@fisglobal.com</dc:creator>
  <cp:keywords/>
  <dc:description/>
  <cp:lastModifiedBy>Vivek Lade</cp:lastModifiedBy>
  <cp:revision/>
  <dcterms:created xsi:type="dcterms:W3CDTF">2022-06-06T14:57:32Z</dcterms:created>
  <dcterms:modified xsi:type="dcterms:W3CDTF">2025-10-16T10:46:14Z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0x010100AED04C2311E1114BB812AE3DEF56FA1C</vt:lpwstr>
  </property>
  <property fmtid="{D5CDD505-2E9C-101B-9397-08002B2CF9AE}" pid="3" name="MediaServiceImageTags">
    <vt:lpwstr/>
  </property>
  <property fmtid="{D5CDD505-2E9C-101B-9397-08002B2CF9AE}" pid="4" name="MSIP_Label_9e1e58c1-766d-4ff4-9619-b604fc37898b_Enabled">
    <vt:lpwstr>true</vt:lpwstr>
  </property>
  <property fmtid="{D5CDD505-2E9C-101B-9397-08002B2CF9AE}" pid="5" name="MSIP_Label_9e1e58c1-766d-4ff4-9619-b604fc37898b_SetDate">
    <vt:lpwstr>2022-07-05T11:53:06Z</vt:lpwstr>
  </property>
  <property fmtid="{D5CDD505-2E9C-101B-9397-08002B2CF9AE}" pid="6" name="MSIP_Label_9e1e58c1-766d-4ff4-9619-b604fc37898b_Method">
    <vt:lpwstr>Standard</vt:lpwstr>
  </property>
  <property fmtid="{D5CDD505-2E9C-101B-9397-08002B2CF9AE}" pid="7" name="MSIP_Label_9e1e58c1-766d-4ff4-9619-b604fc37898b_Name">
    <vt:lpwstr>Internal Use</vt:lpwstr>
  </property>
  <property fmtid="{D5CDD505-2E9C-101B-9397-08002B2CF9AE}" pid="8" name="MSIP_Label_9e1e58c1-766d-4ff4-9619-b604fc37898b_SiteId">
    <vt:lpwstr>e3ff91d8-34c8-4b15-a0b4-18910a6ac575</vt:lpwstr>
  </property>
  <property fmtid="{D5CDD505-2E9C-101B-9397-08002B2CF9AE}" pid="9" name="MSIP_Label_9e1e58c1-766d-4ff4-9619-b604fc37898b_ActionId">
    <vt:lpwstr>4aa83053-d504-4c85-8281-ed5b7889143c</vt:lpwstr>
  </property>
  <property fmtid="{D5CDD505-2E9C-101B-9397-08002B2CF9AE}" pid="10" name="MSIP_Label_9e1e58c1-766d-4ff4-9619-b604fc37898b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y fmtid="{D5CDD505-2E9C-101B-9397-08002B2CF9AE}" pid="17" name="Order">
    <vt:r8>599800</vt:r8>
  </property>
</Properties>
</file>