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 defaultThemeVersion="166925"/>
  <xr:revisionPtr revIDLastSave="0" documentId="13_ncr:1_{D5802863-8EFA-F14A-B07A-9F3FEF1A52B9}" xr6:coauthVersionLast="47" xr6:coauthVersionMax="47" xr10:uidLastSave="{00000000-0000-0000-0000-000000000000}"/>
  <bookViews>
    <workbookView xWindow="0" yWindow="460" windowWidth="28800" windowHeight="16320" activeTab="4" xr2:uid="{72533E4D-42D3-5549-9483-15132E07418C}"/>
  </bookViews>
  <sheets>
    <sheet name="BTC 2021" sheetId="3" r:id="rId1"/>
    <sheet name="BTC 2021 Q Value 1" sheetId="2" r:id="rId2"/>
    <sheet name="BTC 2021 Q1 Test" sheetId="6" state="hidden" r:id="rId3"/>
    <sheet name="BTC 2021 Q Value 2" sheetId="7" r:id="rId4"/>
    <sheet name="Sheet1" sheetId="8" r:id="rId5"/>
    <sheet name="need table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7" l="1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E39" i="7"/>
  <c r="D39" i="7"/>
  <c r="D38" i="7"/>
  <c r="D37" i="7"/>
  <c r="D36" i="7"/>
  <c r="D35" i="7"/>
  <c r="D34" i="7"/>
  <c r="E34" i="7" s="1"/>
  <c r="D33" i="7"/>
  <c r="R32" i="7"/>
  <c r="Q32" i="7"/>
  <c r="F37" i="7" s="1"/>
  <c r="F32" i="7"/>
  <c r="D32" i="7"/>
  <c r="F31" i="7"/>
  <c r="D31" i="7"/>
  <c r="F30" i="7"/>
  <c r="D30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H5" i="7"/>
  <c r="F5" i="7"/>
  <c r="D5" i="7"/>
  <c r="K4" i="7"/>
  <c r="N4" i="7" s="1"/>
  <c r="F4" i="7"/>
  <c r="L4" i="7" s="1"/>
  <c r="D4" i="7"/>
  <c r="E4" i="7" s="1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E40" i="6"/>
  <c r="D40" i="6"/>
  <c r="F39" i="6"/>
  <c r="E39" i="6"/>
  <c r="D39" i="6"/>
  <c r="F38" i="6"/>
  <c r="D38" i="6"/>
  <c r="F37" i="6"/>
  <c r="D37" i="6"/>
  <c r="D36" i="6"/>
  <c r="F35" i="6"/>
  <c r="D35" i="6"/>
  <c r="E34" i="6"/>
  <c r="D34" i="6"/>
  <c r="D33" i="6"/>
  <c r="E33" i="6" s="1"/>
  <c r="R32" i="6"/>
  <c r="Q32" i="6"/>
  <c r="F32" i="6"/>
  <c r="D32" i="6"/>
  <c r="F31" i="6"/>
  <c r="D31" i="6"/>
  <c r="F30" i="6"/>
  <c r="D30" i="6"/>
  <c r="F29" i="6"/>
  <c r="D29" i="6"/>
  <c r="F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K4" i="6"/>
  <c r="H5" i="6" s="1"/>
  <c r="F4" i="6"/>
  <c r="L4" i="6" s="1"/>
  <c r="E4" i="6"/>
  <c r="D4" i="6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O4" i="2"/>
  <c r="N4" i="2"/>
  <c r="D55" i="5"/>
  <c r="D54" i="5"/>
  <c r="F53" i="5"/>
  <c r="D53" i="5"/>
  <c r="D52" i="5"/>
  <c r="D51" i="5"/>
  <c r="D50" i="5"/>
  <c r="F49" i="5"/>
  <c r="D49" i="5"/>
  <c r="D48" i="5"/>
  <c r="D47" i="5"/>
  <c r="D46" i="5"/>
  <c r="F45" i="5"/>
  <c r="D45" i="5"/>
  <c r="D44" i="5"/>
  <c r="D43" i="5"/>
  <c r="D42" i="5"/>
  <c r="F41" i="5"/>
  <c r="D41" i="5"/>
  <c r="D40" i="5"/>
  <c r="E39" i="5"/>
  <c r="D39" i="5"/>
  <c r="D38" i="5"/>
  <c r="D37" i="5"/>
  <c r="D36" i="5"/>
  <c r="F35" i="5"/>
  <c r="D35" i="5"/>
  <c r="E34" i="5"/>
  <c r="D34" i="5"/>
  <c r="F33" i="5"/>
  <c r="D33" i="5"/>
  <c r="R32" i="5"/>
  <c r="Q32" i="5"/>
  <c r="F32" i="5"/>
  <c r="D32" i="5"/>
  <c r="D31" i="5"/>
  <c r="D30" i="5"/>
  <c r="F29" i="5"/>
  <c r="D29" i="5"/>
  <c r="E29" i="5" s="1"/>
  <c r="F28" i="5"/>
  <c r="D28" i="5"/>
  <c r="F27" i="5"/>
  <c r="E27" i="5"/>
  <c r="D27" i="5"/>
  <c r="F26" i="5"/>
  <c r="D26" i="5"/>
  <c r="D25" i="5"/>
  <c r="D24" i="5"/>
  <c r="D23" i="5"/>
  <c r="E23" i="5" s="1"/>
  <c r="D22" i="5"/>
  <c r="E22" i="5" s="1"/>
  <c r="F21" i="5"/>
  <c r="D21" i="5"/>
  <c r="D20" i="5"/>
  <c r="F19" i="5"/>
  <c r="D19" i="5"/>
  <c r="D18" i="5"/>
  <c r="E18" i="5" s="1"/>
  <c r="F17" i="5"/>
  <c r="D17" i="5"/>
  <c r="D16" i="5"/>
  <c r="E16" i="5" s="1"/>
  <c r="F15" i="5"/>
  <c r="D15" i="5"/>
  <c r="F14" i="5"/>
  <c r="D14" i="5"/>
  <c r="E14" i="5" s="1"/>
  <c r="F13" i="5"/>
  <c r="D13" i="5"/>
  <c r="F12" i="5"/>
  <c r="D12" i="5"/>
  <c r="E12" i="5" s="1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L4" i="5"/>
  <c r="K4" i="5"/>
  <c r="H5" i="5" s="1"/>
  <c r="F4" i="5"/>
  <c r="D4" i="5"/>
  <c r="E4" i="5" s="1"/>
  <c r="Q33" i="2"/>
  <c r="Q32" i="2"/>
  <c r="R32" i="2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E39" i="3" s="1"/>
  <c r="D38" i="3"/>
  <c r="D37" i="3"/>
  <c r="D36" i="3"/>
  <c r="D35" i="3"/>
  <c r="D34" i="3"/>
  <c r="E34" i="3" s="1"/>
  <c r="D33" i="3"/>
  <c r="D32" i="3"/>
  <c r="E32" i="3" s="1"/>
  <c r="D31" i="3"/>
  <c r="D30" i="3"/>
  <c r="E30" i="3" s="1"/>
  <c r="D29" i="3"/>
  <c r="D28" i="3"/>
  <c r="E28" i="3" s="1"/>
  <c r="D27" i="3"/>
  <c r="D26" i="3"/>
  <c r="E26" i="3" s="1"/>
  <c r="D25" i="3"/>
  <c r="D24" i="3"/>
  <c r="E24" i="3" s="1"/>
  <c r="D23" i="3"/>
  <c r="D22" i="3"/>
  <c r="E22" i="3" s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K4" i="3"/>
  <c r="H5" i="3" s="1"/>
  <c r="D4" i="3"/>
  <c r="E4" i="3" s="1"/>
  <c r="K4" i="2"/>
  <c r="H5" i="2" s="1"/>
  <c r="E9" i="2"/>
  <c r="D5" i="2"/>
  <c r="D6" i="2"/>
  <c r="D7" i="2"/>
  <c r="D8" i="2"/>
  <c r="E8" i="2" s="1"/>
  <c r="D9" i="2"/>
  <c r="D10" i="2"/>
  <c r="D11" i="2"/>
  <c r="D12" i="2"/>
  <c r="E12" i="2" s="1"/>
  <c r="D13" i="2"/>
  <c r="D14" i="2"/>
  <c r="D15" i="2"/>
  <c r="D16" i="2"/>
  <c r="D17" i="2"/>
  <c r="D18" i="2"/>
  <c r="E18" i="2" s="1"/>
  <c r="D19" i="2"/>
  <c r="D20" i="2"/>
  <c r="E20" i="2" s="1"/>
  <c r="D21" i="2"/>
  <c r="E21" i="2" s="1"/>
  <c r="D22" i="2"/>
  <c r="D23" i="2"/>
  <c r="D24" i="2"/>
  <c r="D25" i="2"/>
  <c r="D26" i="2"/>
  <c r="D27" i="2"/>
  <c r="D28" i="2"/>
  <c r="E28" i="2" s="1"/>
  <c r="D29" i="2"/>
  <c r="D30" i="2"/>
  <c r="E30" i="2" s="1"/>
  <c r="D31" i="2"/>
  <c r="D32" i="2"/>
  <c r="E32" i="2" s="1"/>
  <c r="D33" i="2"/>
  <c r="D34" i="2"/>
  <c r="E34" i="2" s="1"/>
  <c r="D35" i="2"/>
  <c r="D36" i="2"/>
  <c r="D37" i="2"/>
  <c r="E37" i="2" s="1"/>
  <c r="D38" i="2"/>
  <c r="D39" i="2"/>
  <c r="D40" i="2"/>
  <c r="E40" i="2" s="1"/>
  <c r="D41" i="2"/>
  <c r="D42" i="2"/>
  <c r="D43" i="2"/>
  <c r="D44" i="2"/>
  <c r="D45" i="2"/>
  <c r="D46" i="2"/>
  <c r="E46" i="2" s="1"/>
  <c r="D47" i="2"/>
  <c r="D48" i="2"/>
  <c r="E48" i="2" s="1"/>
  <c r="D49" i="2"/>
  <c r="D50" i="2"/>
  <c r="D51" i="2"/>
  <c r="D52" i="2"/>
  <c r="E52" i="2" s="1"/>
  <c r="D53" i="2"/>
  <c r="E53" i="2" s="1"/>
  <c r="D54" i="2"/>
  <c r="E54" i="2" s="1"/>
  <c r="D55" i="2"/>
  <c r="D4" i="2"/>
  <c r="E4" i="2" s="1"/>
  <c r="E8" i="7" l="1"/>
  <c r="O4" i="7"/>
  <c r="E10" i="7"/>
  <c r="E33" i="7"/>
  <c r="E40" i="7"/>
  <c r="E48" i="7"/>
  <c r="E5" i="7"/>
  <c r="E9" i="7"/>
  <c r="Q33" i="7" s="1"/>
  <c r="E6" i="7"/>
  <c r="E11" i="7"/>
  <c r="E31" i="7"/>
  <c r="E35" i="7"/>
  <c r="E37" i="7"/>
  <c r="E44" i="7"/>
  <c r="E52" i="7"/>
  <c r="E7" i="7"/>
  <c r="E28" i="7"/>
  <c r="E32" i="7"/>
  <c r="F35" i="7"/>
  <c r="E43" i="7"/>
  <c r="E47" i="7"/>
  <c r="E51" i="7"/>
  <c r="E55" i="7"/>
  <c r="E36" i="7"/>
  <c r="E38" i="7"/>
  <c r="E42" i="7"/>
  <c r="E46" i="7"/>
  <c r="E50" i="7"/>
  <c r="E54" i="7"/>
  <c r="E29" i="7"/>
  <c r="F34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3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F29" i="7"/>
  <c r="E30" i="7"/>
  <c r="F36" i="7"/>
  <c r="F38" i="7"/>
  <c r="E41" i="7"/>
  <c r="E45" i="7"/>
  <c r="E49" i="7"/>
  <c r="E53" i="7"/>
  <c r="O4" i="6"/>
  <c r="N4" i="6"/>
  <c r="E30" i="6"/>
  <c r="E48" i="6"/>
  <c r="E44" i="6"/>
  <c r="E52" i="6"/>
  <c r="E38" i="6"/>
  <c r="E31" i="6"/>
  <c r="E35" i="6"/>
  <c r="E43" i="6"/>
  <c r="E47" i="6"/>
  <c r="E51" i="6"/>
  <c r="E55" i="6"/>
  <c r="E28" i="6"/>
  <c r="E32" i="6"/>
  <c r="E36" i="6"/>
  <c r="E42" i="6"/>
  <c r="E46" i="6"/>
  <c r="E50" i="6"/>
  <c r="E54" i="6"/>
  <c r="E29" i="6"/>
  <c r="Q34" i="6" s="1"/>
  <c r="Q33" i="6" s="1"/>
  <c r="F34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3" i="6"/>
  <c r="F36" i="6"/>
  <c r="E37" i="6"/>
  <c r="E41" i="6"/>
  <c r="E45" i="6"/>
  <c r="E49" i="6"/>
  <c r="E53" i="6"/>
  <c r="E8" i="5"/>
  <c r="E6" i="5"/>
  <c r="E36" i="5"/>
  <c r="E46" i="5"/>
  <c r="E52" i="5"/>
  <c r="E20" i="5"/>
  <c r="E24" i="5"/>
  <c r="E25" i="5"/>
  <c r="F39" i="5"/>
  <c r="F34" i="5"/>
  <c r="F54" i="5"/>
  <c r="F52" i="5"/>
  <c r="F50" i="5"/>
  <c r="F48" i="5"/>
  <c r="F36" i="5"/>
  <c r="E37" i="5"/>
  <c r="F42" i="5"/>
  <c r="E43" i="5"/>
  <c r="F46" i="5"/>
  <c r="E48" i="5"/>
  <c r="F20" i="5"/>
  <c r="E30" i="5"/>
  <c r="E50" i="5"/>
  <c r="E26" i="5"/>
  <c r="E32" i="5"/>
  <c r="E42" i="5"/>
  <c r="E10" i="5"/>
  <c r="F16" i="5"/>
  <c r="F18" i="5"/>
  <c r="F22" i="5"/>
  <c r="F24" i="5"/>
  <c r="F25" i="5"/>
  <c r="E31" i="5"/>
  <c r="F37" i="5"/>
  <c r="E38" i="5"/>
  <c r="E40" i="5"/>
  <c r="F43" i="5"/>
  <c r="E44" i="5"/>
  <c r="F47" i="5"/>
  <c r="F51" i="5"/>
  <c r="E54" i="5"/>
  <c r="F55" i="5"/>
  <c r="E5" i="5"/>
  <c r="Q34" i="5" s="1"/>
  <c r="Q33" i="5" s="1"/>
  <c r="E7" i="5"/>
  <c r="E9" i="5"/>
  <c r="E11" i="5"/>
  <c r="E13" i="5"/>
  <c r="E15" i="5"/>
  <c r="E17" i="5"/>
  <c r="E19" i="5"/>
  <c r="E21" i="5"/>
  <c r="F23" i="5"/>
  <c r="E28" i="5"/>
  <c r="F30" i="5"/>
  <c r="F31" i="5"/>
  <c r="E33" i="5"/>
  <c r="E35" i="5"/>
  <c r="F38" i="5"/>
  <c r="F40" i="5"/>
  <c r="E41" i="5"/>
  <c r="F44" i="5"/>
  <c r="E45" i="5"/>
  <c r="E47" i="5"/>
  <c r="E49" i="5"/>
  <c r="E51" i="5"/>
  <c r="E53" i="5"/>
  <c r="E55" i="5"/>
  <c r="E42" i="2"/>
  <c r="E49" i="2"/>
  <c r="E45" i="2"/>
  <c r="E41" i="2"/>
  <c r="E33" i="2"/>
  <c r="E29" i="2"/>
  <c r="E25" i="2"/>
  <c r="E17" i="2"/>
  <c r="E13" i="2"/>
  <c r="E26" i="2"/>
  <c r="E14" i="2"/>
  <c r="E44" i="2"/>
  <c r="E36" i="2"/>
  <c r="E24" i="2"/>
  <c r="E16" i="2"/>
  <c r="E6" i="2"/>
  <c r="E50" i="2"/>
  <c r="E38" i="2"/>
  <c r="E22" i="2"/>
  <c r="E11" i="2"/>
  <c r="E7" i="2"/>
  <c r="E55" i="2"/>
  <c r="E51" i="2"/>
  <c r="E47" i="2"/>
  <c r="E43" i="2"/>
  <c r="E39" i="2"/>
  <c r="E35" i="2"/>
  <c r="E31" i="2"/>
  <c r="E27" i="2"/>
  <c r="E23" i="2"/>
  <c r="E19" i="2"/>
  <c r="E15" i="2"/>
  <c r="E10" i="2"/>
  <c r="E5" i="2"/>
  <c r="E8" i="3"/>
  <c r="E12" i="3"/>
  <c r="E16" i="3"/>
  <c r="E20" i="3"/>
  <c r="E25" i="3"/>
  <c r="E27" i="3"/>
  <c r="E36" i="3"/>
  <c r="E6" i="3"/>
  <c r="E10" i="3"/>
  <c r="E14" i="3"/>
  <c r="E18" i="3"/>
  <c r="E21" i="3"/>
  <c r="E29" i="3"/>
  <c r="E23" i="3"/>
  <c r="E31" i="3"/>
  <c r="E48" i="3"/>
  <c r="E33" i="3"/>
  <c r="E37" i="3"/>
  <c r="E43" i="3"/>
  <c r="E42" i="3"/>
  <c r="E52" i="3"/>
  <c r="E40" i="3"/>
  <c r="E50" i="3"/>
  <c r="E54" i="3"/>
  <c r="E46" i="3"/>
  <c r="E38" i="3"/>
  <c r="E44" i="3"/>
  <c r="E5" i="3"/>
  <c r="E7" i="3"/>
  <c r="E9" i="3"/>
  <c r="E11" i="3"/>
  <c r="E13" i="3"/>
  <c r="E15" i="3"/>
  <c r="E17" i="3"/>
  <c r="E19" i="3"/>
  <c r="E35" i="3"/>
  <c r="E41" i="3"/>
  <c r="E45" i="3"/>
  <c r="E47" i="3"/>
  <c r="E49" i="3"/>
  <c r="E51" i="3"/>
  <c r="E53" i="3"/>
  <c r="E55" i="3"/>
  <c r="G55" i="7" l="1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3" i="7"/>
  <c r="G39" i="7"/>
  <c r="G38" i="7"/>
  <c r="G37" i="7"/>
  <c r="G36" i="7"/>
  <c r="G35" i="7"/>
  <c r="G32" i="7"/>
  <c r="G28" i="7"/>
  <c r="G31" i="7"/>
  <c r="G30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5" i="7"/>
  <c r="I5" i="7" s="1"/>
  <c r="G8" i="7"/>
  <c r="G29" i="7"/>
  <c r="G7" i="7"/>
  <c r="G4" i="7"/>
  <c r="G34" i="7"/>
  <c r="G6" i="7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3" i="6"/>
  <c r="G35" i="6"/>
  <c r="G31" i="6"/>
  <c r="G38" i="6"/>
  <c r="G30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39" i="6"/>
  <c r="G37" i="6"/>
  <c r="G34" i="6"/>
  <c r="G29" i="6"/>
  <c r="G28" i="6"/>
  <c r="G8" i="6"/>
  <c r="G6" i="6"/>
  <c r="G36" i="6"/>
  <c r="G32" i="6"/>
  <c r="G9" i="6"/>
  <c r="G7" i="6"/>
  <c r="G5" i="6"/>
  <c r="I5" i="6" s="1"/>
  <c r="G4" i="6"/>
  <c r="G54" i="5"/>
  <c r="G52" i="5"/>
  <c r="G50" i="5"/>
  <c r="G48" i="5"/>
  <c r="G46" i="5"/>
  <c r="G44" i="5"/>
  <c r="G42" i="5"/>
  <c r="G40" i="5"/>
  <c r="G37" i="5"/>
  <c r="G35" i="5"/>
  <c r="G31" i="5"/>
  <c r="G29" i="5"/>
  <c r="G27" i="5"/>
  <c r="G25" i="5"/>
  <c r="G23" i="5"/>
  <c r="G55" i="5"/>
  <c r="G53" i="5"/>
  <c r="G51" i="5"/>
  <c r="G49" i="5"/>
  <c r="G47" i="5"/>
  <c r="G45" i="5"/>
  <c r="G43" i="5"/>
  <c r="G41" i="5"/>
  <c r="G38" i="5"/>
  <c r="G36" i="5"/>
  <c r="G33" i="5"/>
  <c r="G32" i="5"/>
  <c r="G34" i="5"/>
  <c r="G24" i="5"/>
  <c r="G22" i="5"/>
  <c r="G20" i="5"/>
  <c r="G18" i="5"/>
  <c r="G16" i="5"/>
  <c r="G14" i="5"/>
  <c r="G12" i="5"/>
  <c r="G10" i="5"/>
  <c r="G8" i="5"/>
  <c r="G6" i="5"/>
  <c r="G4" i="5"/>
  <c r="G39" i="5"/>
  <c r="G19" i="5"/>
  <c r="G17" i="5"/>
  <c r="G15" i="5"/>
  <c r="G9" i="5"/>
  <c r="G7" i="5"/>
  <c r="G26" i="5"/>
  <c r="G13" i="5"/>
  <c r="G5" i="5"/>
  <c r="I5" i="5" s="1"/>
  <c r="G30" i="5"/>
  <c r="G28" i="5"/>
  <c r="G21" i="5"/>
  <c r="G11" i="5"/>
  <c r="F7" i="2"/>
  <c r="F11" i="2"/>
  <c r="F15" i="2"/>
  <c r="F19" i="2"/>
  <c r="F27" i="2"/>
  <c r="F31" i="2"/>
  <c r="F35" i="2"/>
  <c r="F43" i="2"/>
  <c r="F47" i="2"/>
  <c r="F51" i="2"/>
  <c r="F5" i="2"/>
  <c r="F9" i="2"/>
  <c r="F13" i="2"/>
  <c r="F21" i="2"/>
  <c r="F25" i="2"/>
  <c r="F29" i="2"/>
  <c r="F37" i="2"/>
  <c r="F41" i="2"/>
  <c r="F45" i="2"/>
  <c r="F53" i="2"/>
  <c r="F6" i="2"/>
  <c r="F10" i="2"/>
  <c r="F18" i="2"/>
  <c r="F22" i="2"/>
  <c r="F26" i="2"/>
  <c r="F34" i="2"/>
  <c r="F38" i="2"/>
  <c r="F42" i="2"/>
  <c r="F50" i="2"/>
  <c r="F54" i="2"/>
  <c r="F12" i="2"/>
  <c r="F44" i="2"/>
  <c r="F8" i="2"/>
  <c r="F4" i="2"/>
  <c r="L4" i="2" s="1"/>
  <c r="F32" i="2"/>
  <c r="F48" i="2"/>
  <c r="F40" i="2"/>
  <c r="F36" i="2"/>
  <c r="F52" i="2"/>
  <c r="F24" i="2"/>
  <c r="Q34" i="2"/>
  <c r="Q34" i="3"/>
  <c r="U33" i="3" s="1"/>
  <c r="Q32" i="3"/>
  <c r="Q33" i="3"/>
  <c r="J5" i="7" l="1"/>
  <c r="K5" i="7" s="1"/>
  <c r="J5" i="6"/>
  <c r="K5" i="6" s="1"/>
  <c r="J5" i="5"/>
  <c r="K5" i="5" s="1"/>
  <c r="F20" i="2"/>
  <c r="F16" i="2"/>
  <c r="F28" i="2"/>
  <c r="F46" i="2"/>
  <c r="F30" i="2"/>
  <c r="F14" i="2"/>
  <c r="F49" i="2"/>
  <c r="F33" i="2"/>
  <c r="F17" i="2"/>
  <c r="F55" i="2"/>
  <c r="F39" i="2"/>
  <c r="F2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20" i="2"/>
  <c r="G36" i="2"/>
  <c r="G52" i="2"/>
  <c r="G32" i="2"/>
  <c r="G8" i="2"/>
  <c r="G24" i="2"/>
  <c r="G40" i="2"/>
  <c r="G4" i="2"/>
  <c r="G48" i="2"/>
  <c r="G12" i="2"/>
  <c r="G28" i="2"/>
  <c r="G44" i="2"/>
  <c r="G16" i="2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U3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I5" i="2"/>
  <c r="J5" i="2" s="1"/>
  <c r="G56" i="3"/>
  <c r="G60" i="3"/>
  <c r="G64" i="3"/>
  <c r="G57" i="3"/>
  <c r="G61" i="3"/>
  <c r="G65" i="3"/>
  <c r="G58" i="3"/>
  <c r="G62" i="3"/>
  <c r="G66" i="3"/>
  <c r="G59" i="3"/>
  <c r="G63" i="3"/>
  <c r="G67" i="3"/>
  <c r="G54" i="3"/>
  <c r="G52" i="3"/>
  <c r="G50" i="3"/>
  <c r="G48" i="3"/>
  <c r="G46" i="3"/>
  <c r="G44" i="3"/>
  <c r="G42" i="3"/>
  <c r="G40" i="3"/>
  <c r="G37" i="3"/>
  <c r="G35" i="3"/>
  <c r="G55" i="3"/>
  <c r="G53" i="3"/>
  <c r="G51" i="3"/>
  <c r="G49" i="3"/>
  <c r="G47" i="3"/>
  <c r="G45" i="3"/>
  <c r="G43" i="3"/>
  <c r="G41" i="3"/>
  <c r="G38" i="3"/>
  <c r="G36" i="3"/>
  <c r="G34" i="3"/>
  <c r="G33" i="3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39" i="3"/>
  <c r="G31" i="3"/>
  <c r="G27" i="3"/>
  <c r="G23" i="3"/>
  <c r="G21" i="3"/>
  <c r="G29" i="3"/>
  <c r="G25" i="3"/>
  <c r="G19" i="3"/>
  <c r="G17" i="3"/>
  <c r="G15" i="3"/>
  <c r="G13" i="3"/>
  <c r="G11" i="3"/>
  <c r="G9" i="3"/>
  <c r="G7" i="3"/>
  <c r="G5" i="3"/>
  <c r="L4" i="3"/>
  <c r="I5" i="3" s="1"/>
  <c r="H6" i="7" l="1"/>
  <c r="M5" i="7"/>
  <c r="L5" i="7"/>
  <c r="I6" i="7" s="1"/>
  <c r="H6" i="6"/>
  <c r="O5" i="6"/>
  <c r="N5" i="6"/>
  <c r="M5" i="6"/>
  <c r="L5" i="6"/>
  <c r="I6" i="6" s="1"/>
  <c r="H6" i="5"/>
  <c r="M5" i="5"/>
  <c r="L5" i="5"/>
  <c r="I6" i="5" s="1"/>
  <c r="L5" i="2"/>
  <c r="I6" i="2" s="1"/>
  <c r="K5" i="2"/>
  <c r="U38" i="3"/>
  <c r="U42" i="3"/>
  <c r="U46" i="3"/>
  <c r="U50" i="3"/>
  <c r="U54" i="3"/>
  <c r="U58" i="3"/>
  <c r="U62" i="3"/>
  <c r="U66" i="3"/>
  <c r="U70" i="3"/>
  <c r="U74" i="3"/>
  <c r="U78" i="3"/>
  <c r="U82" i="3"/>
  <c r="U86" i="3"/>
  <c r="U90" i="3"/>
  <c r="U94" i="3"/>
  <c r="U98" i="3"/>
  <c r="U102" i="3"/>
  <c r="U106" i="3"/>
  <c r="U110" i="3"/>
  <c r="U114" i="3"/>
  <c r="Y58" i="3"/>
  <c r="U39" i="3"/>
  <c r="U43" i="3"/>
  <c r="U47" i="3"/>
  <c r="U51" i="3"/>
  <c r="U55" i="3"/>
  <c r="U59" i="3"/>
  <c r="U63" i="3"/>
  <c r="U67" i="3"/>
  <c r="U71" i="3"/>
  <c r="U75" i="3"/>
  <c r="U79" i="3"/>
  <c r="U83" i="3"/>
  <c r="U87" i="3"/>
  <c r="U91" i="3"/>
  <c r="U95" i="3"/>
  <c r="U99" i="3"/>
  <c r="U103" i="3"/>
  <c r="U107" i="3"/>
  <c r="U111" i="3"/>
  <c r="U35" i="3"/>
  <c r="U36" i="3"/>
  <c r="U40" i="3"/>
  <c r="U44" i="3"/>
  <c r="U48" i="3"/>
  <c r="U52" i="3"/>
  <c r="U56" i="3"/>
  <c r="U60" i="3"/>
  <c r="U64" i="3"/>
  <c r="U68" i="3"/>
  <c r="U72" i="3"/>
  <c r="U76" i="3"/>
  <c r="U80" i="3"/>
  <c r="U84" i="3"/>
  <c r="U88" i="3"/>
  <c r="U92" i="3"/>
  <c r="U96" i="3"/>
  <c r="U100" i="3"/>
  <c r="U104" i="3"/>
  <c r="U108" i="3"/>
  <c r="U112" i="3"/>
  <c r="U37" i="3"/>
  <c r="U41" i="3"/>
  <c r="U45" i="3"/>
  <c r="U49" i="3"/>
  <c r="U53" i="3"/>
  <c r="U57" i="3"/>
  <c r="U61" i="3"/>
  <c r="U65" i="3"/>
  <c r="U69" i="3"/>
  <c r="U73" i="3"/>
  <c r="U77" i="3"/>
  <c r="U81" i="3"/>
  <c r="U85" i="3"/>
  <c r="U89" i="3"/>
  <c r="U93" i="3"/>
  <c r="U97" i="3"/>
  <c r="U101" i="3"/>
  <c r="U105" i="3"/>
  <c r="U109" i="3"/>
  <c r="U113" i="3"/>
  <c r="J5" i="3"/>
  <c r="K5" i="3" s="1"/>
  <c r="N5" i="7" l="1"/>
  <c r="O5" i="7"/>
  <c r="J6" i="7"/>
  <c r="K6" i="7" s="1"/>
  <c r="L6" i="7"/>
  <c r="I7" i="7" s="1"/>
  <c r="L6" i="6"/>
  <c r="I7" i="6" s="1"/>
  <c r="J6" i="6"/>
  <c r="K6" i="6"/>
  <c r="J6" i="5"/>
  <c r="L6" i="5"/>
  <c r="I7" i="5" s="1"/>
  <c r="K6" i="5"/>
  <c r="Y57" i="3"/>
  <c r="Y56" i="3" s="1"/>
  <c r="Y55" i="3" s="1"/>
  <c r="Y59" i="3"/>
  <c r="Y60" i="3" s="1"/>
  <c r="Y61" i="3" s="1"/>
  <c r="H6" i="2"/>
  <c r="M5" i="2"/>
  <c r="J6" i="2"/>
  <c r="L6" i="2" s="1"/>
  <c r="I7" i="2" s="1"/>
  <c r="H6" i="3"/>
  <c r="M5" i="3"/>
  <c r="L5" i="3"/>
  <c r="I6" i="3" s="1"/>
  <c r="H7" i="7" l="1"/>
  <c r="O6" i="7"/>
  <c r="N6" i="7"/>
  <c r="M6" i="7"/>
  <c r="J7" i="7"/>
  <c r="L7" i="7" s="1"/>
  <c r="I8" i="7" s="1"/>
  <c r="J7" i="6"/>
  <c r="L7" i="6" s="1"/>
  <c r="I8" i="6" s="1"/>
  <c r="H7" i="6"/>
  <c r="M6" i="6"/>
  <c r="O6" i="6"/>
  <c r="N6" i="6"/>
  <c r="J7" i="5"/>
  <c r="L7" i="5" s="1"/>
  <c r="I8" i="5" s="1"/>
  <c r="H7" i="5"/>
  <c r="M6" i="5"/>
  <c r="K6" i="2"/>
  <c r="H7" i="2" s="1"/>
  <c r="J7" i="2"/>
  <c r="L7" i="2" s="1"/>
  <c r="I8" i="2" s="1"/>
  <c r="J8" i="2" s="1"/>
  <c r="J6" i="3"/>
  <c r="K6" i="3" s="1"/>
  <c r="J8" i="7" l="1"/>
  <c r="L8" i="7" s="1"/>
  <c r="I9" i="7" s="1"/>
  <c r="K7" i="7"/>
  <c r="J8" i="6"/>
  <c r="L8" i="6" s="1"/>
  <c r="I9" i="6" s="1"/>
  <c r="K7" i="6"/>
  <c r="J8" i="5"/>
  <c r="L8" i="5" s="1"/>
  <c r="I9" i="5" s="1"/>
  <c r="K7" i="5"/>
  <c r="M6" i="2"/>
  <c r="K7" i="2"/>
  <c r="L8" i="2"/>
  <c r="I9" i="2" s="1"/>
  <c r="J9" i="2" s="1"/>
  <c r="L6" i="3"/>
  <c r="I7" i="3" s="1"/>
  <c r="J7" i="3" s="1"/>
  <c r="L7" i="3" s="1"/>
  <c r="I8" i="3" s="1"/>
  <c r="H7" i="3"/>
  <c r="M6" i="3"/>
  <c r="J9" i="7" l="1"/>
  <c r="L9" i="7" s="1"/>
  <c r="I10" i="7" s="1"/>
  <c r="H8" i="7"/>
  <c r="K8" i="7" s="1"/>
  <c r="O7" i="7"/>
  <c r="N7" i="7"/>
  <c r="M7" i="7"/>
  <c r="J9" i="6"/>
  <c r="L9" i="6" s="1"/>
  <c r="I10" i="6" s="1"/>
  <c r="H8" i="6"/>
  <c r="K8" i="6" s="1"/>
  <c r="O7" i="6"/>
  <c r="N7" i="6"/>
  <c r="M7" i="6"/>
  <c r="J9" i="5"/>
  <c r="L9" i="5" s="1"/>
  <c r="I10" i="5" s="1"/>
  <c r="H8" i="5"/>
  <c r="K8" i="5" s="1"/>
  <c r="M7" i="5"/>
  <c r="H8" i="2"/>
  <c r="K8" i="2" s="1"/>
  <c r="M7" i="2"/>
  <c r="J8" i="3"/>
  <c r="L8" i="3" s="1"/>
  <c r="I9" i="3" s="1"/>
  <c r="K7" i="3"/>
  <c r="L9" i="2"/>
  <c r="I10" i="2" s="1"/>
  <c r="N8" i="7" l="1"/>
  <c r="O8" i="7"/>
  <c r="H9" i="7"/>
  <c r="K9" i="7" s="1"/>
  <c r="M8" i="7"/>
  <c r="J10" i="7"/>
  <c r="L10" i="7" s="1"/>
  <c r="I11" i="7" s="1"/>
  <c r="J10" i="6"/>
  <c r="L10" i="6" s="1"/>
  <c r="I11" i="6" s="1"/>
  <c r="H9" i="6"/>
  <c r="K9" i="6" s="1"/>
  <c r="M8" i="6"/>
  <c r="O8" i="6"/>
  <c r="N8" i="6"/>
  <c r="J10" i="5"/>
  <c r="L10" i="5"/>
  <c r="I11" i="5" s="1"/>
  <c r="H9" i="5"/>
  <c r="K9" i="5" s="1"/>
  <c r="M8" i="5"/>
  <c r="H9" i="2"/>
  <c r="K9" i="2" s="1"/>
  <c r="M8" i="2"/>
  <c r="J9" i="3"/>
  <c r="L9" i="3" s="1"/>
  <c r="I10" i="3" s="1"/>
  <c r="H8" i="3"/>
  <c r="K8" i="3" s="1"/>
  <c r="M7" i="3"/>
  <c r="J10" i="2"/>
  <c r="J11" i="7" l="1"/>
  <c r="L11" i="7" s="1"/>
  <c r="I12" i="7" s="1"/>
  <c r="O9" i="7"/>
  <c r="N9" i="7"/>
  <c r="H10" i="7"/>
  <c r="K10" i="7" s="1"/>
  <c r="M9" i="7"/>
  <c r="J11" i="6"/>
  <c r="L11" i="6" s="1"/>
  <c r="I12" i="6" s="1"/>
  <c r="H10" i="6"/>
  <c r="K10" i="6" s="1"/>
  <c r="O9" i="6"/>
  <c r="N9" i="6"/>
  <c r="M9" i="6"/>
  <c r="H10" i="5"/>
  <c r="K10" i="5" s="1"/>
  <c r="M9" i="5"/>
  <c r="J11" i="5"/>
  <c r="L11" i="5" s="1"/>
  <c r="I12" i="5" s="1"/>
  <c r="H10" i="2"/>
  <c r="K10" i="2" s="1"/>
  <c r="M9" i="2"/>
  <c r="J10" i="3"/>
  <c r="L10" i="3" s="1"/>
  <c r="I11" i="3" s="1"/>
  <c r="H9" i="3"/>
  <c r="K9" i="3" s="1"/>
  <c r="M8" i="3"/>
  <c r="L10" i="2"/>
  <c r="I11" i="2" s="1"/>
  <c r="O10" i="7" l="1"/>
  <c r="N10" i="7"/>
  <c r="H11" i="7"/>
  <c r="K11" i="7" s="1"/>
  <c r="M10" i="7"/>
  <c r="J12" i="7"/>
  <c r="L12" i="7" s="1"/>
  <c r="I13" i="7" s="1"/>
  <c r="J12" i="6"/>
  <c r="L12" i="6" s="1"/>
  <c r="I13" i="6" s="1"/>
  <c r="H11" i="6"/>
  <c r="K11" i="6" s="1"/>
  <c r="O10" i="6"/>
  <c r="N10" i="6"/>
  <c r="M10" i="6"/>
  <c r="J12" i="5"/>
  <c r="L12" i="5" s="1"/>
  <c r="I13" i="5" s="1"/>
  <c r="H11" i="5"/>
  <c r="K11" i="5" s="1"/>
  <c r="M10" i="5"/>
  <c r="H11" i="2"/>
  <c r="M10" i="2"/>
  <c r="J11" i="3"/>
  <c r="L11" i="3" s="1"/>
  <c r="I12" i="3" s="1"/>
  <c r="H10" i="3"/>
  <c r="K10" i="3" s="1"/>
  <c r="M9" i="3"/>
  <c r="J11" i="2"/>
  <c r="J13" i="7" l="1"/>
  <c r="L13" i="7" s="1"/>
  <c r="I14" i="7" s="1"/>
  <c r="H12" i="7"/>
  <c r="K12" i="7" s="1"/>
  <c r="O11" i="7"/>
  <c r="N11" i="7"/>
  <c r="M11" i="7"/>
  <c r="J13" i="6"/>
  <c r="L13" i="6" s="1"/>
  <c r="I14" i="6" s="1"/>
  <c r="H12" i="6"/>
  <c r="K12" i="6" s="1"/>
  <c r="O11" i="6"/>
  <c r="N11" i="6"/>
  <c r="M11" i="6"/>
  <c r="J13" i="5"/>
  <c r="L13" i="5" s="1"/>
  <c r="I14" i="5" s="1"/>
  <c r="H12" i="5"/>
  <c r="K12" i="5" s="1"/>
  <c r="M11" i="5"/>
  <c r="K11" i="2"/>
  <c r="H12" i="2" s="1"/>
  <c r="L11" i="2"/>
  <c r="I12" i="2" s="1"/>
  <c r="J12" i="2" s="1"/>
  <c r="J12" i="3"/>
  <c r="L12" i="3" s="1"/>
  <c r="I13" i="3" s="1"/>
  <c r="H11" i="3"/>
  <c r="K11" i="3" s="1"/>
  <c r="M10" i="3"/>
  <c r="J14" i="7" l="1"/>
  <c r="L14" i="7" s="1"/>
  <c r="I15" i="7" s="1"/>
  <c r="H13" i="7"/>
  <c r="K13" i="7" s="1"/>
  <c r="O12" i="7"/>
  <c r="N12" i="7"/>
  <c r="M12" i="7"/>
  <c r="J14" i="6"/>
  <c r="L14" i="6" s="1"/>
  <c r="I15" i="6" s="1"/>
  <c r="H13" i="6"/>
  <c r="K13" i="6" s="1"/>
  <c r="O12" i="6"/>
  <c r="M12" i="6"/>
  <c r="N12" i="6"/>
  <c r="J14" i="5"/>
  <c r="L14" i="5"/>
  <c r="I15" i="5" s="1"/>
  <c r="H13" i="5"/>
  <c r="K13" i="5" s="1"/>
  <c r="M12" i="5"/>
  <c r="M11" i="2"/>
  <c r="L12" i="2"/>
  <c r="I13" i="2" s="1"/>
  <c r="J13" i="2" s="1"/>
  <c r="K12" i="2"/>
  <c r="H13" i="2" s="1"/>
  <c r="J13" i="3"/>
  <c r="L13" i="3" s="1"/>
  <c r="I14" i="3" s="1"/>
  <c r="H12" i="3"/>
  <c r="K12" i="3" s="1"/>
  <c r="M11" i="3"/>
  <c r="J15" i="7" l="1"/>
  <c r="L15" i="7" s="1"/>
  <c r="I16" i="7" s="1"/>
  <c r="H14" i="7"/>
  <c r="K14" i="7" s="1"/>
  <c r="O13" i="7"/>
  <c r="N13" i="7"/>
  <c r="M13" i="7"/>
  <c r="J15" i="6"/>
  <c r="L15" i="6" s="1"/>
  <c r="I16" i="6" s="1"/>
  <c r="H14" i="6"/>
  <c r="K14" i="6" s="1"/>
  <c r="O13" i="6"/>
  <c r="N13" i="6"/>
  <c r="M13" i="6"/>
  <c r="J15" i="5"/>
  <c r="L15" i="5" s="1"/>
  <c r="I16" i="5" s="1"/>
  <c r="H14" i="5"/>
  <c r="K14" i="5" s="1"/>
  <c r="M13" i="5"/>
  <c r="L13" i="2"/>
  <c r="I14" i="2" s="1"/>
  <c r="J14" i="2" s="1"/>
  <c r="L14" i="2" s="1"/>
  <c r="I15" i="2" s="1"/>
  <c r="J15" i="2" s="1"/>
  <c r="K13" i="2"/>
  <c r="M13" i="2" s="1"/>
  <c r="M12" i="2"/>
  <c r="J14" i="3"/>
  <c r="L14" i="3" s="1"/>
  <c r="I15" i="3" s="1"/>
  <c r="H13" i="3"/>
  <c r="K13" i="3" s="1"/>
  <c r="M12" i="3"/>
  <c r="J16" i="7" l="1"/>
  <c r="L16" i="7" s="1"/>
  <c r="I17" i="7" s="1"/>
  <c r="H15" i="7"/>
  <c r="K15" i="7" s="1"/>
  <c r="O14" i="7"/>
  <c r="N14" i="7"/>
  <c r="M14" i="7"/>
  <c r="J16" i="6"/>
  <c r="L16" i="6" s="1"/>
  <c r="I17" i="6" s="1"/>
  <c r="H15" i="6"/>
  <c r="K15" i="6" s="1"/>
  <c r="O14" i="6"/>
  <c r="N14" i="6"/>
  <c r="M14" i="6"/>
  <c r="J16" i="5"/>
  <c r="L16" i="5"/>
  <c r="I17" i="5" s="1"/>
  <c r="H15" i="5"/>
  <c r="K15" i="5" s="1"/>
  <c r="M14" i="5"/>
  <c r="H14" i="2"/>
  <c r="J15" i="3"/>
  <c r="L15" i="3" s="1"/>
  <c r="I16" i="3" s="1"/>
  <c r="H14" i="3"/>
  <c r="K14" i="3" s="1"/>
  <c r="M13" i="3"/>
  <c r="K14" i="2"/>
  <c r="L15" i="2"/>
  <c r="I16" i="2" s="1"/>
  <c r="J16" i="2" s="1"/>
  <c r="J17" i="7" l="1"/>
  <c r="L17" i="7" s="1"/>
  <c r="I18" i="7" s="1"/>
  <c r="H16" i="7"/>
  <c r="K16" i="7" s="1"/>
  <c r="O15" i="7"/>
  <c r="N15" i="7"/>
  <c r="M15" i="7"/>
  <c r="J17" i="6"/>
  <c r="L17" i="6" s="1"/>
  <c r="I18" i="6" s="1"/>
  <c r="H16" i="6"/>
  <c r="K16" i="6" s="1"/>
  <c r="O15" i="6"/>
  <c r="N15" i="6"/>
  <c r="M15" i="6"/>
  <c r="H16" i="5"/>
  <c r="K16" i="5" s="1"/>
  <c r="M15" i="5"/>
  <c r="L17" i="5"/>
  <c r="I18" i="5" s="1"/>
  <c r="J17" i="5"/>
  <c r="H15" i="2"/>
  <c r="K15" i="2" s="1"/>
  <c r="M14" i="2"/>
  <c r="J16" i="3"/>
  <c r="L16" i="3"/>
  <c r="I17" i="3" s="1"/>
  <c r="H15" i="3"/>
  <c r="K15" i="3" s="1"/>
  <c r="M14" i="3"/>
  <c r="J18" i="7" l="1"/>
  <c r="L18" i="7" s="1"/>
  <c r="I19" i="7" s="1"/>
  <c r="H17" i="7"/>
  <c r="K17" i="7" s="1"/>
  <c r="O16" i="7"/>
  <c r="N16" i="7"/>
  <c r="M16" i="7"/>
  <c r="J18" i="6"/>
  <c r="L18" i="6" s="1"/>
  <c r="I19" i="6" s="1"/>
  <c r="H17" i="6"/>
  <c r="K17" i="6" s="1"/>
  <c r="O16" i="6"/>
  <c r="N16" i="6"/>
  <c r="M16" i="6"/>
  <c r="J18" i="5"/>
  <c r="L18" i="5"/>
  <c r="I19" i="5" s="1"/>
  <c r="H17" i="5"/>
  <c r="K17" i="5" s="1"/>
  <c r="M16" i="5"/>
  <c r="H16" i="2"/>
  <c r="K16" i="2" s="1"/>
  <c r="M15" i="2"/>
  <c r="H16" i="3"/>
  <c r="K16" i="3" s="1"/>
  <c r="M15" i="3"/>
  <c r="J17" i="3"/>
  <c r="L17" i="3" s="1"/>
  <c r="I18" i="3" s="1"/>
  <c r="L16" i="2"/>
  <c r="I17" i="2" s="1"/>
  <c r="J17" i="2" s="1"/>
  <c r="J19" i="7" l="1"/>
  <c r="L19" i="7" s="1"/>
  <c r="I20" i="7" s="1"/>
  <c r="H18" i="7"/>
  <c r="K18" i="7" s="1"/>
  <c r="O17" i="7"/>
  <c r="N17" i="7"/>
  <c r="M17" i="7"/>
  <c r="L19" i="6"/>
  <c r="I20" i="6" s="1"/>
  <c r="J19" i="6"/>
  <c r="H18" i="6"/>
  <c r="K18" i="6" s="1"/>
  <c r="O17" i="6"/>
  <c r="N17" i="6"/>
  <c r="M17" i="6"/>
  <c r="J19" i="5"/>
  <c r="L19" i="5" s="1"/>
  <c r="I20" i="5" s="1"/>
  <c r="H18" i="5"/>
  <c r="K18" i="5" s="1"/>
  <c r="M17" i="5"/>
  <c r="H17" i="2"/>
  <c r="K17" i="2" s="1"/>
  <c r="M16" i="2"/>
  <c r="J18" i="3"/>
  <c r="L18" i="3" s="1"/>
  <c r="I19" i="3" s="1"/>
  <c r="H17" i="3"/>
  <c r="K17" i="3" s="1"/>
  <c r="M16" i="3"/>
  <c r="J20" i="7" l="1"/>
  <c r="L20" i="7" s="1"/>
  <c r="I21" i="7" s="1"/>
  <c r="H19" i="7"/>
  <c r="K19" i="7" s="1"/>
  <c r="O18" i="7"/>
  <c r="N18" i="7"/>
  <c r="M18" i="7"/>
  <c r="J20" i="6"/>
  <c r="L20" i="6" s="1"/>
  <c r="I21" i="6" s="1"/>
  <c r="H19" i="6"/>
  <c r="K19" i="6" s="1"/>
  <c r="O18" i="6"/>
  <c r="N18" i="6"/>
  <c r="M18" i="6"/>
  <c r="J20" i="5"/>
  <c r="L20" i="5"/>
  <c r="I21" i="5" s="1"/>
  <c r="H19" i="5"/>
  <c r="K19" i="5" s="1"/>
  <c r="M18" i="5"/>
  <c r="H18" i="2"/>
  <c r="M17" i="2"/>
  <c r="J19" i="3"/>
  <c r="L19" i="3" s="1"/>
  <c r="I20" i="3" s="1"/>
  <c r="H18" i="3"/>
  <c r="K18" i="3" s="1"/>
  <c r="M17" i="3"/>
  <c r="L17" i="2"/>
  <c r="I18" i="2" s="1"/>
  <c r="J21" i="7" l="1"/>
  <c r="L21" i="7" s="1"/>
  <c r="I22" i="7" s="1"/>
  <c r="H20" i="7"/>
  <c r="K20" i="7" s="1"/>
  <c r="O19" i="7"/>
  <c r="N19" i="7"/>
  <c r="M19" i="7"/>
  <c r="L21" i="6"/>
  <c r="I22" i="6" s="1"/>
  <c r="J21" i="6"/>
  <c r="H20" i="6"/>
  <c r="K20" i="6" s="1"/>
  <c r="O19" i="6"/>
  <c r="N19" i="6"/>
  <c r="M19" i="6"/>
  <c r="H20" i="5"/>
  <c r="K20" i="5" s="1"/>
  <c r="M19" i="5"/>
  <c r="L21" i="5"/>
  <c r="I22" i="5" s="1"/>
  <c r="J21" i="5"/>
  <c r="J20" i="3"/>
  <c r="L20" i="3" s="1"/>
  <c r="I21" i="3" s="1"/>
  <c r="H19" i="3"/>
  <c r="K19" i="3" s="1"/>
  <c r="M18" i="3"/>
  <c r="J18" i="2"/>
  <c r="K18" i="2" s="1"/>
  <c r="J22" i="7" l="1"/>
  <c r="L22" i="7" s="1"/>
  <c r="I23" i="7" s="1"/>
  <c r="H21" i="7"/>
  <c r="K21" i="7" s="1"/>
  <c r="O20" i="7"/>
  <c r="N20" i="7"/>
  <c r="M20" i="7"/>
  <c r="H21" i="6"/>
  <c r="K21" i="6" s="1"/>
  <c r="O20" i="6"/>
  <c r="N20" i="6"/>
  <c r="M20" i="6"/>
  <c r="J22" i="6"/>
  <c r="L22" i="6" s="1"/>
  <c r="I23" i="6" s="1"/>
  <c r="J22" i="5"/>
  <c r="L22" i="5" s="1"/>
  <c r="I23" i="5" s="1"/>
  <c r="H21" i="5"/>
  <c r="K21" i="5" s="1"/>
  <c r="M20" i="5"/>
  <c r="H19" i="2"/>
  <c r="M18" i="2"/>
  <c r="L18" i="2"/>
  <c r="I19" i="2" s="1"/>
  <c r="J19" i="2" s="1"/>
  <c r="J21" i="3"/>
  <c r="L21" i="3" s="1"/>
  <c r="I22" i="3" s="1"/>
  <c r="H20" i="3"/>
  <c r="K20" i="3" s="1"/>
  <c r="M19" i="3"/>
  <c r="J23" i="7" l="1"/>
  <c r="L23" i="7" s="1"/>
  <c r="I24" i="7" s="1"/>
  <c r="H22" i="7"/>
  <c r="K22" i="7" s="1"/>
  <c r="O21" i="7"/>
  <c r="N21" i="7"/>
  <c r="M21" i="7"/>
  <c r="J23" i="6"/>
  <c r="L23" i="6" s="1"/>
  <c r="I24" i="6" s="1"/>
  <c r="H22" i="6"/>
  <c r="K22" i="6" s="1"/>
  <c r="O21" i="6"/>
  <c r="N21" i="6"/>
  <c r="M21" i="6"/>
  <c r="J23" i="5"/>
  <c r="L23" i="5" s="1"/>
  <c r="I24" i="5" s="1"/>
  <c r="H22" i="5"/>
  <c r="K22" i="5" s="1"/>
  <c r="M21" i="5"/>
  <c r="J22" i="3"/>
  <c r="L22" i="3" s="1"/>
  <c r="I23" i="3" s="1"/>
  <c r="H21" i="3"/>
  <c r="K21" i="3" s="1"/>
  <c r="M20" i="3"/>
  <c r="K19" i="2"/>
  <c r="J24" i="7" l="1"/>
  <c r="L24" i="7" s="1"/>
  <c r="I25" i="7" s="1"/>
  <c r="H23" i="7"/>
  <c r="K23" i="7" s="1"/>
  <c r="O22" i="7"/>
  <c r="N22" i="7"/>
  <c r="M22" i="7"/>
  <c r="J24" i="6"/>
  <c r="L24" i="6" s="1"/>
  <c r="I25" i="6" s="1"/>
  <c r="H23" i="6"/>
  <c r="K23" i="6" s="1"/>
  <c r="O22" i="6"/>
  <c r="N22" i="6"/>
  <c r="M22" i="6"/>
  <c r="J24" i="5"/>
  <c r="L24" i="5" s="1"/>
  <c r="I25" i="5" s="1"/>
  <c r="H23" i="5"/>
  <c r="K23" i="5" s="1"/>
  <c r="M22" i="5"/>
  <c r="H20" i="2"/>
  <c r="M19" i="2"/>
  <c r="J23" i="3"/>
  <c r="L23" i="3" s="1"/>
  <c r="I24" i="3" s="1"/>
  <c r="H22" i="3"/>
  <c r="K22" i="3" s="1"/>
  <c r="M21" i="3"/>
  <c r="L19" i="2"/>
  <c r="J25" i="7" l="1"/>
  <c r="L25" i="7" s="1"/>
  <c r="I26" i="7" s="1"/>
  <c r="H24" i="7"/>
  <c r="K24" i="7" s="1"/>
  <c r="O23" i="7"/>
  <c r="N23" i="7"/>
  <c r="M23" i="7"/>
  <c r="J25" i="6"/>
  <c r="L25" i="6" s="1"/>
  <c r="I26" i="6" s="1"/>
  <c r="H24" i="6"/>
  <c r="K24" i="6" s="1"/>
  <c r="O23" i="6"/>
  <c r="N23" i="6"/>
  <c r="M23" i="6"/>
  <c r="J25" i="5"/>
  <c r="L25" i="5" s="1"/>
  <c r="I26" i="5" s="1"/>
  <c r="H24" i="5"/>
  <c r="K24" i="5" s="1"/>
  <c r="M23" i="5"/>
  <c r="H23" i="3"/>
  <c r="K23" i="3" s="1"/>
  <c r="M22" i="3"/>
  <c r="J24" i="3"/>
  <c r="L24" i="3" s="1"/>
  <c r="I25" i="3" s="1"/>
  <c r="I20" i="2"/>
  <c r="J20" i="2" s="1"/>
  <c r="J26" i="7" l="1"/>
  <c r="L26" i="7" s="1"/>
  <c r="I27" i="7" s="1"/>
  <c r="H25" i="7"/>
  <c r="K25" i="7" s="1"/>
  <c r="O24" i="7"/>
  <c r="N24" i="7"/>
  <c r="M24" i="7"/>
  <c r="J26" i="6"/>
  <c r="L26" i="6" s="1"/>
  <c r="I27" i="6" s="1"/>
  <c r="H25" i="6"/>
  <c r="K25" i="6" s="1"/>
  <c r="O24" i="6"/>
  <c r="N24" i="6"/>
  <c r="M24" i="6"/>
  <c r="J26" i="5"/>
  <c r="L26" i="5" s="1"/>
  <c r="I27" i="5" s="1"/>
  <c r="H25" i="5"/>
  <c r="K25" i="5" s="1"/>
  <c r="M24" i="5"/>
  <c r="J25" i="3"/>
  <c r="L25" i="3" s="1"/>
  <c r="I26" i="3" s="1"/>
  <c r="H24" i="3"/>
  <c r="K24" i="3" s="1"/>
  <c r="M23" i="3"/>
  <c r="L20" i="2"/>
  <c r="I21" i="2" s="1"/>
  <c r="K20" i="2"/>
  <c r="J27" i="7" l="1"/>
  <c r="L27" i="7" s="1"/>
  <c r="I28" i="7" s="1"/>
  <c r="H26" i="7"/>
  <c r="K26" i="7" s="1"/>
  <c r="O25" i="7"/>
  <c r="N25" i="7"/>
  <c r="M25" i="7"/>
  <c r="J27" i="6"/>
  <c r="L27" i="6" s="1"/>
  <c r="I28" i="6" s="1"/>
  <c r="H26" i="6"/>
  <c r="K26" i="6" s="1"/>
  <c r="O25" i="6"/>
  <c r="N25" i="6"/>
  <c r="M25" i="6"/>
  <c r="J27" i="5"/>
  <c r="L27" i="5" s="1"/>
  <c r="I28" i="5" s="1"/>
  <c r="H26" i="5"/>
  <c r="K26" i="5" s="1"/>
  <c r="M25" i="5"/>
  <c r="H21" i="2"/>
  <c r="M20" i="2"/>
  <c r="J26" i="3"/>
  <c r="L26" i="3" s="1"/>
  <c r="I27" i="3" s="1"/>
  <c r="H25" i="3"/>
  <c r="K25" i="3" s="1"/>
  <c r="M24" i="3"/>
  <c r="J21" i="2"/>
  <c r="J28" i="7" l="1"/>
  <c r="L28" i="7" s="1"/>
  <c r="I29" i="7" s="1"/>
  <c r="H27" i="7"/>
  <c r="K27" i="7" s="1"/>
  <c r="O26" i="7"/>
  <c r="N26" i="7"/>
  <c r="M26" i="7"/>
  <c r="J28" i="6"/>
  <c r="L28" i="6" s="1"/>
  <c r="I29" i="6" s="1"/>
  <c r="H27" i="6"/>
  <c r="K27" i="6" s="1"/>
  <c r="O26" i="6"/>
  <c r="N26" i="6"/>
  <c r="M26" i="6"/>
  <c r="J28" i="5"/>
  <c r="L28" i="5" s="1"/>
  <c r="I29" i="5" s="1"/>
  <c r="H27" i="5"/>
  <c r="K27" i="5" s="1"/>
  <c r="M26" i="5"/>
  <c r="K21" i="2"/>
  <c r="H22" i="2" s="1"/>
  <c r="J27" i="3"/>
  <c r="L27" i="3" s="1"/>
  <c r="I28" i="3" s="1"/>
  <c r="H26" i="3"/>
  <c r="K26" i="3" s="1"/>
  <c r="M25" i="3"/>
  <c r="L21" i="2"/>
  <c r="I22" i="2" s="1"/>
  <c r="J29" i="7" l="1"/>
  <c r="L29" i="7" s="1"/>
  <c r="I30" i="7" s="1"/>
  <c r="N27" i="7"/>
  <c r="O27" i="7"/>
  <c r="H28" i="7"/>
  <c r="K28" i="7" s="1"/>
  <c r="M27" i="7"/>
  <c r="J29" i="6"/>
  <c r="L29" i="6" s="1"/>
  <c r="I30" i="6" s="1"/>
  <c r="H28" i="6"/>
  <c r="K28" i="6" s="1"/>
  <c r="O27" i="6"/>
  <c r="N27" i="6"/>
  <c r="M27" i="6"/>
  <c r="J29" i="5"/>
  <c r="L29" i="5"/>
  <c r="I30" i="5" s="1"/>
  <c r="H28" i="5"/>
  <c r="K28" i="5" s="1"/>
  <c r="M27" i="5"/>
  <c r="M21" i="2"/>
  <c r="H27" i="3"/>
  <c r="K27" i="3" s="1"/>
  <c r="M26" i="3"/>
  <c r="J28" i="3"/>
  <c r="L28" i="3" s="1"/>
  <c r="I29" i="3" s="1"/>
  <c r="J22" i="2"/>
  <c r="K22" i="2" s="1"/>
  <c r="J30" i="7" l="1"/>
  <c r="L30" i="7" s="1"/>
  <c r="I31" i="7" s="1"/>
  <c r="H29" i="7"/>
  <c r="K29" i="7" s="1"/>
  <c r="O28" i="7"/>
  <c r="N28" i="7"/>
  <c r="M28" i="7"/>
  <c r="J30" i="6"/>
  <c r="L30" i="6" s="1"/>
  <c r="I31" i="6" s="1"/>
  <c r="H29" i="6"/>
  <c r="K29" i="6" s="1"/>
  <c r="O28" i="6"/>
  <c r="N28" i="6"/>
  <c r="M28" i="6"/>
  <c r="H29" i="5"/>
  <c r="K29" i="5" s="1"/>
  <c r="M28" i="5"/>
  <c r="J30" i="5"/>
  <c r="L30" i="5"/>
  <c r="I31" i="5" s="1"/>
  <c r="L22" i="2"/>
  <c r="I23" i="2" s="1"/>
  <c r="J23" i="2" s="1"/>
  <c r="H23" i="2"/>
  <c r="M22" i="2"/>
  <c r="J29" i="3"/>
  <c r="L29" i="3" s="1"/>
  <c r="I30" i="3" s="1"/>
  <c r="H28" i="3"/>
  <c r="K28" i="3" s="1"/>
  <c r="M27" i="3"/>
  <c r="J31" i="7" l="1"/>
  <c r="L31" i="7" s="1"/>
  <c r="I32" i="7" s="1"/>
  <c r="H30" i="7"/>
  <c r="K30" i="7" s="1"/>
  <c r="O29" i="7"/>
  <c r="N29" i="7"/>
  <c r="M29" i="7"/>
  <c r="J31" i="6"/>
  <c r="L31" i="6" s="1"/>
  <c r="I32" i="6" s="1"/>
  <c r="H30" i="6"/>
  <c r="K30" i="6" s="1"/>
  <c r="O29" i="6"/>
  <c r="N29" i="6"/>
  <c r="M29" i="6"/>
  <c r="J31" i="5"/>
  <c r="L31" i="5" s="1"/>
  <c r="I32" i="5" s="1"/>
  <c r="H30" i="5"/>
  <c r="K30" i="5" s="1"/>
  <c r="M29" i="5"/>
  <c r="K23" i="2"/>
  <c r="M23" i="2" s="1"/>
  <c r="L23" i="2"/>
  <c r="I24" i="2" s="1"/>
  <c r="J24" i="2" s="1"/>
  <c r="J30" i="3"/>
  <c r="L30" i="3" s="1"/>
  <c r="I31" i="3" s="1"/>
  <c r="H29" i="3"/>
  <c r="K29" i="3" s="1"/>
  <c r="M28" i="3"/>
  <c r="J32" i="7" l="1"/>
  <c r="L32" i="7" s="1"/>
  <c r="I33" i="7" s="1"/>
  <c r="H31" i="7"/>
  <c r="K31" i="7" s="1"/>
  <c r="O30" i="7"/>
  <c r="N30" i="7"/>
  <c r="M30" i="7"/>
  <c r="J32" i="6"/>
  <c r="L32" i="6"/>
  <c r="I33" i="6" s="1"/>
  <c r="N30" i="6"/>
  <c r="O30" i="6"/>
  <c r="H31" i="6"/>
  <c r="K31" i="6" s="1"/>
  <c r="M30" i="6"/>
  <c r="J32" i="5"/>
  <c r="L32" i="5" s="1"/>
  <c r="I33" i="5" s="1"/>
  <c r="H31" i="5"/>
  <c r="K31" i="5" s="1"/>
  <c r="M30" i="5"/>
  <c r="H24" i="2"/>
  <c r="K24" i="2" s="1"/>
  <c r="H25" i="2" s="1"/>
  <c r="L24" i="2"/>
  <c r="I25" i="2" s="1"/>
  <c r="J25" i="2" s="1"/>
  <c r="J31" i="3"/>
  <c r="L31" i="3" s="1"/>
  <c r="I32" i="3" s="1"/>
  <c r="H30" i="3"/>
  <c r="K30" i="3" s="1"/>
  <c r="M29" i="3"/>
  <c r="J33" i="7" l="1"/>
  <c r="L33" i="7" s="1"/>
  <c r="I34" i="7" s="1"/>
  <c r="N31" i="7"/>
  <c r="O31" i="7"/>
  <c r="H32" i="7"/>
  <c r="K32" i="7" s="1"/>
  <c r="M31" i="7"/>
  <c r="J33" i="6"/>
  <c r="L33" i="6" s="1"/>
  <c r="I34" i="6" s="1"/>
  <c r="H32" i="6"/>
  <c r="K32" i="6" s="1"/>
  <c r="O31" i="6"/>
  <c r="N31" i="6"/>
  <c r="M31" i="6"/>
  <c r="J33" i="5"/>
  <c r="L33" i="5" s="1"/>
  <c r="I34" i="5" s="1"/>
  <c r="H32" i="5"/>
  <c r="K32" i="5" s="1"/>
  <c r="M31" i="5"/>
  <c r="M24" i="2"/>
  <c r="K25" i="2"/>
  <c r="H26" i="2" s="1"/>
  <c r="H31" i="3"/>
  <c r="K31" i="3" s="1"/>
  <c r="M30" i="3"/>
  <c r="J32" i="3"/>
  <c r="L32" i="3" s="1"/>
  <c r="I33" i="3" s="1"/>
  <c r="L25" i="2"/>
  <c r="I26" i="2" s="1"/>
  <c r="J26" i="2" s="1"/>
  <c r="J34" i="7" l="1"/>
  <c r="L34" i="7" s="1"/>
  <c r="I35" i="7" s="1"/>
  <c r="H33" i="7"/>
  <c r="K33" i="7" s="1"/>
  <c r="O32" i="7"/>
  <c r="N32" i="7"/>
  <c r="M32" i="7"/>
  <c r="J34" i="6"/>
  <c r="L34" i="6"/>
  <c r="I35" i="6" s="1"/>
  <c r="O32" i="6"/>
  <c r="N32" i="6"/>
  <c r="H33" i="6"/>
  <c r="K33" i="6" s="1"/>
  <c r="M32" i="6"/>
  <c r="J34" i="5"/>
  <c r="L34" i="5"/>
  <c r="I35" i="5" s="1"/>
  <c r="H33" i="5"/>
  <c r="K33" i="5" s="1"/>
  <c r="M32" i="5"/>
  <c r="M25" i="2"/>
  <c r="J33" i="3"/>
  <c r="L33" i="3" s="1"/>
  <c r="I34" i="3" s="1"/>
  <c r="H32" i="3"/>
  <c r="K32" i="3" s="1"/>
  <c r="M31" i="3"/>
  <c r="K26" i="2"/>
  <c r="O33" i="7" l="1"/>
  <c r="H34" i="7"/>
  <c r="K34" i="7" s="1"/>
  <c r="N33" i="7"/>
  <c r="M33" i="7"/>
  <c r="J35" i="7"/>
  <c r="L35" i="7" s="1"/>
  <c r="I36" i="7" s="1"/>
  <c r="J35" i="6"/>
  <c r="L35" i="6" s="1"/>
  <c r="I36" i="6" s="1"/>
  <c r="O33" i="6"/>
  <c r="H34" i="6"/>
  <c r="K34" i="6" s="1"/>
  <c r="N33" i="6"/>
  <c r="M33" i="6"/>
  <c r="H34" i="5"/>
  <c r="K34" i="5" s="1"/>
  <c r="M33" i="5"/>
  <c r="J35" i="5"/>
  <c r="L35" i="5" s="1"/>
  <c r="I36" i="5" s="1"/>
  <c r="H27" i="2"/>
  <c r="M26" i="2"/>
  <c r="J34" i="3"/>
  <c r="L34" i="3" s="1"/>
  <c r="I35" i="3" s="1"/>
  <c r="M32" i="3"/>
  <c r="H33" i="3"/>
  <c r="K33" i="3" s="1"/>
  <c r="L26" i="2"/>
  <c r="I27" i="2" s="1"/>
  <c r="J27" i="2" s="1"/>
  <c r="J36" i="7" l="1"/>
  <c r="L36" i="7" s="1"/>
  <c r="I37" i="7" s="1"/>
  <c r="N34" i="7"/>
  <c r="H35" i="7"/>
  <c r="K35" i="7" s="1"/>
  <c r="O34" i="7"/>
  <c r="M34" i="7"/>
  <c r="J36" i="6"/>
  <c r="L36" i="6"/>
  <c r="I37" i="6" s="1"/>
  <c r="N34" i="6"/>
  <c r="O34" i="6"/>
  <c r="M34" i="6"/>
  <c r="H35" i="6"/>
  <c r="K35" i="6" s="1"/>
  <c r="J36" i="5"/>
  <c r="L36" i="5" s="1"/>
  <c r="I37" i="5" s="1"/>
  <c r="M34" i="5"/>
  <c r="H35" i="5"/>
  <c r="K35" i="5" s="1"/>
  <c r="J35" i="3"/>
  <c r="L35" i="3" s="1"/>
  <c r="I36" i="3" s="1"/>
  <c r="H34" i="3"/>
  <c r="K34" i="3" s="1"/>
  <c r="M33" i="3"/>
  <c r="K27" i="2"/>
  <c r="J37" i="7" l="1"/>
  <c r="L37" i="7" s="1"/>
  <c r="I38" i="7" s="1"/>
  <c r="O35" i="7"/>
  <c r="N35" i="7"/>
  <c r="H36" i="7"/>
  <c r="K36" i="7" s="1"/>
  <c r="M35" i="7"/>
  <c r="H36" i="6"/>
  <c r="K36" i="6" s="1"/>
  <c r="O35" i="6"/>
  <c r="N35" i="6"/>
  <c r="M35" i="6"/>
  <c r="J37" i="6"/>
  <c r="L37" i="6" s="1"/>
  <c r="I38" i="6" s="1"/>
  <c r="J37" i="5"/>
  <c r="L37" i="5" s="1"/>
  <c r="I38" i="5" s="1"/>
  <c r="H36" i="5"/>
  <c r="K36" i="5" s="1"/>
  <c r="M35" i="5"/>
  <c r="H28" i="2"/>
  <c r="M27" i="2"/>
  <c r="M34" i="3"/>
  <c r="H35" i="3"/>
  <c r="K35" i="3" s="1"/>
  <c r="J36" i="3"/>
  <c r="L36" i="3" s="1"/>
  <c r="I37" i="3" s="1"/>
  <c r="L27" i="2"/>
  <c r="I28" i="2" s="1"/>
  <c r="J28" i="2" s="1"/>
  <c r="J38" i="7" l="1"/>
  <c r="L38" i="7" s="1"/>
  <c r="I39" i="7" s="1"/>
  <c r="O36" i="7"/>
  <c r="N36" i="7"/>
  <c r="H37" i="7"/>
  <c r="K37" i="7" s="1"/>
  <c r="M36" i="7"/>
  <c r="J38" i="6"/>
  <c r="L38" i="6" s="1"/>
  <c r="I39" i="6" s="1"/>
  <c r="H37" i="6"/>
  <c r="K37" i="6" s="1"/>
  <c r="O36" i="6"/>
  <c r="N36" i="6"/>
  <c r="M36" i="6"/>
  <c r="J38" i="5"/>
  <c r="L38" i="5" s="1"/>
  <c r="I39" i="5" s="1"/>
  <c r="H37" i="5"/>
  <c r="K37" i="5" s="1"/>
  <c r="M36" i="5"/>
  <c r="J37" i="3"/>
  <c r="L37" i="3" s="1"/>
  <c r="I38" i="3" s="1"/>
  <c r="H36" i="3"/>
  <c r="K36" i="3" s="1"/>
  <c r="M35" i="3"/>
  <c r="K28" i="2"/>
  <c r="J39" i="7" l="1"/>
  <c r="L39" i="7" s="1"/>
  <c r="I40" i="7" s="1"/>
  <c r="O37" i="7"/>
  <c r="N37" i="7"/>
  <c r="H38" i="7"/>
  <c r="K38" i="7" s="1"/>
  <c r="M37" i="7"/>
  <c r="J39" i="6"/>
  <c r="L39" i="6" s="1"/>
  <c r="I40" i="6" s="1"/>
  <c r="H38" i="6"/>
  <c r="K38" i="6" s="1"/>
  <c r="O37" i="6"/>
  <c r="N37" i="6"/>
  <c r="M37" i="6"/>
  <c r="J39" i="5"/>
  <c r="L39" i="5" s="1"/>
  <c r="I40" i="5" s="1"/>
  <c r="H38" i="5"/>
  <c r="K38" i="5" s="1"/>
  <c r="M37" i="5"/>
  <c r="H29" i="2"/>
  <c r="M28" i="2"/>
  <c r="J38" i="3"/>
  <c r="L38" i="3" s="1"/>
  <c r="I39" i="3" s="1"/>
  <c r="H37" i="3"/>
  <c r="K37" i="3" s="1"/>
  <c r="M36" i="3"/>
  <c r="L28" i="2"/>
  <c r="I29" i="2" s="1"/>
  <c r="J29" i="2" s="1"/>
  <c r="J40" i="7" l="1"/>
  <c r="L40" i="7" s="1"/>
  <c r="I41" i="7" s="1"/>
  <c r="H39" i="7"/>
  <c r="K39" i="7" s="1"/>
  <c r="O38" i="7"/>
  <c r="N38" i="7"/>
  <c r="M38" i="7"/>
  <c r="J40" i="6"/>
  <c r="L40" i="6"/>
  <c r="I41" i="6" s="1"/>
  <c r="H39" i="6"/>
  <c r="K39" i="6" s="1"/>
  <c r="N38" i="6"/>
  <c r="O38" i="6"/>
  <c r="M38" i="6"/>
  <c r="J40" i="5"/>
  <c r="L40" i="5" s="1"/>
  <c r="I41" i="5" s="1"/>
  <c r="H39" i="5"/>
  <c r="K39" i="5" s="1"/>
  <c r="M38" i="5"/>
  <c r="J39" i="3"/>
  <c r="L39" i="3" s="1"/>
  <c r="I40" i="3" s="1"/>
  <c r="H38" i="3"/>
  <c r="K38" i="3" s="1"/>
  <c r="M37" i="3"/>
  <c r="K29" i="2"/>
  <c r="J41" i="7" l="1"/>
  <c r="L41" i="7"/>
  <c r="I42" i="7" s="1"/>
  <c r="O39" i="7"/>
  <c r="N39" i="7"/>
  <c r="M39" i="7"/>
  <c r="H40" i="7"/>
  <c r="K40" i="7" s="1"/>
  <c r="O39" i="6"/>
  <c r="N39" i="6"/>
  <c r="H40" i="6"/>
  <c r="K40" i="6" s="1"/>
  <c r="M39" i="6"/>
  <c r="J41" i="6"/>
  <c r="L41" i="6"/>
  <c r="I42" i="6" s="1"/>
  <c r="J41" i="5"/>
  <c r="L41" i="5" s="1"/>
  <c r="I42" i="5" s="1"/>
  <c r="H40" i="5"/>
  <c r="K40" i="5" s="1"/>
  <c r="M39" i="5"/>
  <c r="H30" i="2"/>
  <c r="M29" i="2"/>
  <c r="H39" i="3"/>
  <c r="K39" i="3" s="1"/>
  <c r="M38" i="3"/>
  <c r="J40" i="3"/>
  <c r="L40" i="3" s="1"/>
  <c r="I41" i="3" s="1"/>
  <c r="L29" i="2"/>
  <c r="I30" i="2" s="1"/>
  <c r="J30" i="2" s="1"/>
  <c r="O40" i="7" l="1"/>
  <c r="N40" i="7"/>
  <c r="H41" i="7"/>
  <c r="K41" i="7" s="1"/>
  <c r="M40" i="7"/>
  <c r="J42" i="7"/>
  <c r="L42" i="7" s="1"/>
  <c r="I43" i="7" s="1"/>
  <c r="O40" i="6"/>
  <c r="N40" i="6"/>
  <c r="H41" i="6"/>
  <c r="K41" i="6" s="1"/>
  <c r="M40" i="6"/>
  <c r="J42" i="6"/>
  <c r="L42" i="6"/>
  <c r="I43" i="6" s="1"/>
  <c r="J42" i="5"/>
  <c r="L42" i="5"/>
  <c r="I43" i="5" s="1"/>
  <c r="H41" i="5"/>
  <c r="K41" i="5" s="1"/>
  <c r="M40" i="5"/>
  <c r="J41" i="3"/>
  <c r="L41" i="3" s="1"/>
  <c r="I42" i="3" s="1"/>
  <c r="M39" i="3"/>
  <c r="H40" i="3"/>
  <c r="K40" i="3" s="1"/>
  <c r="K30" i="2"/>
  <c r="J43" i="7" l="1"/>
  <c r="L43" i="7" s="1"/>
  <c r="I44" i="7" s="1"/>
  <c r="O41" i="7"/>
  <c r="N41" i="7"/>
  <c r="H42" i="7"/>
  <c r="K42" i="7" s="1"/>
  <c r="M41" i="7"/>
  <c r="O41" i="6"/>
  <c r="N41" i="6"/>
  <c r="H42" i="6"/>
  <c r="K42" i="6" s="1"/>
  <c r="M41" i="6"/>
  <c r="J43" i="6"/>
  <c r="L43" i="6"/>
  <c r="I44" i="6" s="1"/>
  <c r="H42" i="5"/>
  <c r="K42" i="5" s="1"/>
  <c r="M41" i="5"/>
  <c r="J43" i="5"/>
  <c r="L43" i="5" s="1"/>
  <c r="I44" i="5" s="1"/>
  <c r="H31" i="2"/>
  <c r="M30" i="2"/>
  <c r="J42" i="3"/>
  <c r="L42" i="3" s="1"/>
  <c r="I43" i="3" s="1"/>
  <c r="H41" i="3"/>
  <c r="K41" i="3" s="1"/>
  <c r="M40" i="3"/>
  <c r="L30" i="2"/>
  <c r="I31" i="2" s="1"/>
  <c r="J31" i="2" s="1"/>
  <c r="J44" i="7" l="1"/>
  <c r="L44" i="7" s="1"/>
  <c r="I45" i="7" s="1"/>
  <c r="O42" i="7"/>
  <c r="N42" i="7"/>
  <c r="H43" i="7"/>
  <c r="K43" i="7" s="1"/>
  <c r="M42" i="7"/>
  <c r="J44" i="6"/>
  <c r="L44" i="6" s="1"/>
  <c r="I45" i="6" s="1"/>
  <c r="O42" i="6"/>
  <c r="N42" i="6"/>
  <c r="H43" i="6"/>
  <c r="K43" i="6" s="1"/>
  <c r="M42" i="6"/>
  <c r="J44" i="5"/>
  <c r="L44" i="5" s="1"/>
  <c r="I45" i="5" s="1"/>
  <c r="H43" i="5"/>
  <c r="K43" i="5" s="1"/>
  <c r="M42" i="5"/>
  <c r="H42" i="3"/>
  <c r="K42" i="3" s="1"/>
  <c r="M41" i="3"/>
  <c r="J43" i="3"/>
  <c r="L43" i="3" s="1"/>
  <c r="I44" i="3" s="1"/>
  <c r="K31" i="2"/>
  <c r="J45" i="7" l="1"/>
  <c r="L45" i="7"/>
  <c r="I46" i="7" s="1"/>
  <c r="O43" i="7"/>
  <c r="N43" i="7"/>
  <c r="H44" i="7"/>
  <c r="K44" i="7" s="1"/>
  <c r="M43" i="7"/>
  <c r="J45" i="6"/>
  <c r="L45" i="6"/>
  <c r="I46" i="6" s="1"/>
  <c r="O43" i="6"/>
  <c r="N43" i="6"/>
  <c r="H44" i="6"/>
  <c r="K44" i="6" s="1"/>
  <c r="M43" i="6"/>
  <c r="J45" i="5"/>
  <c r="L45" i="5" s="1"/>
  <c r="I46" i="5" s="1"/>
  <c r="H44" i="5"/>
  <c r="K44" i="5" s="1"/>
  <c r="M43" i="5"/>
  <c r="H32" i="2"/>
  <c r="M31" i="2"/>
  <c r="J44" i="3"/>
  <c r="L44" i="3" s="1"/>
  <c r="I45" i="3" s="1"/>
  <c r="H43" i="3"/>
  <c r="K43" i="3" s="1"/>
  <c r="M42" i="3"/>
  <c r="L31" i="2"/>
  <c r="J46" i="7" l="1"/>
  <c r="L46" i="7" s="1"/>
  <c r="I47" i="7" s="1"/>
  <c r="O44" i="7"/>
  <c r="N44" i="7"/>
  <c r="H45" i="7"/>
  <c r="K45" i="7" s="1"/>
  <c r="M44" i="7"/>
  <c r="J46" i="6"/>
  <c r="L46" i="6"/>
  <c r="I47" i="6" s="1"/>
  <c r="O44" i="6"/>
  <c r="N44" i="6"/>
  <c r="H45" i="6"/>
  <c r="K45" i="6" s="1"/>
  <c r="M44" i="6"/>
  <c r="J46" i="5"/>
  <c r="L46" i="5" s="1"/>
  <c r="I47" i="5" s="1"/>
  <c r="H45" i="5"/>
  <c r="K45" i="5" s="1"/>
  <c r="M44" i="5"/>
  <c r="J45" i="3"/>
  <c r="L45" i="3" s="1"/>
  <c r="I46" i="3" s="1"/>
  <c r="H44" i="3"/>
  <c r="K44" i="3" s="1"/>
  <c r="M43" i="3"/>
  <c r="I32" i="2"/>
  <c r="J32" i="2" s="1"/>
  <c r="J47" i="7" l="1"/>
  <c r="L47" i="7" s="1"/>
  <c r="I48" i="7" s="1"/>
  <c r="O45" i="7"/>
  <c r="N45" i="7"/>
  <c r="H46" i="7"/>
  <c r="K46" i="7" s="1"/>
  <c r="M45" i="7"/>
  <c r="J47" i="6"/>
  <c r="L47" i="6"/>
  <c r="I48" i="6" s="1"/>
  <c r="O45" i="6"/>
  <c r="N45" i="6"/>
  <c r="H46" i="6"/>
  <c r="K46" i="6" s="1"/>
  <c r="M45" i="6"/>
  <c r="J47" i="5"/>
  <c r="L47" i="5" s="1"/>
  <c r="I48" i="5" s="1"/>
  <c r="H46" i="5"/>
  <c r="K46" i="5" s="1"/>
  <c r="M45" i="5"/>
  <c r="J46" i="3"/>
  <c r="L46" i="3" s="1"/>
  <c r="I47" i="3" s="1"/>
  <c r="H45" i="3"/>
  <c r="K45" i="3" s="1"/>
  <c r="M44" i="3"/>
  <c r="L32" i="2"/>
  <c r="K32" i="2"/>
  <c r="J48" i="7" l="1"/>
  <c r="L48" i="7"/>
  <c r="I49" i="7" s="1"/>
  <c r="O46" i="7"/>
  <c r="N46" i="7"/>
  <c r="H47" i="7"/>
  <c r="K47" i="7" s="1"/>
  <c r="M46" i="7"/>
  <c r="J48" i="6"/>
  <c r="L48" i="6"/>
  <c r="I49" i="6" s="1"/>
  <c r="O46" i="6"/>
  <c r="N46" i="6"/>
  <c r="H47" i="6"/>
  <c r="K47" i="6" s="1"/>
  <c r="M46" i="6"/>
  <c r="J48" i="5"/>
  <c r="L48" i="5"/>
  <c r="I49" i="5" s="1"/>
  <c r="H47" i="5"/>
  <c r="K47" i="5" s="1"/>
  <c r="M46" i="5"/>
  <c r="H33" i="2"/>
  <c r="M32" i="2"/>
  <c r="J47" i="3"/>
  <c r="L47" i="3" s="1"/>
  <c r="I48" i="3" s="1"/>
  <c r="H46" i="3"/>
  <c r="K46" i="3" s="1"/>
  <c r="M45" i="3"/>
  <c r="I33" i="2"/>
  <c r="J33" i="2" s="1"/>
  <c r="O47" i="7" l="1"/>
  <c r="N47" i="7"/>
  <c r="H48" i="7"/>
  <c r="K48" i="7" s="1"/>
  <c r="M47" i="7"/>
  <c r="J49" i="7"/>
  <c r="L49" i="7" s="1"/>
  <c r="I50" i="7" s="1"/>
  <c r="J49" i="6"/>
  <c r="L49" i="6"/>
  <c r="I50" i="6" s="1"/>
  <c r="O47" i="6"/>
  <c r="N47" i="6"/>
  <c r="H48" i="6"/>
  <c r="K48" i="6" s="1"/>
  <c r="M47" i="6"/>
  <c r="J49" i="5"/>
  <c r="L49" i="5" s="1"/>
  <c r="I50" i="5" s="1"/>
  <c r="H48" i="5"/>
  <c r="K48" i="5" s="1"/>
  <c r="M47" i="5"/>
  <c r="J48" i="3"/>
  <c r="L48" i="3" s="1"/>
  <c r="I49" i="3" s="1"/>
  <c r="H47" i="3"/>
  <c r="K47" i="3" s="1"/>
  <c r="M46" i="3"/>
  <c r="L33" i="2"/>
  <c r="I34" i="2" s="1"/>
  <c r="K33" i="2"/>
  <c r="O48" i="7" l="1"/>
  <c r="N48" i="7"/>
  <c r="H49" i="7"/>
  <c r="K49" i="7" s="1"/>
  <c r="M48" i="7"/>
  <c r="J50" i="7"/>
  <c r="L50" i="7"/>
  <c r="I51" i="7" s="1"/>
  <c r="J50" i="6"/>
  <c r="L50" i="6"/>
  <c r="I51" i="6" s="1"/>
  <c r="O48" i="6"/>
  <c r="N48" i="6"/>
  <c r="H49" i="6"/>
  <c r="K49" i="6" s="1"/>
  <c r="M48" i="6"/>
  <c r="J50" i="5"/>
  <c r="L50" i="5"/>
  <c r="I51" i="5" s="1"/>
  <c r="H49" i="5"/>
  <c r="K49" i="5" s="1"/>
  <c r="M48" i="5"/>
  <c r="H34" i="2"/>
  <c r="M33" i="2"/>
  <c r="J49" i="3"/>
  <c r="L49" i="3" s="1"/>
  <c r="I50" i="3" s="1"/>
  <c r="H48" i="3"/>
  <c r="K48" i="3" s="1"/>
  <c r="M47" i="3"/>
  <c r="J34" i="2"/>
  <c r="O49" i="7" l="1"/>
  <c r="N49" i="7"/>
  <c r="H50" i="7"/>
  <c r="K50" i="7" s="1"/>
  <c r="M49" i="7"/>
  <c r="J51" i="7"/>
  <c r="L51" i="7"/>
  <c r="I52" i="7" s="1"/>
  <c r="J51" i="6"/>
  <c r="L51" i="6"/>
  <c r="I52" i="6" s="1"/>
  <c r="O49" i="6"/>
  <c r="N49" i="6"/>
  <c r="H50" i="6"/>
  <c r="K50" i="6" s="1"/>
  <c r="M49" i="6"/>
  <c r="H50" i="5"/>
  <c r="K50" i="5" s="1"/>
  <c r="M49" i="5"/>
  <c r="L51" i="5"/>
  <c r="I52" i="5" s="1"/>
  <c r="J51" i="5"/>
  <c r="K34" i="2"/>
  <c r="H35" i="2" s="1"/>
  <c r="J50" i="3"/>
  <c r="L50" i="3" s="1"/>
  <c r="I51" i="3" s="1"/>
  <c r="H49" i="3"/>
  <c r="K49" i="3" s="1"/>
  <c r="M48" i="3"/>
  <c r="L34" i="2"/>
  <c r="I35" i="2" s="1"/>
  <c r="O50" i="7" l="1"/>
  <c r="N50" i="7"/>
  <c r="H51" i="7"/>
  <c r="K51" i="7" s="1"/>
  <c r="M50" i="7"/>
  <c r="J52" i="7"/>
  <c r="L52" i="7" s="1"/>
  <c r="I53" i="7" s="1"/>
  <c r="J52" i="6"/>
  <c r="L52" i="6" s="1"/>
  <c r="I53" i="6" s="1"/>
  <c r="O50" i="6"/>
  <c r="N50" i="6"/>
  <c r="H51" i="6"/>
  <c r="K51" i="6" s="1"/>
  <c r="M50" i="6"/>
  <c r="J52" i="5"/>
  <c r="L52" i="5"/>
  <c r="I53" i="5" s="1"/>
  <c r="H51" i="5"/>
  <c r="K51" i="5" s="1"/>
  <c r="M50" i="5"/>
  <c r="M34" i="2"/>
  <c r="H50" i="3"/>
  <c r="K50" i="3" s="1"/>
  <c r="M49" i="3"/>
  <c r="J51" i="3"/>
  <c r="L51" i="3" s="1"/>
  <c r="I52" i="3" s="1"/>
  <c r="J35" i="2"/>
  <c r="K35" i="2" s="1"/>
  <c r="J53" i="7" l="1"/>
  <c r="L53" i="7" s="1"/>
  <c r="I54" i="7" s="1"/>
  <c r="O51" i="7"/>
  <c r="N51" i="7"/>
  <c r="H52" i="7"/>
  <c r="K52" i="7" s="1"/>
  <c r="M51" i="7"/>
  <c r="J53" i="6"/>
  <c r="L53" i="6" s="1"/>
  <c r="I54" i="6" s="1"/>
  <c r="O51" i="6"/>
  <c r="N51" i="6"/>
  <c r="H52" i="6"/>
  <c r="K52" i="6" s="1"/>
  <c r="M51" i="6"/>
  <c r="J53" i="5"/>
  <c r="L53" i="5" s="1"/>
  <c r="I54" i="5" s="1"/>
  <c r="H52" i="5"/>
  <c r="K52" i="5" s="1"/>
  <c r="M51" i="5"/>
  <c r="H36" i="2"/>
  <c r="M35" i="2"/>
  <c r="J52" i="3"/>
  <c r="L52" i="3" s="1"/>
  <c r="I53" i="3" s="1"/>
  <c r="H51" i="3"/>
  <c r="K51" i="3" s="1"/>
  <c r="M50" i="3"/>
  <c r="L35" i="2"/>
  <c r="I36" i="2" s="1"/>
  <c r="J36" i="2" s="1"/>
  <c r="J54" i="7" l="1"/>
  <c r="L54" i="7" s="1"/>
  <c r="I55" i="7" s="1"/>
  <c r="O52" i="7"/>
  <c r="N52" i="7"/>
  <c r="H53" i="7"/>
  <c r="K53" i="7" s="1"/>
  <c r="M52" i="7"/>
  <c r="J54" i="6"/>
  <c r="L54" i="6" s="1"/>
  <c r="I55" i="6" s="1"/>
  <c r="O52" i="6"/>
  <c r="N52" i="6"/>
  <c r="H53" i="6"/>
  <c r="K53" i="6" s="1"/>
  <c r="M52" i="6"/>
  <c r="J54" i="5"/>
  <c r="L54" i="5"/>
  <c r="I55" i="5" s="1"/>
  <c r="H53" i="5"/>
  <c r="K53" i="5" s="1"/>
  <c r="M52" i="5"/>
  <c r="K36" i="2"/>
  <c r="H37" i="2" s="1"/>
  <c r="J53" i="3"/>
  <c r="L53" i="3" s="1"/>
  <c r="I54" i="3" s="1"/>
  <c r="H52" i="3"/>
  <c r="K52" i="3" s="1"/>
  <c r="M51" i="3"/>
  <c r="L36" i="2"/>
  <c r="I37" i="2" s="1"/>
  <c r="J37" i="2" s="1"/>
  <c r="J55" i="7" l="1"/>
  <c r="L55" i="7" s="1"/>
  <c r="O53" i="7"/>
  <c r="N53" i="7"/>
  <c r="H54" i="7"/>
  <c r="K54" i="7" s="1"/>
  <c r="M53" i="7"/>
  <c r="J55" i="6"/>
  <c r="L55" i="6"/>
  <c r="O53" i="6"/>
  <c r="N53" i="6"/>
  <c r="H54" i="6"/>
  <c r="K54" i="6" s="1"/>
  <c r="M53" i="6"/>
  <c r="H54" i="5"/>
  <c r="K54" i="5" s="1"/>
  <c r="M53" i="5"/>
  <c r="L55" i="5"/>
  <c r="J55" i="5"/>
  <c r="M36" i="2"/>
  <c r="K37" i="2"/>
  <c r="H38" i="2" s="1"/>
  <c r="J54" i="3"/>
  <c r="L54" i="3" s="1"/>
  <c r="I55" i="3" s="1"/>
  <c r="H53" i="3"/>
  <c r="K53" i="3" s="1"/>
  <c r="M52" i="3"/>
  <c r="L37" i="2"/>
  <c r="I38" i="2" s="1"/>
  <c r="J38" i="2" s="1"/>
  <c r="O54" i="7" l="1"/>
  <c r="N54" i="7"/>
  <c r="H55" i="7"/>
  <c r="K55" i="7" s="1"/>
  <c r="M54" i="7"/>
  <c r="O54" i="6"/>
  <c r="N54" i="6"/>
  <c r="H55" i="6"/>
  <c r="K55" i="6" s="1"/>
  <c r="M54" i="6"/>
  <c r="H55" i="5"/>
  <c r="K55" i="5" s="1"/>
  <c r="M55" i="5" s="1"/>
  <c r="M54" i="5"/>
  <c r="M37" i="2"/>
  <c r="J55" i="3"/>
  <c r="L55" i="3" s="1"/>
  <c r="I56" i="3" s="1"/>
  <c r="H54" i="3"/>
  <c r="K54" i="3" s="1"/>
  <c r="M53" i="3"/>
  <c r="K38" i="2"/>
  <c r="L38" i="2"/>
  <c r="I39" i="2" s="1"/>
  <c r="J39" i="2" s="1"/>
  <c r="O55" i="7" l="1"/>
  <c r="N55" i="7"/>
  <c r="M55" i="7"/>
  <c r="O55" i="6"/>
  <c r="N55" i="6"/>
  <c r="M55" i="6"/>
  <c r="Q39" i="5"/>
  <c r="Q38" i="5"/>
  <c r="H39" i="2"/>
  <c r="K39" i="2" s="1"/>
  <c r="M38" i="2"/>
  <c r="J56" i="3"/>
  <c r="L56" i="3" s="1"/>
  <c r="I57" i="3" s="1"/>
  <c r="J57" i="3" s="1"/>
  <c r="L57" i="3" s="1"/>
  <c r="I58" i="3" s="1"/>
  <c r="J58" i="3" s="1"/>
  <c r="L58" i="3" s="1"/>
  <c r="I59" i="3" s="1"/>
  <c r="J59" i="3" s="1"/>
  <c r="L59" i="3" s="1"/>
  <c r="I60" i="3" s="1"/>
  <c r="H55" i="3"/>
  <c r="K55" i="3" s="1"/>
  <c r="M54" i="3"/>
  <c r="Q38" i="7" l="1"/>
  <c r="Q39" i="7"/>
  <c r="Q39" i="6"/>
  <c r="Q38" i="6"/>
  <c r="H40" i="2"/>
  <c r="M39" i="2"/>
  <c r="J60" i="3"/>
  <c r="L60" i="3" s="1"/>
  <c r="I61" i="3" s="1"/>
  <c r="M55" i="3"/>
  <c r="Q39" i="3" s="1"/>
  <c r="H56" i="3"/>
  <c r="K56" i="3" s="1"/>
  <c r="H57" i="3" s="1"/>
  <c r="K57" i="3" s="1"/>
  <c r="H58" i="3" s="1"/>
  <c r="K58" i="3" s="1"/>
  <c r="H59" i="3" s="1"/>
  <c r="K59" i="3" s="1"/>
  <c r="H60" i="3" s="1"/>
  <c r="K60" i="3" s="1"/>
  <c r="H61" i="3" s="1"/>
  <c r="L39" i="2"/>
  <c r="I40" i="2" s="1"/>
  <c r="J40" i="2" s="1"/>
  <c r="Q38" i="3" l="1"/>
  <c r="J61" i="3"/>
  <c r="K61" i="3" s="1"/>
  <c r="H62" i="3" s="1"/>
  <c r="K40" i="2"/>
  <c r="H41" i="2" l="1"/>
  <c r="M40" i="2"/>
  <c r="L61" i="3"/>
  <c r="I62" i="3" s="1"/>
  <c r="L40" i="2"/>
  <c r="J62" i="3" l="1"/>
  <c r="K62" i="3" s="1"/>
  <c r="H63" i="3" s="1"/>
  <c r="I41" i="2"/>
  <c r="J41" i="2" s="1"/>
  <c r="L62" i="3" l="1"/>
  <c r="I63" i="3" s="1"/>
  <c r="J63" i="3"/>
  <c r="K63" i="3" s="1"/>
  <c r="H64" i="3" s="1"/>
  <c r="L41" i="2"/>
  <c r="I42" i="2" s="1"/>
  <c r="K41" i="2"/>
  <c r="H42" i="2" l="1"/>
  <c r="M41" i="2"/>
  <c r="L63" i="3"/>
  <c r="I64" i="3" s="1"/>
  <c r="J64" i="3" s="1"/>
  <c r="L64" i="3" s="1"/>
  <c r="I65" i="3" s="1"/>
  <c r="J65" i="3" s="1"/>
  <c r="L65" i="3" s="1"/>
  <c r="I66" i="3" s="1"/>
  <c r="J66" i="3" s="1"/>
  <c r="L66" i="3" s="1"/>
  <c r="I67" i="3" s="1"/>
  <c r="J67" i="3" s="1"/>
  <c r="L67" i="3" s="1"/>
  <c r="J42" i="2"/>
  <c r="L42" i="2" s="1"/>
  <c r="I43" i="2" s="1"/>
  <c r="J43" i="2" s="1"/>
  <c r="K64" i="3" l="1"/>
  <c r="H65" i="3" s="1"/>
  <c r="K65" i="3" s="1"/>
  <c r="H66" i="3" s="1"/>
  <c r="K66" i="3" s="1"/>
  <c r="H67" i="3" s="1"/>
  <c r="K67" i="3" s="1"/>
  <c r="K42" i="2"/>
  <c r="L43" i="2"/>
  <c r="I44" i="2" s="1"/>
  <c r="J44" i="2" s="1"/>
  <c r="H43" i="2" l="1"/>
  <c r="K43" i="2" s="1"/>
  <c r="M42" i="2"/>
  <c r="H44" i="2" l="1"/>
  <c r="K44" i="2" s="1"/>
  <c r="M43" i="2"/>
  <c r="L44" i="2"/>
  <c r="I45" i="2" s="1"/>
  <c r="J45" i="2" s="1"/>
  <c r="H45" i="2" l="1"/>
  <c r="K45" i="2" s="1"/>
  <c r="M44" i="2"/>
  <c r="L45" i="2"/>
  <c r="I46" i="2" s="1"/>
  <c r="J46" i="2" s="1"/>
  <c r="H46" i="2" l="1"/>
  <c r="K46" i="2" s="1"/>
  <c r="M45" i="2"/>
  <c r="L46" i="2"/>
  <c r="I47" i="2" s="1"/>
  <c r="J47" i="2" s="1"/>
  <c r="H47" i="2" l="1"/>
  <c r="K47" i="2" s="1"/>
  <c r="M46" i="2"/>
  <c r="L47" i="2"/>
  <c r="I48" i="2" s="1"/>
  <c r="J48" i="2" s="1"/>
  <c r="H48" i="2" l="1"/>
  <c r="K48" i="2" s="1"/>
  <c r="M47" i="2"/>
  <c r="H49" i="2" l="1"/>
  <c r="M48" i="2"/>
  <c r="L48" i="2"/>
  <c r="I49" i="2" s="1"/>
  <c r="J49" i="2" s="1"/>
  <c r="K49" i="2" l="1"/>
  <c r="L49" i="2"/>
  <c r="H50" i="2" l="1"/>
  <c r="M49" i="2"/>
  <c r="I50" i="2"/>
  <c r="J50" i="2" s="1"/>
  <c r="L50" i="2" l="1"/>
  <c r="I51" i="2" s="1"/>
  <c r="K50" i="2"/>
  <c r="H51" i="2" l="1"/>
  <c r="M50" i="2"/>
  <c r="J51" i="2"/>
  <c r="L51" i="2" s="1"/>
  <c r="I52" i="2" s="1"/>
  <c r="K51" i="2" l="1"/>
  <c r="J52" i="2"/>
  <c r="L52" i="2" s="1"/>
  <c r="I53" i="2" s="1"/>
  <c r="H52" i="2" l="1"/>
  <c r="K52" i="2" s="1"/>
  <c r="M51" i="2"/>
  <c r="J53" i="2"/>
  <c r="H53" i="2" l="1"/>
  <c r="K53" i="2" s="1"/>
  <c r="M52" i="2"/>
  <c r="L53" i="2"/>
  <c r="I54" i="2" s="1"/>
  <c r="J54" i="2" s="1"/>
  <c r="L54" i="2" s="1"/>
  <c r="I55" i="2" s="1"/>
  <c r="H54" i="2" l="1"/>
  <c r="K54" i="2" s="1"/>
  <c r="M53" i="2"/>
  <c r="J55" i="2"/>
  <c r="L55" i="2" s="1"/>
  <c r="H55" i="2" l="1"/>
  <c r="K55" i="2" s="1"/>
  <c r="M55" i="2" s="1"/>
  <c r="M54" i="2"/>
  <c r="Q38" i="2" l="1"/>
  <c r="Q39" i="2"/>
</calcChain>
</file>

<file path=xl/sharedStrings.xml><?xml version="1.0" encoding="utf-8"?>
<sst xmlns="http://schemas.openxmlformats.org/spreadsheetml/2006/main" count="126" uniqueCount="41">
  <si>
    <t>r_meas</t>
  </si>
  <si>
    <t>Q</t>
  </si>
  <si>
    <t>x_predict</t>
  </si>
  <si>
    <t>var_predict</t>
  </si>
  <si>
    <t>kalman_gain</t>
  </si>
  <si>
    <t>x_state</t>
  </si>
  <si>
    <t>var_state</t>
  </si>
  <si>
    <t>weekly closing price</t>
  </si>
  <si>
    <t>update number</t>
  </si>
  <si>
    <t>Mean</t>
  </si>
  <si>
    <t>Std Dev P</t>
  </si>
  <si>
    <t>Std Dev S</t>
  </si>
  <si>
    <t>Average</t>
  </si>
  <si>
    <t>trendline</t>
  </si>
  <si>
    <t>delta</t>
  </si>
  <si>
    <t>Error Analysis of Price - Actual</t>
  </si>
  <si>
    <t>delta est</t>
  </si>
  <si>
    <t>Error Estimate</t>
  </si>
  <si>
    <t xml:space="preserve">Average </t>
  </si>
  <si>
    <t>std Dev S</t>
  </si>
  <si>
    <t xml:space="preserve">Std Dev </t>
  </si>
  <si>
    <t>stddev</t>
  </si>
  <si>
    <t>x-value</t>
  </si>
  <si>
    <t>yvalue</t>
  </si>
  <si>
    <t>3below</t>
  </si>
  <si>
    <t>2below</t>
  </si>
  <si>
    <t>1 below</t>
  </si>
  <si>
    <t>mean</t>
  </si>
  <si>
    <t>1 above</t>
  </si>
  <si>
    <t>2above</t>
  </si>
  <si>
    <t>3above</t>
  </si>
  <si>
    <t>Standard Deviation</t>
  </si>
  <si>
    <t>Error Analysis of Measured Weekly Closing Price</t>
  </si>
  <si>
    <t>Plus 3 Sig</t>
  </si>
  <si>
    <t>Minus 3 Sig</t>
  </si>
  <si>
    <t>week number</t>
  </si>
  <si>
    <t>Preference #</t>
  </si>
  <si>
    <t xml:space="preserve">Date </t>
  </si>
  <si>
    <t>10AM-5PM</t>
  </si>
  <si>
    <t>1PM-5PM</t>
  </si>
  <si>
    <t>TIME (PACIFIC TIME) 
EXAMPLE: 2- 4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</si>
</sst>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44" fontId="2" fillId="0" borderId="0" xfId="1" applyFont="1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1" applyFont="1" applyFill="1"/>
    <xf numFmtId="0" fontId="3" fillId="3" borderId="0" xfId="0" applyFont="1" applyFill="1"/>
    <xf numFmtId="0" fontId="0" fillId="3" borderId="0" xfId="0" applyFill="1"/>
    <xf numFmtId="44" fontId="0" fillId="3" borderId="0" xfId="1" applyFont="1" applyFill="1"/>
    <xf numFmtId="2" fontId="0" fillId="0" borderId="0" xfId="1" applyNumberFormat="1" applyFont="1"/>
    <xf numFmtId="0" fontId="0" fillId="0" borderId="1" xfId="0" applyBorder="1"/>
    <xf numFmtId="44" fontId="0" fillId="0" borderId="1" xfId="0" applyNumberFormat="1" applyBorder="1"/>
    <xf numFmtId="44" fontId="0" fillId="0" borderId="1" xfId="1" applyFont="1" applyBorder="1"/>
    <xf numFmtId="164" fontId="0" fillId="0" borderId="0" xfId="1" applyNumberFormat="1" applyFont="1"/>
    <xf numFmtId="2" fontId="2" fillId="0" borderId="0" xfId="1" applyNumberFormat="1" applyFont="1"/>
    <xf numFmtId="2" fontId="0" fillId="2" borderId="0" xfId="1" applyNumberFormat="1" applyFont="1" applyFill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2021</a:t>
            </a:r>
            <a:r>
              <a:rPr lang="en-US" b="1" baseline="0"/>
              <a:t> Bitcoin Closing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Estimated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'BTC 2021'!$K$4:$K$67</c:f>
              <c:numCache>
                <c:formatCode>_("$"* #,##0.00_);_("$"* \(#,##0.00\);_("$"* "-"??_);_(@_)</c:formatCode>
                <c:ptCount val="64"/>
                <c:pt idx="0">
                  <c:v>33922.960937999997</c:v>
                </c:pt>
                <c:pt idx="1">
                  <c:v>35282.822122277823</c:v>
                </c:pt>
                <c:pt idx="2">
                  <c:v>33718.748909176917</c:v>
                </c:pt>
                <c:pt idx="3">
                  <c:v>34732.86596406607</c:v>
                </c:pt>
                <c:pt idx="4">
                  <c:v>41359.819840916425</c:v>
                </c:pt>
                <c:pt idx="5">
                  <c:v>45779.290890381031</c:v>
                </c:pt>
                <c:pt idx="6">
                  <c:v>47495.628574651964</c:v>
                </c:pt>
                <c:pt idx="7">
                  <c:v>47993.506966517234</c:v>
                </c:pt>
                <c:pt idx="8">
                  <c:v>51843.351526485436</c:v>
                </c:pt>
                <c:pt idx="9">
                  <c:v>54639.76093080893</c:v>
                </c:pt>
                <c:pt idx="10">
                  <c:v>54695.662825794861</c:v>
                </c:pt>
                <c:pt idx="11">
                  <c:v>57075.26519456492</c:v>
                </c:pt>
                <c:pt idx="12">
                  <c:v>57704.877214307118</c:v>
                </c:pt>
                <c:pt idx="13">
                  <c:v>60973.048877674781</c:v>
                </c:pt>
                <c:pt idx="14">
                  <c:v>58436.767485142838</c:v>
                </c:pt>
                <c:pt idx="15">
                  <c:v>56518.416129833036</c:v>
                </c:pt>
                <c:pt idx="16">
                  <c:v>54723.368841122348</c:v>
                </c:pt>
                <c:pt idx="17">
                  <c:v>55840.007652387132</c:v>
                </c:pt>
                <c:pt idx="18">
                  <c:v>48552.113170718221</c:v>
                </c:pt>
                <c:pt idx="19">
                  <c:v>42831.47370275962</c:v>
                </c:pt>
                <c:pt idx="20">
                  <c:v>39367.181690749399</c:v>
                </c:pt>
                <c:pt idx="21">
                  <c:v>36044.920341529316</c:v>
                </c:pt>
                <c:pt idx="22">
                  <c:v>38503.046000190923</c:v>
                </c:pt>
                <c:pt idx="23">
                  <c:v>35122.824103698193</c:v>
                </c:pt>
                <c:pt idx="24">
                  <c:v>35542.691579320162</c:v>
                </c:pt>
                <c:pt idx="25">
                  <c:v>34805.765921405597</c:v>
                </c:pt>
                <c:pt idx="26">
                  <c:v>33620.064352395486</c:v>
                </c:pt>
                <c:pt idx="27">
                  <c:v>31471.156678769217</c:v>
                </c:pt>
                <c:pt idx="28">
                  <c:v>35943.890966295592</c:v>
                </c:pt>
                <c:pt idx="29">
                  <c:v>37188.968888968593</c:v>
                </c:pt>
                <c:pt idx="30">
                  <c:v>41921.12295982369</c:v>
                </c:pt>
                <c:pt idx="31">
                  <c:v>43484.726656542574</c:v>
                </c:pt>
                <c:pt idx="32">
                  <c:v>45863.969393092644</c:v>
                </c:pt>
                <c:pt idx="33">
                  <c:v>46598.20200448799</c:v>
                </c:pt>
                <c:pt idx="34">
                  <c:v>46718.210987325132</c:v>
                </c:pt>
                <c:pt idx="35">
                  <c:v>46929.161815375024</c:v>
                </c:pt>
                <c:pt idx="36">
                  <c:v>43414.742870813607</c:v>
                </c:pt>
                <c:pt idx="37">
                  <c:v>42073.22441007739</c:v>
                </c:pt>
                <c:pt idx="38">
                  <c:v>47394.653384025092</c:v>
                </c:pt>
                <c:pt idx="39">
                  <c:v>52267.90465983138</c:v>
                </c:pt>
                <c:pt idx="40">
                  <c:v>59027.962849256626</c:v>
                </c:pt>
                <c:pt idx="41">
                  <c:v>59780.857916884248</c:v>
                </c:pt>
                <c:pt idx="42">
                  <c:v>61722.821469080271</c:v>
                </c:pt>
                <c:pt idx="43">
                  <c:v>64681.244971273591</c:v>
                </c:pt>
                <c:pt idx="44">
                  <c:v>62133.701829309226</c:v>
                </c:pt>
                <c:pt idx="45">
                  <c:v>59561.00522472983</c:v>
                </c:pt>
                <c:pt idx="46">
                  <c:v>58120.640069253051</c:v>
                </c:pt>
                <c:pt idx="47">
                  <c:v>53938.297927156811</c:v>
                </c:pt>
                <c:pt idx="48">
                  <c:v>49809.436741873789</c:v>
                </c:pt>
                <c:pt idx="49">
                  <c:v>49317.499579438947</c:v>
                </c:pt>
                <c:pt idx="50">
                  <c:v>48343.208309016743</c:v>
                </c:pt>
                <c:pt idx="51">
                  <c:v>46964.810100755574</c:v>
                </c:pt>
                <c:pt idx="52">
                  <c:v>44581.304117164327</c:v>
                </c:pt>
                <c:pt idx="53">
                  <c:v>43338.152745467356</c:v>
                </c:pt>
                <c:pt idx="54">
                  <c:v>39739.945083284263</c:v>
                </c:pt>
                <c:pt idx="55">
                  <c:v>39178.205117484584</c:v>
                </c:pt>
                <c:pt idx="56">
                  <c:v>41962.602939577271</c:v>
                </c:pt>
                <c:pt idx="57">
                  <c:v>43435.1058905256</c:v>
                </c:pt>
                <c:pt idx="58">
                  <c:v>40533.003457582199</c:v>
                </c:pt>
                <c:pt idx="59">
                  <c:v>42686.936648844479</c:v>
                </c:pt>
                <c:pt idx="60">
                  <c:v>40460.841543003189</c:v>
                </c:pt>
                <c:pt idx="61">
                  <c:v>39828.432745740058</c:v>
                </c:pt>
                <c:pt idx="62">
                  <c:v>41254.592754592799</c:v>
                </c:pt>
                <c:pt idx="63">
                  <c:v>41691.138032202616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9-F740-8235-E521024D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44735"/>
        <c:axId val="1098691215"/>
      </c:lineChart>
      <c:scatterChart>
        <c:scatterStyle val="lineMarker"/>
        <c:varyColors val="0"/>
        <c:ser>
          <c:idx val="0"/>
          <c:order val="0"/>
          <c:tx>
            <c:v>Bitcoin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4.7799313525961798E-2"/>
                  <c:y val="0.31077591953541883"/>
                </c:manualLayout>
              </c:layout>
              <c:numFmt formatCode="#,##0.000000000000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'BTC 2021'!$C$4:$C$67</c:f>
              <c:numCache>
                <c:formatCode>_("$"* #,##0.00_);_("$"* \(#,##0.00\);_("$"* "-"??_);_(@_)</c:formatCode>
                <c:ptCount val="64"/>
                <c:pt idx="0">
                  <c:v>33922.960937999997</c:v>
                </c:pt>
                <c:pt idx="1">
                  <c:v>36069.804687999997</c:v>
                </c:pt>
                <c:pt idx="2">
                  <c:v>32569.849609000001</c:v>
                </c:pt>
                <c:pt idx="3">
                  <c:v>35510.289062999997</c:v>
                </c:pt>
                <c:pt idx="4">
                  <c:v>46481.105469000002</c:v>
                </c:pt>
                <c:pt idx="5">
                  <c:v>49199.871094000002</c:v>
                </c:pt>
                <c:pt idx="6">
                  <c:v>48824.425780999998</c:v>
                </c:pt>
                <c:pt idx="7">
                  <c:v>48378.988280999998</c:v>
                </c:pt>
                <c:pt idx="8">
                  <c:v>54824.117187999997</c:v>
                </c:pt>
                <c:pt idx="9">
                  <c:v>56804.902344000002</c:v>
                </c:pt>
                <c:pt idx="10">
                  <c:v>54738.945312999997</c:v>
                </c:pt>
                <c:pt idx="11">
                  <c:v>58917.691405999998</c:v>
                </c:pt>
                <c:pt idx="12">
                  <c:v>58192.359375</c:v>
                </c:pt>
                <c:pt idx="13">
                  <c:v>63503.457030999998</c:v>
                </c:pt>
                <c:pt idx="14">
                  <c:v>56473.03125</c:v>
                </c:pt>
                <c:pt idx="15">
                  <c:v>55033.117187999997</c:v>
                </c:pt>
                <c:pt idx="16">
                  <c:v>53333.539062999997</c:v>
                </c:pt>
                <c:pt idx="17">
                  <c:v>56704.574219000002</c:v>
                </c:pt>
                <c:pt idx="18">
                  <c:v>42909.402344000002</c:v>
                </c:pt>
                <c:pt idx="19">
                  <c:v>38402.222655999998</c:v>
                </c:pt>
                <c:pt idx="20">
                  <c:v>36684.925780999998</c:v>
                </c:pt>
                <c:pt idx="21">
                  <c:v>33472.632812999997</c:v>
                </c:pt>
                <c:pt idx="22">
                  <c:v>40406.269530999998</c:v>
                </c:pt>
                <c:pt idx="23">
                  <c:v>32505.660156000002</c:v>
                </c:pt>
                <c:pt idx="24">
                  <c:v>35867.777344000002</c:v>
                </c:pt>
                <c:pt idx="25">
                  <c:v>34235.195312999997</c:v>
                </c:pt>
                <c:pt idx="26">
                  <c:v>32702.025390999999</c:v>
                </c:pt>
                <c:pt idx="27">
                  <c:v>29807.347656000002</c:v>
                </c:pt>
                <c:pt idx="28">
                  <c:v>39406.941405999998</c:v>
                </c:pt>
                <c:pt idx="29">
                  <c:v>38152.980469000002</c:v>
                </c:pt>
                <c:pt idx="30">
                  <c:v>45585.03125</c:v>
                </c:pt>
                <c:pt idx="31">
                  <c:v>44695.359375</c:v>
                </c:pt>
                <c:pt idx="32">
                  <c:v>47706.117187999997</c:v>
                </c:pt>
                <c:pt idx="33">
                  <c:v>47166.6875</c:v>
                </c:pt>
                <c:pt idx="34">
                  <c:v>46811.128905999998</c:v>
                </c:pt>
                <c:pt idx="35">
                  <c:v>47092.492187999997</c:v>
                </c:pt>
                <c:pt idx="36">
                  <c:v>40693.675780999998</c:v>
                </c:pt>
                <c:pt idx="37">
                  <c:v>41034.542969000002</c:v>
                </c:pt>
                <c:pt idx="38">
                  <c:v>51514.8125</c:v>
                </c:pt>
                <c:pt idx="39">
                  <c:v>56041.058594000002</c:v>
                </c:pt>
                <c:pt idx="40">
                  <c:v>64261.992187999997</c:v>
                </c:pt>
                <c:pt idx="41">
                  <c:v>60363.792969000002</c:v>
                </c:pt>
                <c:pt idx="42">
                  <c:v>63226.402344000002</c:v>
                </c:pt>
                <c:pt idx="43">
                  <c:v>66971.828125</c:v>
                </c:pt>
                <c:pt idx="44">
                  <c:v>60161.246094000002</c:v>
                </c:pt>
                <c:pt idx="45">
                  <c:v>57569.074219000002</c:v>
                </c:pt>
                <c:pt idx="46">
                  <c:v>57005.425780999998</c:v>
                </c:pt>
                <c:pt idx="47">
                  <c:v>50700.085937999997</c:v>
                </c:pt>
                <c:pt idx="48">
                  <c:v>46612.632812999997</c:v>
                </c:pt>
                <c:pt idx="49">
                  <c:v>48936.613280999998</c:v>
                </c:pt>
                <c:pt idx="50">
                  <c:v>47588.855469000002</c:v>
                </c:pt>
                <c:pt idx="51">
                  <c:v>45897.574219000002</c:v>
                </c:pt>
                <c:pt idx="52">
                  <c:v>42735.855469000002</c:v>
                </c:pt>
                <c:pt idx="53">
                  <c:v>42375.632812999997</c:v>
                </c:pt>
                <c:pt idx="54">
                  <c:v>36954.003905999998</c:v>
                </c:pt>
                <c:pt idx="55">
                  <c:v>38743.273437999997</c:v>
                </c:pt>
                <c:pt idx="56">
                  <c:v>44118.445312999997</c:v>
                </c:pt>
                <c:pt idx="57">
                  <c:v>44575.203125</c:v>
                </c:pt>
                <c:pt idx="58">
                  <c:v>38286.027344000002</c:v>
                </c:pt>
                <c:pt idx="59">
                  <c:v>44354.636719000002</c:v>
                </c:pt>
                <c:pt idx="60">
                  <c:v>38737.269530999998</c:v>
                </c:pt>
                <c:pt idx="61">
                  <c:v>39338.785155999998</c:v>
                </c:pt>
                <c:pt idx="62">
                  <c:v>42358.808594000002</c:v>
                </c:pt>
                <c:pt idx="63">
                  <c:v>42029.136719000002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9-F740-8235-E521024D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644735"/>
        <c:axId val="1098691215"/>
      </c:scatterChart>
      <c:catAx>
        <c:axId val="10986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Week</a:t>
                </a:r>
                <a:r>
                  <a:rPr lang="en-US" b="1" baseline="0"/>
                  <a:t> Number of 2021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1215"/>
        <c:crosses val="autoZero"/>
        <c:auto val="1"/>
        <c:lblAlgn val="ctr"/>
        <c:lblOffset val="100"/>
        <c:noMultiLvlLbl val="0"/>
      </c:catAx>
      <c:valAx>
        <c:axId val="10986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Closing</a:t>
                </a:r>
                <a:r>
                  <a:rPr lang="en-US" b="1" baseline="0"/>
                  <a:t> Price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582205113135733"/>
          <c:y val="3.0421290310578643E-2"/>
          <c:w val="0.12127376683528511"/>
          <c:h val="0.12459073193872142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 Closing</a:t>
            </a:r>
            <a:r>
              <a:rPr lang="en-US" baseline="0"/>
              <a:t> Price Error Relative to Polynomial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'BTC 2021'!$T$35:$T$184</c:f>
              <c:numCache>
                <c:formatCode>0.00</c:formatCode>
                <c:ptCount val="150"/>
                <c:pt idx="0">
                  <c:v>-5200</c:v>
                </c:pt>
                <c:pt idx="1">
                  <c:v>-4750</c:v>
                </c:pt>
                <c:pt idx="2">
                  <c:v>-4500</c:v>
                </c:pt>
                <c:pt idx="3">
                  <c:v>-4250</c:v>
                </c:pt>
                <c:pt idx="4">
                  <c:v>-4000</c:v>
                </c:pt>
                <c:pt idx="5">
                  <c:v>-3750</c:v>
                </c:pt>
                <c:pt idx="6">
                  <c:v>-3500</c:v>
                </c:pt>
                <c:pt idx="7">
                  <c:v>-3250</c:v>
                </c:pt>
                <c:pt idx="8">
                  <c:v>-3000</c:v>
                </c:pt>
                <c:pt idx="9">
                  <c:v>-2750</c:v>
                </c:pt>
                <c:pt idx="10">
                  <c:v>-2500</c:v>
                </c:pt>
                <c:pt idx="11">
                  <c:v>-2250</c:v>
                </c:pt>
                <c:pt idx="12">
                  <c:v>-2000</c:v>
                </c:pt>
                <c:pt idx="13">
                  <c:v>-1750</c:v>
                </c:pt>
                <c:pt idx="14">
                  <c:v>-1500</c:v>
                </c:pt>
                <c:pt idx="15">
                  <c:v>-1250</c:v>
                </c:pt>
                <c:pt idx="16">
                  <c:v>-1000</c:v>
                </c:pt>
                <c:pt idx="17">
                  <c:v>-750</c:v>
                </c:pt>
                <c:pt idx="18">
                  <c:v>-500</c:v>
                </c:pt>
                <c:pt idx="19">
                  <c:v>-250</c:v>
                </c:pt>
                <c:pt idx="20">
                  <c:v>0</c:v>
                </c:pt>
                <c:pt idx="21">
                  <c:v>250</c:v>
                </c:pt>
                <c:pt idx="22">
                  <c:v>500</c:v>
                </c:pt>
                <c:pt idx="23">
                  <c:v>750</c:v>
                </c:pt>
                <c:pt idx="24">
                  <c:v>1000</c:v>
                </c:pt>
                <c:pt idx="25">
                  <c:v>1250</c:v>
                </c:pt>
                <c:pt idx="26">
                  <c:v>1500</c:v>
                </c:pt>
                <c:pt idx="27">
                  <c:v>1750</c:v>
                </c:pt>
                <c:pt idx="28">
                  <c:v>2000</c:v>
                </c:pt>
                <c:pt idx="29">
                  <c:v>2250</c:v>
                </c:pt>
                <c:pt idx="30">
                  <c:v>2500</c:v>
                </c:pt>
                <c:pt idx="31">
                  <c:v>2750</c:v>
                </c:pt>
                <c:pt idx="32">
                  <c:v>3000</c:v>
                </c:pt>
                <c:pt idx="33">
                  <c:v>3250</c:v>
                </c:pt>
                <c:pt idx="34">
                  <c:v>3500</c:v>
                </c:pt>
                <c:pt idx="35">
                  <c:v>3750</c:v>
                </c:pt>
                <c:pt idx="36">
                  <c:v>4000</c:v>
                </c:pt>
                <c:pt idx="37">
                  <c:v>4250</c:v>
                </c:pt>
                <c:pt idx="38">
                  <c:v>4500</c:v>
                </c:pt>
                <c:pt idx="39">
                  <c:v>4750</c:v>
                </c:pt>
                <c:pt idx="40">
                  <c:v>5000</c:v>
                </c:pt>
                <c:pt idx="41">
                  <c:v>5250</c:v>
                </c:pt>
                <c:pt idx="42">
                  <c:v>5500</c:v>
                </c:pt>
                <c:pt idx="43">
                  <c:v>5750</c:v>
                </c:pt>
                <c:pt idx="44">
                  <c:v>6000</c:v>
                </c:pt>
                <c:pt idx="45">
                  <c:v>6250</c:v>
                </c:pt>
                <c:pt idx="46">
                  <c:v>6500</c:v>
                </c:pt>
                <c:pt idx="47">
                  <c:v>6750</c:v>
                </c:pt>
                <c:pt idx="48">
                  <c:v>7000</c:v>
                </c:pt>
                <c:pt idx="49">
                  <c:v>7250</c:v>
                </c:pt>
                <c:pt idx="50">
                  <c:v>7500</c:v>
                </c:pt>
                <c:pt idx="51">
                  <c:v>7750</c:v>
                </c:pt>
                <c:pt idx="52">
                  <c:v>8000</c:v>
                </c:pt>
                <c:pt idx="53">
                  <c:v>8250</c:v>
                </c:pt>
                <c:pt idx="54">
                  <c:v>8500</c:v>
                </c:pt>
                <c:pt idx="55">
                  <c:v>8750</c:v>
                </c:pt>
                <c:pt idx="56">
                  <c:v>9000</c:v>
                </c:pt>
                <c:pt idx="57">
                  <c:v>9250</c:v>
                </c:pt>
                <c:pt idx="58">
                  <c:v>9500</c:v>
                </c:pt>
                <c:pt idx="59">
                  <c:v>9750</c:v>
                </c:pt>
                <c:pt idx="60">
                  <c:v>10000</c:v>
                </c:pt>
                <c:pt idx="61">
                  <c:v>10250</c:v>
                </c:pt>
                <c:pt idx="62">
                  <c:v>10500</c:v>
                </c:pt>
                <c:pt idx="63">
                  <c:v>10750</c:v>
                </c:pt>
                <c:pt idx="64">
                  <c:v>11000</c:v>
                </c:pt>
                <c:pt idx="65">
                  <c:v>11250</c:v>
                </c:pt>
                <c:pt idx="66">
                  <c:v>11500</c:v>
                </c:pt>
                <c:pt idx="67">
                  <c:v>11750</c:v>
                </c:pt>
                <c:pt idx="68">
                  <c:v>12000</c:v>
                </c:pt>
                <c:pt idx="69">
                  <c:v>12250</c:v>
                </c:pt>
                <c:pt idx="70">
                  <c:v>12500</c:v>
                </c:pt>
                <c:pt idx="71">
                  <c:v>12750</c:v>
                </c:pt>
                <c:pt idx="72">
                  <c:v>13000</c:v>
                </c:pt>
                <c:pt idx="73">
                  <c:v>13250</c:v>
                </c:pt>
                <c:pt idx="74">
                  <c:v>13500</c:v>
                </c:pt>
                <c:pt idx="75">
                  <c:v>13750</c:v>
                </c:pt>
                <c:pt idx="76">
                  <c:v>14000</c:v>
                </c:pt>
                <c:pt idx="77">
                  <c:v>14250</c:v>
                </c:pt>
                <c:pt idx="78">
                  <c:v>14500</c:v>
                </c:pt>
                <c:pt idx="79">
                  <c:v>14750</c:v>
                </c:pt>
              </c:numCache>
            </c:numRef>
          </c:xVal>
          <c:yVal>
            <c:numRef>
              <c:f>'BTC 2021'!$U$35:$U$184</c:f>
              <c:numCache>
                <c:formatCode>General</c:formatCode>
                <c:ptCount val="150"/>
                <c:pt idx="0">
                  <c:v>1.4901362891004852E-6</c:v>
                </c:pt>
                <c:pt idx="1">
                  <c:v>2.3917924205017482E-6</c:v>
                </c:pt>
                <c:pt idx="2">
                  <c:v>3.0762950655163617E-6</c:v>
                </c:pt>
                <c:pt idx="3">
                  <c:v>3.925188458449752E-6</c:v>
                </c:pt>
                <c:pt idx="4">
                  <c:v>4.9684515399076505E-6</c:v>
                </c:pt>
                <c:pt idx="5">
                  <c:v>6.238922977485927E-6</c:v>
                </c:pt>
                <c:pt idx="6">
                  <c:v>7.7718822247516833E-6</c:v>
                </c:pt>
                <c:pt idx="7">
                  <c:v>9.6044128030457303E-6</c:v>
                </c:pt>
                <c:pt idx="8">
                  <c:v>1.1774526354446854E-5</c:v>
                </c:pt>
                <c:pt idx="9">
                  <c:v>1.432003551082673E-5</c:v>
                </c:pt>
                <c:pt idx="10">
                  <c:v>1.7277176285106617E-5</c:v>
                </c:pt>
                <c:pt idx="11">
                  <c:v>2.067899627009643E-5</c:v>
                </c:pt>
                <c:pt idx="12">
                  <c:v>2.4553542867408856E-5</c:v>
                </c:pt>
                <c:pt idx="13">
                  <c:v>2.8921905171959037E-5</c:v>
                </c:pt>
                <c:pt idx="14">
                  <c:v>3.3796182795551726E-5</c:v>
                </c:pt>
                <c:pt idx="15">
                  <c:v>3.9177473344758485E-5</c:v>
                </c:pt>
                <c:pt idx="16">
                  <c:v>4.5053985808727297E-5</c:v>
                </c:pt>
                <c:pt idx="17">
                  <c:v>5.1399398035622908E-5</c:v>
                </c:pt>
                <c:pt idx="18">
                  <c:v>5.8171581146356009E-5</c:v>
                </c:pt>
                <c:pt idx="19">
                  <c:v>6.5311810774895787E-5</c:v>
                </c:pt>
                <c:pt idx="20">
                  <c:v>7.2744573489841099E-5</c:v>
                </c:pt>
                <c:pt idx="21">
                  <c:v>8.0378056280491506E-5</c:v>
                </c:pt>
                <c:pt idx="22">
                  <c:v>8.8105377923046587E-5</c:v>
                </c:pt>
                <c:pt idx="23">
                  <c:v>9.580658448511326E-5</c:v>
                </c:pt>
                <c:pt idx="24">
                  <c:v>1.0335138904638537E-4</c:v>
                </c:pt>
                <c:pt idx="25">
                  <c:v>1.1060259045603584E-4</c:v>
                </c:pt>
                <c:pt idx="26">
                  <c:v>1.1742006067919035E-4</c:v>
                </c:pt>
                <c:pt idx="27">
                  <c:v>1.2366514836561476E-4</c:v>
                </c:pt>
                <c:pt idx="28">
                  <c:v>1.2920531107954935E-4</c:v>
                </c:pt>
                <c:pt idx="29">
                  <c:v>1.3391876324992286E-4</c:v>
                </c:pt>
                <c:pt idx="30">
                  <c:v>1.3769891383930716E-4</c:v>
                </c:pt>
                <c:pt idx="31">
                  <c:v>1.4045836864491076E-4</c:v>
                </c:pt>
                <c:pt idx="32">
                  <c:v>1.4213228764949908E-4</c:v>
                </c:pt>
                <c:pt idx="33">
                  <c:v>1.4268091739986878E-4</c:v>
                </c:pt>
                <c:pt idx="34">
                  <c:v>1.4209116032349247E-4</c:v>
                </c:pt>
                <c:pt idx="35">
                  <c:v>1.403770944820169E-4</c:v>
                </c:pt>
                <c:pt idx="36">
                  <c:v>1.3757941496242215E-4</c:v>
                </c:pt>
                <c:pt idx="37">
                  <c:v>1.3376382785501952E-4</c:v>
                </c:pt>
                <c:pt idx="38">
                  <c:v>1.2901848531703941E-4</c:v>
                </c:pt>
                <c:pt idx="39">
                  <c:v>1.2345060151671967E-4</c:v>
                </c:pt>
                <c:pt idx="40">
                  <c:v>1.1718243077957334E-4</c:v>
                </c:pt>
                <c:pt idx="41">
                  <c:v>1.1034681833208491E-4</c:v>
                </c:pt>
                <c:pt idx="42">
                  <c:v>1.030825490168003E-4</c:v>
                </c:pt>
                <c:pt idx="43">
                  <c:v>9.5529719744368569E-5</c:v>
                </c:pt>
                <c:pt idx="44">
                  <c:v>8.7825347906588853E-5</c:v>
                </c:pt>
                <c:pt idx="45">
                  <c:v>8.0099402191484632E-5</c:v>
                </c:pt>
                <c:pt idx="46">
                  <c:v>7.2471406747249818E-5</c:v>
                </c:pt>
                <c:pt idx="47">
                  <c:v>6.5047727541765984E-5</c:v>
                </c:pt>
                <c:pt idx="48">
                  <c:v>5.7919604438996859E-5</c:v>
                </c:pt>
                <c:pt idx="49">
                  <c:v>5.1161947316679263E-5</c:v>
                </c:pt>
                <c:pt idx="50">
                  <c:v>4.4832872532261768E-5</c:v>
                </c:pt>
                <c:pt idx="51">
                  <c:v>3.8973919729591506E-5</c:v>
                </c:pt>
                <c:pt idx="52">
                  <c:v>3.361086020780648E-5</c:v>
                </c:pt>
                <c:pt idx="53">
                  <c:v>2.8754987924520578E-5</c:v>
                </c:pt>
                <c:pt idx="54">
                  <c:v>2.4404772991424672E-5</c:v>
                </c:pt>
                <c:pt idx="55">
                  <c:v>2.0547754856826435E-5</c:v>
                </c:pt>
                <c:pt idx="56">
                  <c:v>1.7162557292058722E-5</c:v>
                </c:pt>
                <c:pt idx="57">
                  <c:v>1.4220918418456975E-5</c:v>
                </c:pt>
                <c:pt idx="58">
                  <c:v>1.168964468687314E-5</c:v>
                </c:pt>
                <c:pt idx="59">
                  <c:v>9.532416226044502E-6</c:v>
                </c:pt>
                <c:pt idx="60">
                  <c:v>7.7113906493209728E-6</c:v>
                </c:pt>
                <c:pt idx="61">
                  <c:v>6.1885717785055968E-6</c:v>
                </c:pt>
                <c:pt idx="62">
                  <c:v>4.9269276088804175E-6</c:v>
                </c:pt>
                <c:pt idx="63">
                  <c:v>3.8912573209211649E-6</c:v>
                </c:pt>
                <c:pt idx="64">
                  <c:v>3.048819693341722E-6</c:v>
                </c:pt>
                <c:pt idx="65">
                  <c:v>2.3697446531449947E-6</c:v>
                </c:pt>
                <c:pt idx="66">
                  <c:v>1.8272559461373052E-6</c:v>
                </c:pt>
                <c:pt idx="67">
                  <c:v>1.3977362747241313E-6</c:v>
                </c:pt>
                <c:pt idx="68">
                  <c:v>1.0606671283006459E-6</c:v>
                </c:pt>
                <c:pt idx="69">
                  <c:v>7.9847441271568492E-7</c:v>
                </c:pt>
                <c:pt idx="70">
                  <c:v>5.9630838800901682E-7</c:v>
                </c:pt>
                <c:pt idx="71">
                  <c:v>4.4178285141689458E-7</c:v>
                </c:pt>
                <c:pt idx="72">
                  <c:v>3.2469440883873629E-7</c:v>
                </c:pt>
                <c:pt idx="73">
                  <c:v>2.3673844316319321E-7</c:v>
                </c:pt>
                <c:pt idx="74">
                  <c:v>1.7123430881157579E-7</c:v>
                </c:pt>
                <c:pt idx="75">
                  <c:v>1.2286856995370929E-7</c:v>
                </c:pt>
                <c:pt idx="76">
                  <c:v>8.7461886972278061E-8</c:v>
                </c:pt>
                <c:pt idx="77">
                  <c:v>6.1762505131100596E-8</c:v>
                </c:pt>
                <c:pt idx="78">
                  <c:v>4.3267219195400171E-8</c:v>
                </c:pt>
                <c:pt idx="79">
                  <c:v>3.0069145415310755E-8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A-394E-AA62-0014C6F9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56287"/>
        <c:axId val="109843511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0A-394E-AA62-0014C6F9DF2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0A-394E-AA62-0014C6F9DF2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0A-394E-AA62-0014C6F9DF2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0A-394E-AA62-0014C6F9DF2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20A-394E-AA62-0014C6F9DF2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20A-394E-AA62-0014C6F9DF2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20A-394E-AA62-0014C6F9DF20}"/>
              </c:ext>
            </c:extLst>
          </c:dPt>
          <c:dLbls>
            <c:dLbl>
              <c:idx val="6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0A-394E-AA62-0014C6F9DF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'BTC 2021'!$Y$55:$Y$61</c:f>
              <c:numCache>
                <c:formatCode>_("$"* #,##0.00_);_("$"* \(#,##0.00\);_("$"* "-"??_);_(@_)</c:formatCode>
                <c:ptCount val="7"/>
                <c:pt idx="0">
                  <c:v>11633.599333164082</c:v>
                </c:pt>
                <c:pt idx="1">
                  <c:v>8837.5578915929909</c:v>
                </c:pt>
                <c:pt idx="2">
                  <c:v>6041.5164500218998</c:v>
                </c:pt>
                <c:pt idx="3">
                  <c:v>3245.4750084508078</c:v>
                </c:pt>
                <c:pt idx="4">
                  <c:v>449.43356687971618</c:v>
                </c:pt>
                <c:pt idx="5">
                  <c:v>-2346.6078746913754</c:v>
                </c:pt>
                <c:pt idx="6">
                  <c:v>-5142.6493162624665</c:v>
                </c:pt>
              </c:numCache>
            </c:numRef>
          </c:xVal>
          <c:yVal>
            <c:numRef>
              <c:f>'BTC 2021'!$Z$55:$Z$61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A-394E-AA62-0014C6F9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56287"/>
        <c:axId val="1098435119"/>
      </c:scatterChart>
      <c:valAx>
        <c:axId val="1108356287"/>
        <c:scaling>
          <c:orientation val="minMax"/>
          <c:max val="11800"/>
          <c:min val="-5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Error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35119"/>
        <c:crossesAt val="-10000"/>
        <c:crossBetween val="midCat"/>
      </c:valAx>
      <c:valAx>
        <c:axId val="10984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56287"/>
        <c:crossesAt val="-10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2021</a:t>
            </a:r>
            <a:r>
              <a:rPr lang="en-US" b="1" baseline="0"/>
              <a:t> Bitcoin Closing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Filter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'BTC 2021 Q Value 1'!$K$4:$K$55</c:f>
              <c:numCache>
                <c:formatCode>_("$"* #,##0.00_);_("$"* \(#,##0.00\);_("$"* "-"??_);_(@_)</c:formatCode>
                <c:ptCount val="52"/>
                <c:pt idx="0">
                  <c:v>33922.960937999997</c:v>
                </c:pt>
                <c:pt idx="1">
                  <c:v>35286.91776033568</c:v>
                </c:pt>
                <c:pt idx="2">
                  <c:v>33712.653444413008</c:v>
                </c:pt>
                <c:pt idx="3">
                  <c:v>34735.984298524883</c:v>
                </c:pt>
                <c:pt idx="4">
                  <c:v>41399.891219580975</c:v>
                </c:pt>
                <c:pt idx="5">
                  <c:v>45822.658367908967</c:v>
                </c:pt>
                <c:pt idx="6">
                  <c:v>47524.530132730928</c:v>
                </c:pt>
                <c:pt idx="7">
                  <c:v>48008.960169137594</c:v>
                </c:pt>
                <c:pt idx="8">
                  <c:v>51872.757579395038</c:v>
                </c:pt>
                <c:pt idx="9">
                  <c:v>54668.994469104364</c:v>
                </c:pt>
                <c:pt idx="10">
                  <c:v>54708.652490350745</c:v>
                </c:pt>
                <c:pt idx="11">
                  <c:v>57094.930352317446</c:v>
                </c:pt>
                <c:pt idx="12">
                  <c:v>57717.108151349734</c:v>
                </c:pt>
                <c:pt idx="13">
                  <c:v>60997.628105284937</c:v>
                </c:pt>
                <c:pt idx="14">
                  <c:v>58432.447440700627</c:v>
                </c:pt>
                <c:pt idx="15">
                  <c:v>56505.226847271137</c:v>
                </c:pt>
                <c:pt idx="16">
                  <c:v>54707.066162859424</c:v>
                </c:pt>
                <c:pt idx="17">
                  <c:v>55839.535906935707</c:v>
                </c:pt>
                <c:pt idx="18">
                  <c:v>48508.909628922738</c:v>
                </c:pt>
                <c:pt idx="19">
                  <c:v>42779.01173214228</c:v>
                </c:pt>
                <c:pt idx="20">
                  <c:v>39324.02293434921</c:v>
                </c:pt>
                <c:pt idx="21">
                  <c:v>36006.628417294662</c:v>
                </c:pt>
                <c:pt idx="22">
                  <c:v>38500.966515580345</c:v>
                </c:pt>
                <c:pt idx="23">
                  <c:v>35101.97994437765</c:v>
                </c:pt>
                <c:pt idx="24">
                  <c:v>35536.142090807232</c:v>
                </c:pt>
                <c:pt idx="25">
                  <c:v>34798.581678977716</c:v>
                </c:pt>
                <c:pt idx="26">
                  <c:v>33609.95740505393</c:v>
                </c:pt>
                <c:pt idx="27">
                  <c:v>31454.101023852509</c:v>
                </c:pt>
                <c:pt idx="28">
                  <c:v>35962.894409972308</c:v>
                </c:pt>
                <c:pt idx="29">
                  <c:v>37204.544570604703</c:v>
                </c:pt>
                <c:pt idx="30">
                  <c:v>41955.78828943304</c:v>
                </c:pt>
                <c:pt idx="31">
                  <c:v>43508.964186077144</c:v>
                </c:pt>
                <c:pt idx="32">
                  <c:v>45888.503418133572</c:v>
                </c:pt>
                <c:pt idx="33">
                  <c:v>46613.158718332968</c:v>
                </c:pt>
                <c:pt idx="34">
                  <c:v>46725.3961869493</c:v>
                </c:pt>
                <c:pt idx="35">
                  <c:v>46933.518058139358</c:v>
                </c:pt>
                <c:pt idx="36">
                  <c:v>43395.893984512513</c:v>
                </c:pt>
                <c:pt idx="37">
                  <c:v>42057.146652810741</c:v>
                </c:pt>
                <c:pt idx="38">
                  <c:v>47419.087691595094</c:v>
                </c:pt>
                <c:pt idx="39">
                  <c:v>52307.238781279528</c:v>
                </c:pt>
                <c:pt idx="40">
                  <c:v>59084.881799730181</c:v>
                </c:pt>
                <c:pt idx="41">
                  <c:v>59809.949315781778</c:v>
                </c:pt>
                <c:pt idx="42">
                  <c:v>61746.877517207562</c:v>
                </c:pt>
                <c:pt idx="43">
                  <c:v>64709.117624037892</c:v>
                </c:pt>
                <c:pt idx="44">
                  <c:v>62130.741586014061</c:v>
                </c:pt>
                <c:pt idx="45">
                  <c:v>59544.544118724058</c:v>
                </c:pt>
                <c:pt idx="46">
                  <c:v>58105.01315650269</c:v>
                </c:pt>
                <c:pt idx="47">
                  <c:v>53906.854352456896</c:v>
                </c:pt>
                <c:pt idx="48">
                  <c:v>49771.459166125351</c:v>
                </c:pt>
                <c:pt idx="49">
                  <c:v>49298.150583982511</c:v>
                </c:pt>
                <c:pt idx="50">
                  <c:v>48329.080649338743</c:v>
                </c:pt>
                <c:pt idx="51">
                  <c:v>46950.559318013002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0-0A4A-AF1D-C9611F824AE5}"/>
            </c:ext>
          </c:extLst>
        </c:ser>
        <c:ser>
          <c:idx val="3"/>
          <c:order val="2"/>
          <c:tx>
            <c:v>-3 Sigma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'BTC 2021 Q Value 1'!$O$4:$O$55</c:f>
              <c:numCache>
                <c:formatCode>_("$"* #,##0.00_);_("$"* \(#,##0.00\);_("$"* "-"??_);_(@_)</c:formatCode>
                <c:ptCount val="52"/>
                <c:pt idx="0">
                  <c:v>24186.520937999994</c:v>
                </c:pt>
                <c:pt idx="1">
                  <c:v>27526.228678243046</c:v>
                </c:pt>
                <c:pt idx="2">
                  <c:v>26301.449719512915</c:v>
                </c:pt>
                <c:pt idx="3">
                  <c:v>27389.874861597127</c:v>
                </c:pt>
                <c:pt idx="4">
                  <c:v>34065.975711412313</c:v>
                </c:pt>
                <c:pt idx="5">
                  <c:v>38491.02923331187</c:v>
                </c:pt>
                <c:pt idx="6">
                  <c:v>40193.329767737036</c:v>
                </c:pt>
                <c:pt idx="7">
                  <c:v>40677.840214955395</c:v>
                </c:pt>
                <c:pt idx="8">
                  <c:v>44541.652705425346</c:v>
                </c:pt>
                <c:pt idx="9">
                  <c:v>47337.892423275014</c:v>
                </c:pt>
                <c:pt idx="10">
                  <c:v>47377.550974910439</c:v>
                </c:pt>
                <c:pt idx="11">
                  <c:v>49763.828936346225</c:v>
                </c:pt>
                <c:pt idx="12">
                  <c:v>50386.006754032933</c:v>
                </c:pt>
                <c:pt idx="13">
                  <c:v>53666.526711466584</c:v>
                </c:pt>
                <c:pt idx="14">
                  <c:v>51101.346047538376</c:v>
                </c:pt>
                <c:pt idx="15">
                  <c:v>49174.125454231929</c:v>
                </c:pt>
                <c:pt idx="16">
                  <c:v>47375.964769843289</c:v>
                </c:pt>
                <c:pt idx="17">
                  <c:v>48508.434513923901</c:v>
                </c:pt>
                <c:pt idx="18">
                  <c:v>41177.80823591174</c:v>
                </c:pt>
                <c:pt idx="19">
                  <c:v>35447.910339131435</c:v>
                </c:pt>
                <c:pt idx="20">
                  <c:v>31992.921541338394</c:v>
                </c:pt>
                <c:pt idx="21">
                  <c:v>28675.527024283852</c:v>
                </c:pt>
                <c:pt idx="22">
                  <c:v>31169.865122569536</c:v>
                </c:pt>
                <c:pt idx="23">
                  <c:v>27770.878551366841</c:v>
                </c:pt>
                <c:pt idx="24">
                  <c:v>28205.040697796423</c:v>
                </c:pt>
                <c:pt idx="25">
                  <c:v>27467.480285966907</c:v>
                </c:pt>
                <c:pt idx="26">
                  <c:v>26278.856012043121</c:v>
                </c:pt>
                <c:pt idx="27">
                  <c:v>24122.999630841699</c:v>
                </c:pt>
                <c:pt idx="28">
                  <c:v>28631.793016961499</c:v>
                </c:pt>
                <c:pt idx="29">
                  <c:v>29873.443177593894</c:v>
                </c:pt>
                <c:pt idx="30">
                  <c:v>34624.68689642223</c:v>
                </c:pt>
                <c:pt idx="31">
                  <c:v>36177.862793066335</c:v>
                </c:pt>
                <c:pt idx="32">
                  <c:v>38557.402025122763</c:v>
                </c:pt>
                <c:pt idx="33">
                  <c:v>39282.057325322159</c:v>
                </c:pt>
                <c:pt idx="34">
                  <c:v>39394.29479393849</c:v>
                </c:pt>
                <c:pt idx="35">
                  <c:v>39602.416665128549</c:v>
                </c:pt>
                <c:pt idx="36">
                  <c:v>36064.792591501704</c:v>
                </c:pt>
                <c:pt idx="37">
                  <c:v>34726.045259799932</c:v>
                </c:pt>
                <c:pt idx="38">
                  <c:v>40087.986298584285</c:v>
                </c:pt>
                <c:pt idx="39">
                  <c:v>44976.137388268718</c:v>
                </c:pt>
                <c:pt idx="40">
                  <c:v>51753.780406719372</c:v>
                </c:pt>
                <c:pt idx="41">
                  <c:v>52478.847922770969</c:v>
                </c:pt>
                <c:pt idx="42">
                  <c:v>54415.776124196753</c:v>
                </c:pt>
                <c:pt idx="43">
                  <c:v>57378.016231027083</c:v>
                </c:pt>
                <c:pt idx="44">
                  <c:v>54799.640193003252</c:v>
                </c:pt>
                <c:pt idx="45">
                  <c:v>52213.442725713248</c:v>
                </c:pt>
                <c:pt idx="46">
                  <c:v>50773.91176349188</c:v>
                </c:pt>
                <c:pt idx="47">
                  <c:v>46575.752959446087</c:v>
                </c:pt>
                <c:pt idx="48">
                  <c:v>42440.357773114541</c:v>
                </c:pt>
                <c:pt idx="49">
                  <c:v>41967.049190971702</c:v>
                </c:pt>
                <c:pt idx="50">
                  <c:v>40997.979256327933</c:v>
                </c:pt>
                <c:pt idx="51">
                  <c:v>39619.457925002192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4-1F4D-A281-9D0622D2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44735"/>
        <c:axId val="1098691215"/>
      </c:lineChart>
      <c:scatterChart>
        <c:scatterStyle val="lineMarker"/>
        <c:varyColors val="0"/>
        <c:ser>
          <c:idx val="0"/>
          <c:order val="0"/>
          <c:tx>
            <c:v>Bitcoin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5.8767433894313416E-2"/>
                  <c:y val="0.36555917548457173"/>
                </c:manualLayout>
              </c:layout>
              <c:numFmt formatCode="#,##0.000000000000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'BTC 2021 Q Value 1'!$C$4:$C$55</c:f>
              <c:numCache>
                <c:formatCode>_("$"* #,##0.00_);_("$"* \(#,##0.00\);_("$"* "-"??_);_(@_)</c:formatCode>
                <c:ptCount val="52"/>
                <c:pt idx="0">
                  <c:v>33922.960937999997</c:v>
                </c:pt>
                <c:pt idx="1">
                  <c:v>36069.804687999997</c:v>
                </c:pt>
                <c:pt idx="2">
                  <c:v>32569.849609000001</c:v>
                </c:pt>
                <c:pt idx="3">
                  <c:v>35510.289062999997</c:v>
                </c:pt>
                <c:pt idx="4">
                  <c:v>46481.105469000002</c:v>
                </c:pt>
                <c:pt idx="5">
                  <c:v>49199.871094000002</c:v>
                </c:pt>
                <c:pt idx="6">
                  <c:v>48824.425780999998</c:v>
                </c:pt>
                <c:pt idx="7">
                  <c:v>48378.988280999998</c:v>
                </c:pt>
                <c:pt idx="8">
                  <c:v>54824.117187999997</c:v>
                </c:pt>
                <c:pt idx="9">
                  <c:v>56804.902344000002</c:v>
                </c:pt>
                <c:pt idx="10">
                  <c:v>54738.945312999997</c:v>
                </c:pt>
                <c:pt idx="11">
                  <c:v>58917.691405999998</c:v>
                </c:pt>
                <c:pt idx="12">
                  <c:v>58192.359375</c:v>
                </c:pt>
                <c:pt idx="13">
                  <c:v>63503.457030999998</c:v>
                </c:pt>
                <c:pt idx="14">
                  <c:v>56473.03125</c:v>
                </c:pt>
                <c:pt idx="15">
                  <c:v>55033.117187999997</c:v>
                </c:pt>
                <c:pt idx="16">
                  <c:v>53333.539062999997</c:v>
                </c:pt>
                <c:pt idx="17">
                  <c:v>56704.574219000002</c:v>
                </c:pt>
                <c:pt idx="18">
                  <c:v>42909.402344000002</c:v>
                </c:pt>
                <c:pt idx="19">
                  <c:v>38402.222655999998</c:v>
                </c:pt>
                <c:pt idx="20">
                  <c:v>36684.925780999998</c:v>
                </c:pt>
                <c:pt idx="21">
                  <c:v>33472.632812999997</c:v>
                </c:pt>
                <c:pt idx="22">
                  <c:v>40406.269530999998</c:v>
                </c:pt>
                <c:pt idx="23">
                  <c:v>32505.660156000002</c:v>
                </c:pt>
                <c:pt idx="24">
                  <c:v>35867.777344000002</c:v>
                </c:pt>
                <c:pt idx="25">
                  <c:v>34235.195312999997</c:v>
                </c:pt>
                <c:pt idx="26">
                  <c:v>32702.025390999999</c:v>
                </c:pt>
                <c:pt idx="27">
                  <c:v>29807.347656000002</c:v>
                </c:pt>
                <c:pt idx="28">
                  <c:v>39406.941405999998</c:v>
                </c:pt>
                <c:pt idx="29">
                  <c:v>38152.980469000002</c:v>
                </c:pt>
                <c:pt idx="30">
                  <c:v>45585.03125</c:v>
                </c:pt>
                <c:pt idx="31">
                  <c:v>44695.359375</c:v>
                </c:pt>
                <c:pt idx="32">
                  <c:v>47706.117187999997</c:v>
                </c:pt>
                <c:pt idx="33">
                  <c:v>47166.6875</c:v>
                </c:pt>
                <c:pt idx="34">
                  <c:v>46811.128905999998</c:v>
                </c:pt>
                <c:pt idx="35">
                  <c:v>47092.492187999997</c:v>
                </c:pt>
                <c:pt idx="36">
                  <c:v>40693.675780999998</c:v>
                </c:pt>
                <c:pt idx="37">
                  <c:v>41034.542969000002</c:v>
                </c:pt>
                <c:pt idx="38">
                  <c:v>51514.8125</c:v>
                </c:pt>
                <c:pt idx="39">
                  <c:v>56041.058594000002</c:v>
                </c:pt>
                <c:pt idx="40">
                  <c:v>64261.992187999997</c:v>
                </c:pt>
                <c:pt idx="41">
                  <c:v>60363.792969000002</c:v>
                </c:pt>
                <c:pt idx="42">
                  <c:v>63226.402344000002</c:v>
                </c:pt>
                <c:pt idx="43">
                  <c:v>66971.828125</c:v>
                </c:pt>
                <c:pt idx="44">
                  <c:v>60161.246094000002</c:v>
                </c:pt>
                <c:pt idx="45">
                  <c:v>57569.074219000002</c:v>
                </c:pt>
                <c:pt idx="46">
                  <c:v>57005.425780999998</c:v>
                </c:pt>
                <c:pt idx="47">
                  <c:v>50700.085937999997</c:v>
                </c:pt>
                <c:pt idx="48">
                  <c:v>46612.632812999997</c:v>
                </c:pt>
                <c:pt idx="49">
                  <c:v>48936.613280999998</c:v>
                </c:pt>
                <c:pt idx="50">
                  <c:v>47588.855469000002</c:v>
                </c:pt>
                <c:pt idx="51">
                  <c:v>45897.574219000002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0-0A4A-AF1D-C9611F824AE5}"/>
            </c:ext>
          </c:extLst>
        </c:ser>
        <c:ser>
          <c:idx val="2"/>
          <c:order val="3"/>
          <c:tx>
            <c:v>+3 Sigma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'BTC 2021 Q Value 1'!$N$4:$N$55</c:f>
              <c:numCache>
                <c:formatCode>_("$"* #,##0.00_);_("$"* \(#,##0.00\);_("$"* "-"??_);_(@_)</c:formatCode>
                <c:ptCount val="52"/>
                <c:pt idx="0">
                  <c:v>43659.400937999999</c:v>
                </c:pt>
                <c:pt idx="1">
                  <c:v>43047.606842428315</c:v>
                </c:pt>
                <c:pt idx="2">
                  <c:v>41123.857169313102</c:v>
                </c:pt>
                <c:pt idx="3">
                  <c:v>42082.09373545264</c:v>
                </c:pt>
                <c:pt idx="4">
                  <c:v>48733.806727749638</c:v>
                </c:pt>
                <c:pt idx="5">
                  <c:v>53154.287502506064</c:v>
                </c:pt>
                <c:pt idx="6">
                  <c:v>54855.73049772482</c:v>
                </c:pt>
                <c:pt idx="7">
                  <c:v>55340.080123319793</c:v>
                </c:pt>
                <c:pt idx="8">
                  <c:v>59203.862453364731</c:v>
                </c:pt>
                <c:pt idx="9">
                  <c:v>62000.096514933713</c:v>
                </c:pt>
                <c:pt idx="10">
                  <c:v>62039.754005791052</c:v>
                </c:pt>
                <c:pt idx="11">
                  <c:v>64426.031768288667</c:v>
                </c:pt>
                <c:pt idx="12">
                  <c:v>65048.209548666535</c:v>
                </c:pt>
                <c:pt idx="13">
                  <c:v>68328.729499103298</c:v>
                </c:pt>
                <c:pt idx="14">
                  <c:v>65763.548833862878</c:v>
                </c:pt>
                <c:pt idx="15">
                  <c:v>63836.328240310344</c:v>
                </c:pt>
                <c:pt idx="16">
                  <c:v>62038.16755587556</c:v>
                </c:pt>
                <c:pt idx="17">
                  <c:v>63170.637299947513</c:v>
                </c:pt>
                <c:pt idx="18">
                  <c:v>55840.011021933737</c:v>
                </c:pt>
                <c:pt idx="19">
                  <c:v>50110.113125153126</c:v>
                </c:pt>
                <c:pt idx="20">
                  <c:v>46655.124327360027</c:v>
                </c:pt>
                <c:pt idx="21">
                  <c:v>43337.729810305471</c:v>
                </c:pt>
                <c:pt idx="22">
                  <c:v>45832.067908591154</c:v>
                </c:pt>
                <c:pt idx="23">
                  <c:v>42433.081337388459</c:v>
                </c:pt>
                <c:pt idx="24">
                  <c:v>42867.243483818042</c:v>
                </c:pt>
                <c:pt idx="25">
                  <c:v>42129.683071988526</c:v>
                </c:pt>
                <c:pt idx="26">
                  <c:v>40941.05879806474</c:v>
                </c:pt>
                <c:pt idx="27">
                  <c:v>38785.202416863322</c:v>
                </c:pt>
                <c:pt idx="28">
                  <c:v>43293.995802983118</c:v>
                </c:pt>
                <c:pt idx="29">
                  <c:v>44535.645963615512</c:v>
                </c:pt>
                <c:pt idx="30">
                  <c:v>49286.889682443849</c:v>
                </c:pt>
                <c:pt idx="31">
                  <c:v>50840.065579087954</c:v>
                </c:pt>
                <c:pt idx="32">
                  <c:v>53219.604811144382</c:v>
                </c:pt>
                <c:pt idx="33">
                  <c:v>53944.260111343778</c:v>
                </c:pt>
                <c:pt idx="34">
                  <c:v>54056.497579960109</c:v>
                </c:pt>
                <c:pt idx="35">
                  <c:v>54264.619451150167</c:v>
                </c:pt>
                <c:pt idx="36">
                  <c:v>50726.995377523323</c:v>
                </c:pt>
                <c:pt idx="37">
                  <c:v>49388.24804582155</c:v>
                </c:pt>
                <c:pt idx="38">
                  <c:v>54750.189084605903</c:v>
                </c:pt>
                <c:pt idx="39">
                  <c:v>59638.340174290337</c:v>
                </c:pt>
                <c:pt idx="40">
                  <c:v>66415.983192740998</c:v>
                </c:pt>
                <c:pt idx="41">
                  <c:v>67141.05070879258</c:v>
                </c:pt>
                <c:pt idx="42">
                  <c:v>69077.978910218371</c:v>
                </c:pt>
                <c:pt idx="43">
                  <c:v>72040.219017048701</c:v>
                </c:pt>
                <c:pt idx="44">
                  <c:v>69461.842979024863</c:v>
                </c:pt>
                <c:pt idx="45">
                  <c:v>66875.645511734867</c:v>
                </c:pt>
                <c:pt idx="46">
                  <c:v>65436.114549513499</c:v>
                </c:pt>
                <c:pt idx="47">
                  <c:v>61237.955745467705</c:v>
                </c:pt>
                <c:pt idx="48">
                  <c:v>57102.56055913616</c:v>
                </c:pt>
                <c:pt idx="49">
                  <c:v>56629.251976993321</c:v>
                </c:pt>
                <c:pt idx="50">
                  <c:v>55660.182042349552</c:v>
                </c:pt>
                <c:pt idx="51">
                  <c:v>54281.660711023811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14-1F4D-A281-9D0622D2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644735"/>
        <c:axId val="1098691215"/>
      </c:scatterChart>
      <c:catAx>
        <c:axId val="10986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Week</a:t>
                </a:r>
                <a:r>
                  <a:rPr lang="en-US" b="1" baseline="0"/>
                  <a:t> Number of 2021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1215"/>
        <c:crosses val="autoZero"/>
        <c:auto val="1"/>
        <c:lblAlgn val="ctr"/>
        <c:lblOffset val="100"/>
        <c:noMultiLvlLbl val="0"/>
      </c:catAx>
      <c:valAx>
        <c:axId val="10986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Closing</a:t>
                </a:r>
                <a:r>
                  <a:rPr lang="en-US" b="1" baseline="0"/>
                  <a:t> Price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315393539356244"/>
          <c:y val="1.0962462879632979E-2"/>
          <c:w val="0.12806325662526566"/>
          <c:h val="0.1604574891794453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Kalman</a:t>
            </a:r>
            <a:r>
              <a:rPr lang="en-US" baseline="0"/>
              <a:t> 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Kalman Gain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'BTC 2021 Q Value 1'!$J$5:$J$27</c:f>
              <c:numCache>
                <c:formatCode>General</c:formatCode>
                <c:ptCount val="23"/>
                <c:pt idx="0">
                  <c:v>0.63533120299774326</c:v>
                </c:pt>
                <c:pt idx="1">
                  <c:v>0.57939817046870112</c:v>
                </c:pt>
                <c:pt idx="2">
                  <c:v>0.56926489636217525</c:v>
                </c:pt>
                <c:pt idx="3">
                  <c:v>0.56737660040560656</c:v>
                </c:pt>
                <c:pt idx="4">
                  <c:v>0.56702289230681102</c:v>
                </c:pt>
                <c:pt idx="5">
                  <c:v>0.56695657278439116</c:v>
                </c:pt>
                <c:pt idx="6">
                  <c:v>0.56694413575200242</c:v>
                </c:pt>
                <c:pt idx="7">
                  <c:v>0.56694180333095179</c:v>
                </c:pt>
                <c:pt idx="8">
                  <c:v>0.56694136590966138</c:v>
                </c:pt>
                <c:pt idx="9">
                  <c:v>0.56694128387575327</c:v>
                </c:pt>
                <c:pt idx="10">
                  <c:v>0.56694126849112569</c:v>
                </c:pt>
                <c:pt idx="11">
                  <c:v>0.56694126560589464</c:v>
                </c:pt>
                <c:pt idx="12">
                  <c:v>0.56694126506479881</c:v>
                </c:pt>
                <c:pt idx="13">
                  <c:v>0.56694126496332187</c:v>
                </c:pt>
                <c:pt idx="14">
                  <c:v>0.56694126494429076</c:v>
                </c:pt>
                <c:pt idx="15">
                  <c:v>0.56694126494072161</c:v>
                </c:pt>
                <c:pt idx="16">
                  <c:v>0.56694126494005237</c:v>
                </c:pt>
                <c:pt idx="17">
                  <c:v>0.5669412649399268</c:v>
                </c:pt>
                <c:pt idx="18">
                  <c:v>0.56694126493990327</c:v>
                </c:pt>
                <c:pt idx="19">
                  <c:v>0.56694126493989894</c:v>
                </c:pt>
                <c:pt idx="20">
                  <c:v>0.56694126493989794</c:v>
                </c:pt>
                <c:pt idx="21">
                  <c:v>0.56694126493989783</c:v>
                </c:pt>
                <c:pt idx="22">
                  <c:v>0.56694126493989783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1342-9C07-E8DD8B0D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130143"/>
        <c:axId val="1112358783"/>
      </c:lineChart>
      <c:catAx>
        <c:axId val="115313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 of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58783"/>
        <c:crosses val="autoZero"/>
        <c:auto val="1"/>
        <c:lblAlgn val="ctr"/>
        <c:lblOffset val="100"/>
        <c:noMultiLvlLbl val="0"/>
      </c:catAx>
      <c:valAx>
        <c:axId val="11123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3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2021</a:t>
            </a:r>
            <a:r>
              <a:rPr lang="en-US" b="1" baseline="0"/>
              <a:t> Bitcoin Closing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Filter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'BTC 2021 Q1 Test'!$K$4:$K$55</c:f>
              <c:numCache>
                <c:formatCode>_("$"* #,##0.00_);_("$"* \(#,##0.00\);_("$"* "-"??_);_(@_)</c:formatCode>
                <c:ptCount val="52"/>
                <c:pt idx="0">
                  <c:v>33922.960937999997</c:v>
                </c:pt>
                <c:pt idx="1">
                  <c:v>35286.91776033568</c:v>
                </c:pt>
                <c:pt idx="2">
                  <c:v>33712.653444413008</c:v>
                </c:pt>
                <c:pt idx="3">
                  <c:v>34735.984298524883</c:v>
                </c:pt>
                <c:pt idx="4">
                  <c:v>41399.891219580975</c:v>
                </c:pt>
                <c:pt idx="5">
                  <c:v>45822.658367908967</c:v>
                </c:pt>
                <c:pt idx="6">
                  <c:v>47524.530132730928</c:v>
                </c:pt>
                <c:pt idx="7">
                  <c:v>48008.960169137594</c:v>
                </c:pt>
                <c:pt idx="8">
                  <c:v>51872.757579395038</c:v>
                </c:pt>
                <c:pt idx="9">
                  <c:v>54668.994469104364</c:v>
                </c:pt>
                <c:pt idx="10">
                  <c:v>54708.652490350745</c:v>
                </c:pt>
                <c:pt idx="11">
                  <c:v>57094.930352317446</c:v>
                </c:pt>
                <c:pt idx="12">
                  <c:v>57717.108151349734</c:v>
                </c:pt>
                <c:pt idx="13">
                  <c:v>60997.628105284937</c:v>
                </c:pt>
                <c:pt idx="14">
                  <c:v>58432.447440700627</c:v>
                </c:pt>
                <c:pt idx="15">
                  <c:v>56505.226847271137</c:v>
                </c:pt>
                <c:pt idx="16">
                  <c:v>54707.066162859424</c:v>
                </c:pt>
                <c:pt idx="17">
                  <c:v>55839.535906935707</c:v>
                </c:pt>
                <c:pt idx="18">
                  <c:v>48508.909628922738</c:v>
                </c:pt>
                <c:pt idx="19">
                  <c:v>42779.01173214228</c:v>
                </c:pt>
                <c:pt idx="20">
                  <c:v>39324.02293434921</c:v>
                </c:pt>
                <c:pt idx="21">
                  <c:v>36006.628417294662</c:v>
                </c:pt>
                <c:pt idx="22">
                  <c:v>38500.966515580345</c:v>
                </c:pt>
                <c:pt idx="23">
                  <c:v>35101.97994437765</c:v>
                </c:pt>
                <c:pt idx="24">
                  <c:v>35536.142090807232</c:v>
                </c:pt>
                <c:pt idx="25">
                  <c:v>34798.581678977716</c:v>
                </c:pt>
                <c:pt idx="26">
                  <c:v>33609.95740505393</c:v>
                </c:pt>
                <c:pt idx="27">
                  <c:v>31454.101023852509</c:v>
                </c:pt>
                <c:pt idx="28">
                  <c:v>35962.894409972308</c:v>
                </c:pt>
                <c:pt idx="29">
                  <c:v>37204.544570604703</c:v>
                </c:pt>
                <c:pt idx="30">
                  <c:v>41955.78828943304</c:v>
                </c:pt>
                <c:pt idx="31">
                  <c:v>43508.964186077144</c:v>
                </c:pt>
                <c:pt idx="32">
                  <c:v>45888.503418133572</c:v>
                </c:pt>
                <c:pt idx="33">
                  <c:v>46613.158718332968</c:v>
                </c:pt>
                <c:pt idx="34">
                  <c:v>46725.3961869493</c:v>
                </c:pt>
                <c:pt idx="35">
                  <c:v>46933.518058139358</c:v>
                </c:pt>
                <c:pt idx="36">
                  <c:v>43395.893984512513</c:v>
                </c:pt>
                <c:pt idx="37">
                  <c:v>42057.146652810741</c:v>
                </c:pt>
                <c:pt idx="38">
                  <c:v>47419.087691595094</c:v>
                </c:pt>
                <c:pt idx="39">
                  <c:v>52307.238781279528</c:v>
                </c:pt>
                <c:pt idx="40">
                  <c:v>59084.881799730181</c:v>
                </c:pt>
                <c:pt idx="41">
                  <c:v>59809.949315781778</c:v>
                </c:pt>
                <c:pt idx="42">
                  <c:v>61746.877517207562</c:v>
                </c:pt>
                <c:pt idx="43">
                  <c:v>64709.117624037892</c:v>
                </c:pt>
                <c:pt idx="44">
                  <c:v>62130.741586014061</c:v>
                </c:pt>
                <c:pt idx="45">
                  <c:v>59544.544118724058</c:v>
                </c:pt>
                <c:pt idx="46">
                  <c:v>58105.01315650269</c:v>
                </c:pt>
                <c:pt idx="47">
                  <c:v>53906.854352456896</c:v>
                </c:pt>
                <c:pt idx="48">
                  <c:v>49771.459166125351</c:v>
                </c:pt>
                <c:pt idx="49">
                  <c:v>49298.150583982511</c:v>
                </c:pt>
                <c:pt idx="50">
                  <c:v>48329.080649338743</c:v>
                </c:pt>
                <c:pt idx="51">
                  <c:v>46950.559318013002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A-8149-9A25-4B08E9AE1C36}"/>
            </c:ext>
          </c:extLst>
        </c:ser>
        <c:ser>
          <c:idx val="3"/>
          <c:order val="2"/>
          <c:tx>
            <c:v>-3 Sigma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'BTC 2021 Q1 Test'!$O$4:$O$55</c:f>
              <c:numCache>
                <c:formatCode>_("$"* #,##0.00_);_("$"* \(#,##0.00\);_("$"* "-"??_);_(@_)</c:formatCode>
                <c:ptCount val="52"/>
                <c:pt idx="0">
                  <c:v>24186.520937999994</c:v>
                </c:pt>
                <c:pt idx="1">
                  <c:v>27526.228678243046</c:v>
                </c:pt>
                <c:pt idx="2">
                  <c:v>26301.449719512915</c:v>
                </c:pt>
                <c:pt idx="3">
                  <c:v>27389.874861597127</c:v>
                </c:pt>
                <c:pt idx="4">
                  <c:v>34065.975711412313</c:v>
                </c:pt>
                <c:pt idx="5">
                  <c:v>38491.02923331187</c:v>
                </c:pt>
                <c:pt idx="6">
                  <c:v>40193.329767737036</c:v>
                </c:pt>
                <c:pt idx="7">
                  <c:v>40677.840214955395</c:v>
                </c:pt>
                <c:pt idx="8">
                  <c:v>44541.652705425346</c:v>
                </c:pt>
                <c:pt idx="9">
                  <c:v>47337.892423275014</c:v>
                </c:pt>
                <c:pt idx="10">
                  <c:v>47377.550974910439</c:v>
                </c:pt>
                <c:pt idx="11">
                  <c:v>49763.828936346225</c:v>
                </c:pt>
                <c:pt idx="12">
                  <c:v>50386.006754032933</c:v>
                </c:pt>
                <c:pt idx="13">
                  <c:v>53666.526711466584</c:v>
                </c:pt>
                <c:pt idx="14">
                  <c:v>51101.346047538376</c:v>
                </c:pt>
                <c:pt idx="15">
                  <c:v>49174.125454231929</c:v>
                </c:pt>
                <c:pt idx="16">
                  <c:v>47375.964769843289</c:v>
                </c:pt>
                <c:pt idx="17">
                  <c:v>48508.434513923901</c:v>
                </c:pt>
                <c:pt idx="18">
                  <c:v>41177.80823591174</c:v>
                </c:pt>
                <c:pt idx="19">
                  <c:v>35447.910339131435</c:v>
                </c:pt>
                <c:pt idx="20">
                  <c:v>31992.921541338394</c:v>
                </c:pt>
                <c:pt idx="21">
                  <c:v>28675.527024283852</c:v>
                </c:pt>
                <c:pt idx="22">
                  <c:v>31169.865122569536</c:v>
                </c:pt>
                <c:pt idx="23">
                  <c:v>27770.878551366841</c:v>
                </c:pt>
                <c:pt idx="24">
                  <c:v>28205.040697796423</c:v>
                </c:pt>
                <c:pt idx="25">
                  <c:v>27467.480285966907</c:v>
                </c:pt>
                <c:pt idx="26">
                  <c:v>26278.856012043121</c:v>
                </c:pt>
                <c:pt idx="27">
                  <c:v>24122.999630841699</c:v>
                </c:pt>
                <c:pt idx="28">
                  <c:v>28631.793016961499</c:v>
                </c:pt>
                <c:pt idx="29">
                  <c:v>29873.443177593894</c:v>
                </c:pt>
                <c:pt idx="30">
                  <c:v>34624.68689642223</c:v>
                </c:pt>
                <c:pt idx="31">
                  <c:v>36177.862793066335</c:v>
                </c:pt>
                <c:pt idx="32">
                  <c:v>38557.402025122763</c:v>
                </c:pt>
                <c:pt idx="33">
                  <c:v>39282.057325322159</c:v>
                </c:pt>
                <c:pt idx="34">
                  <c:v>39394.29479393849</c:v>
                </c:pt>
                <c:pt idx="35">
                  <c:v>39602.416665128549</c:v>
                </c:pt>
                <c:pt idx="36">
                  <c:v>36064.792591501704</c:v>
                </c:pt>
                <c:pt idx="37">
                  <c:v>34726.045259799932</c:v>
                </c:pt>
                <c:pt idx="38">
                  <c:v>40087.986298584285</c:v>
                </c:pt>
                <c:pt idx="39">
                  <c:v>44976.137388268718</c:v>
                </c:pt>
                <c:pt idx="40">
                  <c:v>51753.780406719372</c:v>
                </c:pt>
                <c:pt idx="41">
                  <c:v>52478.847922770969</c:v>
                </c:pt>
                <c:pt idx="42">
                  <c:v>54415.776124196753</c:v>
                </c:pt>
                <c:pt idx="43">
                  <c:v>57378.016231027083</c:v>
                </c:pt>
                <c:pt idx="44">
                  <c:v>54799.640193003252</c:v>
                </c:pt>
                <c:pt idx="45">
                  <c:v>52213.442725713248</c:v>
                </c:pt>
                <c:pt idx="46">
                  <c:v>50773.91176349188</c:v>
                </c:pt>
                <c:pt idx="47">
                  <c:v>46575.752959446087</c:v>
                </c:pt>
                <c:pt idx="48">
                  <c:v>42440.357773114541</c:v>
                </c:pt>
                <c:pt idx="49">
                  <c:v>41967.049190971702</c:v>
                </c:pt>
                <c:pt idx="50">
                  <c:v>40997.979256327933</c:v>
                </c:pt>
                <c:pt idx="51">
                  <c:v>39619.457925002192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A-8149-9A25-4B08E9AE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44735"/>
        <c:axId val="1098691215"/>
      </c:lineChart>
      <c:scatterChart>
        <c:scatterStyle val="lineMarker"/>
        <c:varyColors val="0"/>
        <c:ser>
          <c:idx val="0"/>
          <c:order val="0"/>
          <c:tx>
            <c:v>Bitcoin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4.7799313525961798E-2"/>
                  <c:y val="0.31077591953541883"/>
                </c:manualLayout>
              </c:layout>
              <c:numFmt formatCode="#,##0.000000000000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'BTC 2021 Q1 Test'!$C$4:$C$55</c:f>
              <c:numCache>
                <c:formatCode>_("$"* #,##0.00_);_("$"* \(#,##0.00\);_("$"* "-"??_);_(@_)</c:formatCode>
                <c:ptCount val="52"/>
                <c:pt idx="0">
                  <c:v>33922.960937999997</c:v>
                </c:pt>
                <c:pt idx="1">
                  <c:v>36069.804687999997</c:v>
                </c:pt>
                <c:pt idx="2">
                  <c:v>32569.849609000001</c:v>
                </c:pt>
                <c:pt idx="3">
                  <c:v>35510.289062999997</c:v>
                </c:pt>
                <c:pt idx="4">
                  <c:v>46481.105469000002</c:v>
                </c:pt>
                <c:pt idx="5">
                  <c:v>49199.871094000002</c:v>
                </c:pt>
                <c:pt idx="6">
                  <c:v>48824.425780999998</c:v>
                </c:pt>
                <c:pt idx="7">
                  <c:v>48378.988280999998</c:v>
                </c:pt>
                <c:pt idx="8">
                  <c:v>54824.117187999997</c:v>
                </c:pt>
                <c:pt idx="9">
                  <c:v>56804.902344000002</c:v>
                </c:pt>
                <c:pt idx="10">
                  <c:v>54738.945312999997</c:v>
                </c:pt>
                <c:pt idx="11">
                  <c:v>58917.691405999998</c:v>
                </c:pt>
                <c:pt idx="12">
                  <c:v>58192.359375</c:v>
                </c:pt>
                <c:pt idx="13">
                  <c:v>63503.457030999998</c:v>
                </c:pt>
                <c:pt idx="14">
                  <c:v>56473.03125</c:v>
                </c:pt>
                <c:pt idx="15">
                  <c:v>55033.117187999997</c:v>
                </c:pt>
                <c:pt idx="16">
                  <c:v>53333.539062999997</c:v>
                </c:pt>
                <c:pt idx="17">
                  <c:v>56704.574219000002</c:v>
                </c:pt>
                <c:pt idx="18">
                  <c:v>42909.402344000002</c:v>
                </c:pt>
                <c:pt idx="19">
                  <c:v>38402.222655999998</c:v>
                </c:pt>
                <c:pt idx="20">
                  <c:v>36684.925780999998</c:v>
                </c:pt>
                <c:pt idx="21">
                  <c:v>33472.632812999997</c:v>
                </c:pt>
                <c:pt idx="22">
                  <c:v>40406.269530999998</c:v>
                </c:pt>
                <c:pt idx="23">
                  <c:v>32505.660156000002</c:v>
                </c:pt>
                <c:pt idx="24">
                  <c:v>35867.777344000002</c:v>
                </c:pt>
                <c:pt idx="25">
                  <c:v>34235.195312999997</c:v>
                </c:pt>
                <c:pt idx="26">
                  <c:v>32702.025390999999</c:v>
                </c:pt>
                <c:pt idx="27">
                  <c:v>29807.347656000002</c:v>
                </c:pt>
                <c:pt idx="28">
                  <c:v>39406.941405999998</c:v>
                </c:pt>
                <c:pt idx="29">
                  <c:v>38152.980469000002</c:v>
                </c:pt>
                <c:pt idx="30">
                  <c:v>45585.03125</c:v>
                </c:pt>
                <c:pt idx="31">
                  <c:v>44695.359375</c:v>
                </c:pt>
                <c:pt idx="32">
                  <c:v>47706.117187999997</c:v>
                </c:pt>
                <c:pt idx="33">
                  <c:v>47166.6875</c:v>
                </c:pt>
                <c:pt idx="34">
                  <c:v>46811.128905999998</c:v>
                </c:pt>
                <c:pt idx="35">
                  <c:v>47092.492187999997</c:v>
                </c:pt>
                <c:pt idx="36">
                  <c:v>40693.675780999998</c:v>
                </c:pt>
                <c:pt idx="37">
                  <c:v>41034.542969000002</c:v>
                </c:pt>
                <c:pt idx="38">
                  <c:v>51514.8125</c:v>
                </c:pt>
                <c:pt idx="39">
                  <c:v>56041.058594000002</c:v>
                </c:pt>
                <c:pt idx="40">
                  <c:v>64261.992187999997</c:v>
                </c:pt>
                <c:pt idx="41">
                  <c:v>60363.792969000002</c:v>
                </c:pt>
                <c:pt idx="42">
                  <c:v>63226.402344000002</c:v>
                </c:pt>
                <c:pt idx="43">
                  <c:v>66971.828125</c:v>
                </c:pt>
                <c:pt idx="44">
                  <c:v>60161.246094000002</c:v>
                </c:pt>
                <c:pt idx="45">
                  <c:v>57569.074219000002</c:v>
                </c:pt>
                <c:pt idx="46">
                  <c:v>57005.425780999998</c:v>
                </c:pt>
                <c:pt idx="47">
                  <c:v>50700.085937999997</c:v>
                </c:pt>
                <c:pt idx="48">
                  <c:v>46612.632812999997</c:v>
                </c:pt>
                <c:pt idx="49">
                  <c:v>48936.613280999998</c:v>
                </c:pt>
                <c:pt idx="50">
                  <c:v>47588.855469000002</c:v>
                </c:pt>
                <c:pt idx="51">
                  <c:v>45897.574219000002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A-8149-9A25-4B08E9AE1C36}"/>
            </c:ext>
          </c:extLst>
        </c:ser>
        <c:ser>
          <c:idx val="2"/>
          <c:order val="3"/>
          <c:tx>
            <c:v>+3 Sigma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'BTC 2021 Q1 Test'!$N$4:$N$55</c:f>
              <c:numCache>
                <c:formatCode>_("$"* #,##0.00_);_("$"* \(#,##0.00\);_("$"* "-"??_);_(@_)</c:formatCode>
                <c:ptCount val="52"/>
                <c:pt idx="0">
                  <c:v>43659.400937999999</c:v>
                </c:pt>
                <c:pt idx="1">
                  <c:v>43047.606842428315</c:v>
                </c:pt>
                <c:pt idx="2">
                  <c:v>41123.857169313102</c:v>
                </c:pt>
                <c:pt idx="3">
                  <c:v>42082.09373545264</c:v>
                </c:pt>
                <c:pt idx="4">
                  <c:v>48733.806727749638</c:v>
                </c:pt>
                <c:pt idx="5">
                  <c:v>53154.287502506064</c:v>
                </c:pt>
                <c:pt idx="6">
                  <c:v>54855.73049772482</c:v>
                </c:pt>
                <c:pt idx="7">
                  <c:v>55340.080123319793</c:v>
                </c:pt>
                <c:pt idx="8">
                  <c:v>59203.862453364731</c:v>
                </c:pt>
                <c:pt idx="9">
                  <c:v>62000.096514933713</c:v>
                </c:pt>
                <c:pt idx="10">
                  <c:v>62039.754005791052</c:v>
                </c:pt>
                <c:pt idx="11">
                  <c:v>64426.031768288667</c:v>
                </c:pt>
                <c:pt idx="12">
                  <c:v>65048.209548666535</c:v>
                </c:pt>
                <c:pt idx="13">
                  <c:v>68328.729499103298</c:v>
                </c:pt>
                <c:pt idx="14">
                  <c:v>65763.548833862878</c:v>
                </c:pt>
                <c:pt idx="15">
                  <c:v>63836.328240310344</c:v>
                </c:pt>
                <c:pt idx="16">
                  <c:v>62038.16755587556</c:v>
                </c:pt>
                <c:pt idx="17">
                  <c:v>63170.637299947513</c:v>
                </c:pt>
                <c:pt idx="18">
                  <c:v>55840.011021933737</c:v>
                </c:pt>
                <c:pt idx="19">
                  <c:v>50110.113125153126</c:v>
                </c:pt>
                <c:pt idx="20">
                  <c:v>46655.124327360027</c:v>
                </c:pt>
                <c:pt idx="21">
                  <c:v>43337.729810305471</c:v>
                </c:pt>
                <c:pt idx="22">
                  <c:v>45832.067908591154</c:v>
                </c:pt>
                <c:pt idx="23">
                  <c:v>42433.081337388459</c:v>
                </c:pt>
                <c:pt idx="24">
                  <c:v>42867.243483818042</c:v>
                </c:pt>
                <c:pt idx="25">
                  <c:v>42129.683071988526</c:v>
                </c:pt>
                <c:pt idx="26">
                  <c:v>40941.05879806474</c:v>
                </c:pt>
                <c:pt idx="27">
                  <c:v>38785.202416863322</c:v>
                </c:pt>
                <c:pt idx="28">
                  <c:v>43293.995802983118</c:v>
                </c:pt>
                <c:pt idx="29">
                  <c:v>44535.645963615512</c:v>
                </c:pt>
                <c:pt idx="30">
                  <c:v>49286.889682443849</c:v>
                </c:pt>
                <c:pt idx="31">
                  <c:v>50840.065579087954</c:v>
                </c:pt>
                <c:pt idx="32">
                  <c:v>53219.604811144382</c:v>
                </c:pt>
                <c:pt idx="33">
                  <c:v>53944.260111343778</c:v>
                </c:pt>
                <c:pt idx="34">
                  <c:v>54056.497579960109</c:v>
                </c:pt>
                <c:pt idx="35">
                  <c:v>54264.619451150167</c:v>
                </c:pt>
                <c:pt idx="36">
                  <c:v>50726.995377523323</c:v>
                </c:pt>
                <c:pt idx="37">
                  <c:v>49388.24804582155</c:v>
                </c:pt>
                <c:pt idx="38">
                  <c:v>54750.189084605903</c:v>
                </c:pt>
                <c:pt idx="39">
                  <c:v>59638.340174290337</c:v>
                </c:pt>
                <c:pt idx="40">
                  <c:v>66415.983192740998</c:v>
                </c:pt>
                <c:pt idx="41">
                  <c:v>67141.05070879258</c:v>
                </c:pt>
                <c:pt idx="42">
                  <c:v>69077.978910218371</c:v>
                </c:pt>
                <c:pt idx="43">
                  <c:v>72040.219017048701</c:v>
                </c:pt>
                <c:pt idx="44">
                  <c:v>69461.842979024863</c:v>
                </c:pt>
                <c:pt idx="45">
                  <c:v>66875.645511734867</c:v>
                </c:pt>
                <c:pt idx="46">
                  <c:v>65436.114549513499</c:v>
                </c:pt>
                <c:pt idx="47">
                  <c:v>61237.955745467705</c:v>
                </c:pt>
                <c:pt idx="48">
                  <c:v>57102.56055913616</c:v>
                </c:pt>
                <c:pt idx="49">
                  <c:v>56629.251976993321</c:v>
                </c:pt>
                <c:pt idx="50">
                  <c:v>55660.182042349552</c:v>
                </c:pt>
                <c:pt idx="51">
                  <c:v>54281.660711023811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A-8149-9A25-4B08E9AE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644735"/>
        <c:axId val="1098691215"/>
      </c:scatterChart>
      <c:catAx>
        <c:axId val="10986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Week</a:t>
                </a:r>
                <a:r>
                  <a:rPr lang="en-US" b="1" baseline="0"/>
                  <a:t> Number of 2021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1215"/>
        <c:crosses val="autoZero"/>
        <c:auto val="1"/>
        <c:lblAlgn val="ctr"/>
        <c:lblOffset val="100"/>
        <c:noMultiLvlLbl val="0"/>
      </c:catAx>
      <c:valAx>
        <c:axId val="10986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Closing</a:t>
                </a:r>
                <a:r>
                  <a:rPr lang="en-US" b="1" baseline="0"/>
                  <a:t> Price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315393539356244"/>
          <c:y val="1.0962462879632979E-2"/>
          <c:w val="0.12806325662526566"/>
          <c:h val="0.1604574891794453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2021</a:t>
            </a:r>
            <a:r>
              <a:rPr lang="en-US" b="1" baseline="0"/>
              <a:t> Bitcoin Closing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Filter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'BTC 2021 Q Value 2'!$K$4:$K$55</c:f>
              <c:numCache>
                <c:formatCode>_("$"* #,##0.00_);_("$"* \(#,##0.00\);_("$"* "-"??_);_(@_)</c:formatCode>
                <c:ptCount val="52"/>
                <c:pt idx="0">
                  <c:v>33922.960937999997</c:v>
                </c:pt>
                <c:pt idx="1">
                  <c:v>35045.028159344103</c:v>
                </c:pt>
                <c:pt idx="2">
                  <c:v>34100.006907584881</c:v>
                </c:pt>
                <c:pt idx="3">
                  <c:v>34555.290635148922</c:v>
                </c:pt>
                <c:pt idx="4">
                  <c:v>38069.435071286309</c:v>
                </c:pt>
                <c:pt idx="5">
                  <c:v>41190.089754177628</c:v>
                </c:pt>
                <c:pt idx="6">
                  <c:v>43273.431826667591</c:v>
                </c:pt>
                <c:pt idx="7">
                  <c:v>44646.391187848312</c:v>
                </c:pt>
                <c:pt idx="8">
                  <c:v>47361.637992855896</c:v>
                </c:pt>
                <c:pt idx="9">
                  <c:v>49870.104742924945</c:v>
                </c:pt>
                <c:pt idx="10">
                  <c:v>51160.425829725718</c:v>
                </c:pt>
                <c:pt idx="11">
                  <c:v>53213.628978302477</c:v>
                </c:pt>
                <c:pt idx="12">
                  <c:v>54530.504359738305</c:v>
                </c:pt>
                <c:pt idx="13">
                  <c:v>56902.973494590988</c:v>
                </c:pt>
                <c:pt idx="14">
                  <c:v>56789.318576812177</c:v>
                </c:pt>
                <c:pt idx="15">
                  <c:v>56325.118409183349</c:v>
                </c:pt>
                <c:pt idx="16">
                  <c:v>55534.42887736886</c:v>
                </c:pt>
                <c:pt idx="17">
                  <c:v>55843.694367185708</c:v>
                </c:pt>
                <c:pt idx="18">
                  <c:v>52425.263197801083</c:v>
                </c:pt>
                <c:pt idx="19">
                  <c:v>48719.118926786992</c:v>
                </c:pt>
                <c:pt idx="20">
                  <c:v>45538.622447219823</c:v>
                </c:pt>
                <c:pt idx="21">
                  <c:v>42349.731231788595</c:v>
                </c:pt>
                <c:pt idx="22">
                  <c:v>41836.099198541808</c:v>
                </c:pt>
                <c:pt idx="23">
                  <c:v>39370.18564740102</c:v>
                </c:pt>
                <c:pt idx="24">
                  <c:v>38444.54513688913</c:v>
                </c:pt>
                <c:pt idx="25">
                  <c:v>37332.069528818785</c:v>
                </c:pt>
                <c:pt idx="26">
                  <c:v>36108.410120617038</c:v>
                </c:pt>
                <c:pt idx="27">
                  <c:v>34443.122791222842</c:v>
                </c:pt>
                <c:pt idx="28">
                  <c:v>35754.994238918662</c:v>
                </c:pt>
                <c:pt idx="29">
                  <c:v>36388.750193373162</c:v>
                </c:pt>
                <c:pt idx="30">
                  <c:v>38819.20527352405</c:v>
                </c:pt>
                <c:pt idx="31">
                  <c:v>40372.19483697848</c:v>
                </c:pt>
                <c:pt idx="32">
                  <c:v>42310.453200750497</c:v>
                </c:pt>
                <c:pt idx="33">
                  <c:v>43593.891486594606</c:v>
                </c:pt>
                <c:pt idx="34">
                  <c:v>44444.164644851255</c:v>
                </c:pt>
                <c:pt idx="35">
                  <c:v>45144.082471707974</c:v>
                </c:pt>
                <c:pt idx="36">
                  <c:v>43967.899039717253</c:v>
                </c:pt>
                <c:pt idx="37">
                  <c:v>43192.651955625042</c:v>
                </c:pt>
                <c:pt idx="38">
                  <c:v>45392.088552928064</c:v>
                </c:pt>
                <c:pt idx="39">
                  <c:v>48206.470023462338</c:v>
                </c:pt>
                <c:pt idx="40">
                  <c:v>52449.731475441869</c:v>
                </c:pt>
                <c:pt idx="41">
                  <c:v>54541.312908897584</c:v>
                </c:pt>
                <c:pt idx="42">
                  <c:v>56836.666795776517</c:v>
                </c:pt>
                <c:pt idx="43">
                  <c:v>59515.255441860754</c:v>
                </c:pt>
                <c:pt idx="44">
                  <c:v>59685.982198947888</c:v>
                </c:pt>
                <c:pt idx="45">
                  <c:v>59126.511511142831</c:v>
                </c:pt>
                <c:pt idx="46">
                  <c:v>58565.936699400176</c:v>
                </c:pt>
                <c:pt idx="47">
                  <c:v>56487.096722729657</c:v>
                </c:pt>
                <c:pt idx="48">
                  <c:v>53877.406945183116</c:v>
                </c:pt>
                <c:pt idx="49">
                  <c:v>52571.620743900901</c:v>
                </c:pt>
                <c:pt idx="50">
                  <c:v>51254.742002867875</c:v>
                </c:pt>
                <c:pt idx="51">
                  <c:v>49838.913647023292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0-3549-8CD4-6FEBE149517C}"/>
            </c:ext>
          </c:extLst>
        </c:ser>
        <c:ser>
          <c:idx val="3"/>
          <c:order val="2"/>
          <c:tx>
            <c:v>-3 Sigma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'BTC 2021 Q Value 2'!$O$4:$O$55</c:f>
              <c:numCache>
                <c:formatCode>_("$"* #,##0.00_);_("$"* \(#,##0.00\);_("$"* "-"??_);_(@_)</c:formatCode>
                <c:ptCount val="52"/>
                <c:pt idx="0">
                  <c:v>24186.520937999994</c:v>
                </c:pt>
                <c:pt idx="1">
                  <c:v>28006.053347068748</c:v>
                </c:pt>
                <c:pt idx="2">
                  <c:v>28083.869969384177</c:v>
                </c:pt>
                <c:pt idx="3">
                  <c:v>29023.213197633013</c:v>
                </c:pt>
                <c:pt idx="4">
                  <c:v>32784.179840496799</c:v>
                </c:pt>
                <c:pt idx="5">
                  <c:v>36034.63523147993</c:v>
                </c:pt>
                <c:pt idx="6">
                  <c:v>38187.215257889977</c:v>
                </c:pt>
                <c:pt idx="7">
                  <c:v>39597.366528330567</c:v>
                </c:pt>
                <c:pt idx="8">
                  <c:v>42332.663068324531</c:v>
                </c:pt>
                <c:pt idx="9">
                  <c:v>44851.95874386721</c:v>
                </c:pt>
                <c:pt idx="10">
                  <c:v>46148.134422159244</c:v>
                </c:pt>
                <c:pt idx="11">
                  <c:v>48204.504517963964</c:v>
                </c:pt>
                <c:pt idx="12">
                  <c:v>49523.093503649136</c:v>
                </c:pt>
                <c:pt idx="13">
                  <c:v>51896.489997654484</c:v>
                </c:pt>
                <c:pt idx="14">
                  <c:v>51783.33698542729</c:v>
                </c:pt>
                <c:pt idx="15">
                  <c:v>51319.408471629024</c:v>
                </c:pt>
                <c:pt idx="16">
                  <c:v>50528.865974696797</c:v>
                </c:pt>
                <c:pt idx="17">
                  <c:v>50838.211049421734</c:v>
                </c:pt>
                <c:pt idx="18">
                  <c:v>47419.822956912794</c:v>
                </c:pt>
                <c:pt idx="19">
                  <c:v>43713.702002184633</c:v>
                </c:pt>
                <c:pt idx="20">
                  <c:v>40533.218143085673</c:v>
                </c:pt>
                <c:pt idx="21">
                  <c:v>37344.333758776716</c:v>
                </c:pt>
                <c:pt idx="22">
                  <c:v>36830.705423036212</c:v>
                </c:pt>
                <c:pt idx="23">
                  <c:v>34364.793873258706</c:v>
                </c:pt>
                <c:pt idx="24">
                  <c:v>33439.154446032517</c:v>
                </c:pt>
                <c:pt idx="25">
                  <c:v>32326.67942431651</c:v>
                </c:pt>
                <c:pt idx="26">
                  <c:v>31103.02033349311</c:v>
                </c:pt>
                <c:pt idx="27">
                  <c:v>29437.733175887559</c:v>
                </c:pt>
                <c:pt idx="28">
                  <c:v>30749.604716568108</c:v>
                </c:pt>
                <c:pt idx="29">
                  <c:v>31383.360721352827</c:v>
                </c:pt>
                <c:pt idx="30">
                  <c:v>33813.815828746156</c:v>
                </c:pt>
                <c:pt idx="31">
                  <c:v>35366.805406946209</c:v>
                </c:pt>
                <c:pt idx="32">
                  <c:v>37305.063778699645</c:v>
                </c:pt>
                <c:pt idx="33">
                  <c:v>38588.502068863891</c:v>
                </c:pt>
                <c:pt idx="34">
                  <c:v>39438.775229458915</c:v>
                </c:pt>
                <c:pt idx="35">
                  <c:v>40138.693057581339</c:v>
                </c:pt>
                <c:pt idx="36">
                  <c:v>38962.509626275714</c:v>
                </c:pt>
                <c:pt idx="37">
                  <c:v>38187.262542554323</c:v>
                </c:pt>
                <c:pt idx="38">
                  <c:v>40386.699140058066</c:v>
                </c:pt>
                <c:pt idx="39">
                  <c:v>43201.080610700978</c:v>
                </c:pt>
                <c:pt idx="40">
                  <c:v>47444.342062739321</c:v>
                </c:pt>
                <c:pt idx="41">
                  <c:v>49535.92349622686</c:v>
                </c:pt>
                <c:pt idx="42">
                  <c:v>51831.277383123022</c:v>
                </c:pt>
                <c:pt idx="43">
                  <c:v>54509.866029216588</c:v>
                </c:pt>
                <c:pt idx="44">
                  <c:v>54680.592786308771</c:v>
                </c:pt>
                <c:pt idx="45">
                  <c:v>54121.122098506443</c:v>
                </c:pt>
                <c:pt idx="46">
                  <c:v>53560.547286765264</c:v>
                </c:pt>
                <c:pt idx="47">
                  <c:v>51481.707310095546</c:v>
                </c:pt>
                <c:pt idx="48">
                  <c:v>48872.017532549442</c:v>
                </c:pt>
                <c:pt idx="49">
                  <c:v>47566.23133126746</c:v>
                </c:pt>
                <c:pt idx="50">
                  <c:v>46249.352590234557</c:v>
                </c:pt>
                <c:pt idx="51">
                  <c:v>44833.524234390046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0-3549-8CD4-6FEBE149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44735"/>
        <c:axId val="1098691215"/>
      </c:lineChart>
      <c:scatterChart>
        <c:scatterStyle val="lineMarker"/>
        <c:varyColors val="0"/>
        <c:ser>
          <c:idx val="0"/>
          <c:order val="0"/>
          <c:tx>
            <c:v>Bitcoin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5.8767433894313416E-2"/>
                  <c:y val="0.36555917548457173"/>
                </c:manualLayout>
              </c:layout>
              <c:numFmt formatCode="#,##0.000000000000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'BTC 2021 Q Value 2'!$C$4:$C$55</c:f>
              <c:numCache>
                <c:formatCode>_("$"* #,##0.00_);_("$"* \(#,##0.00\);_("$"* "-"??_);_(@_)</c:formatCode>
                <c:ptCount val="52"/>
                <c:pt idx="0">
                  <c:v>33922.960937999997</c:v>
                </c:pt>
                <c:pt idx="1">
                  <c:v>36069.804687999997</c:v>
                </c:pt>
                <c:pt idx="2">
                  <c:v>32569.849609000001</c:v>
                </c:pt>
                <c:pt idx="3">
                  <c:v>35510.289062999997</c:v>
                </c:pt>
                <c:pt idx="4">
                  <c:v>46481.105469000002</c:v>
                </c:pt>
                <c:pt idx="5">
                  <c:v>49199.871094000002</c:v>
                </c:pt>
                <c:pt idx="6">
                  <c:v>48824.425780999998</c:v>
                </c:pt>
                <c:pt idx="7">
                  <c:v>48378.988280999998</c:v>
                </c:pt>
                <c:pt idx="8">
                  <c:v>54824.117187999997</c:v>
                </c:pt>
                <c:pt idx="9">
                  <c:v>56804.902344000002</c:v>
                </c:pt>
                <c:pt idx="10">
                  <c:v>54738.945312999997</c:v>
                </c:pt>
                <c:pt idx="11">
                  <c:v>58917.691405999998</c:v>
                </c:pt>
                <c:pt idx="12">
                  <c:v>58192.359375</c:v>
                </c:pt>
                <c:pt idx="13">
                  <c:v>63503.457030999998</c:v>
                </c:pt>
                <c:pt idx="14">
                  <c:v>56473.03125</c:v>
                </c:pt>
                <c:pt idx="15">
                  <c:v>55033.117187999997</c:v>
                </c:pt>
                <c:pt idx="16">
                  <c:v>53333.539062999997</c:v>
                </c:pt>
                <c:pt idx="17">
                  <c:v>56704.574219000002</c:v>
                </c:pt>
                <c:pt idx="18">
                  <c:v>42909.402344000002</c:v>
                </c:pt>
                <c:pt idx="19">
                  <c:v>38402.222655999998</c:v>
                </c:pt>
                <c:pt idx="20">
                  <c:v>36684.925780999998</c:v>
                </c:pt>
                <c:pt idx="21">
                  <c:v>33472.632812999997</c:v>
                </c:pt>
                <c:pt idx="22">
                  <c:v>40406.269530999998</c:v>
                </c:pt>
                <c:pt idx="23">
                  <c:v>32505.660156000002</c:v>
                </c:pt>
                <c:pt idx="24">
                  <c:v>35867.777344000002</c:v>
                </c:pt>
                <c:pt idx="25">
                  <c:v>34235.195312999997</c:v>
                </c:pt>
                <c:pt idx="26">
                  <c:v>32702.025390999999</c:v>
                </c:pt>
                <c:pt idx="27">
                  <c:v>29807.347656000002</c:v>
                </c:pt>
                <c:pt idx="28">
                  <c:v>39406.941405999998</c:v>
                </c:pt>
                <c:pt idx="29">
                  <c:v>38152.980469000002</c:v>
                </c:pt>
                <c:pt idx="30">
                  <c:v>45585.03125</c:v>
                </c:pt>
                <c:pt idx="31">
                  <c:v>44695.359375</c:v>
                </c:pt>
                <c:pt idx="32">
                  <c:v>47706.117187999997</c:v>
                </c:pt>
                <c:pt idx="33">
                  <c:v>47166.6875</c:v>
                </c:pt>
                <c:pt idx="34">
                  <c:v>46811.128905999998</c:v>
                </c:pt>
                <c:pt idx="35">
                  <c:v>47092.492187999997</c:v>
                </c:pt>
                <c:pt idx="36">
                  <c:v>40693.675780999998</c:v>
                </c:pt>
                <c:pt idx="37">
                  <c:v>41034.542969000002</c:v>
                </c:pt>
                <c:pt idx="38">
                  <c:v>51514.8125</c:v>
                </c:pt>
                <c:pt idx="39">
                  <c:v>56041.058594000002</c:v>
                </c:pt>
                <c:pt idx="40">
                  <c:v>64261.992187999997</c:v>
                </c:pt>
                <c:pt idx="41">
                  <c:v>60363.792969000002</c:v>
                </c:pt>
                <c:pt idx="42">
                  <c:v>63226.402344000002</c:v>
                </c:pt>
                <c:pt idx="43">
                  <c:v>66971.828125</c:v>
                </c:pt>
                <c:pt idx="44">
                  <c:v>60161.246094000002</c:v>
                </c:pt>
                <c:pt idx="45">
                  <c:v>57569.074219000002</c:v>
                </c:pt>
                <c:pt idx="46">
                  <c:v>57005.425780999998</c:v>
                </c:pt>
                <c:pt idx="47">
                  <c:v>50700.085937999997</c:v>
                </c:pt>
                <c:pt idx="48">
                  <c:v>46612.632812999997</c:v>
                </c:pt>
                <c:pt idx="49">
                  <c:v>48936.613280999998</c:v>
                </c:pt>
                <c:pt idx="50">
                  <c:v>47588.855469000002</c:v>
                </c:pt>
                <c:pt idx="51">
                  <c:v>45897.574219000002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0-3549-8CD4-6FEBE149517C}"/>
            </c:ext>
          </c:extLst>
        </c:ser>
        <c:ser>
          <c:idx val="2"/>
          <c:order val="3"/>
          <c:tx>
            <c:v>+3 Sigma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'BTC 2021 Q Value 2'!$N$4:$N$55</c:f>
              <c:numCache>
                <c:formatCode>_("$"* #,##0.00_);_("$"* \(#,##0.00\);_("$"* "-"??_);_(@_)</c:formatCode>
                <c:ptCount val="52"/>
                <c:pt idx="0">
                  <c:v>43659.400937999999</c:v>
                </c:pt>
                <c:pt idx="1">
                  <c:v>42084.002971619455</c:v>
                </c:pt>
                <c:pt idx="2">
                  <c:v>40116.143845785584</c:v>
                </c:pt>
                <c:pt idx="3">
                  <c:v>40087.368072664831</c:v>
                </c:pt>
                <c:pt idx="4">
                  <c:v>43354.690302075818</c:v>
                </c:pt>
                <c:pt idx="5">
                  <c:v>46345.544276875327</c:v>
                </c:pt>
                <c:pt idx="6">
                  <c:v>48359.648395445205</c:v>
                </c:pt>
                <c:pt idx="7">
                  <c:v>49695.415847366057</c:v>
                </c:pt>
                <c:pt idx="8">
                  <c:v>52390.612917387261</c:v>
                </c:pt>
                <c:pt idx="9">
                  <c:v>54888.25074198268</c:v>
                </c:pt>
                <c:pt idx="10">
                  <c:v>56172.717237292192</c:v>
                </c:pt>
                <c:pt idx="11">
                  <c:v>58222.75343864099</c:v>
                </c:pt>
                <c:pt idx="12">
                  <c:v>59537.915215827474</c:v>
                </c:pt>
                <c:pt idx="13">
                  <c:v>61909.456991527491</c:v>
                </c:pt>
                <c:pt idx="14">
                  <c:v>61795.300168197064</c:v>
                </c:pt>
                <c:pt idx="15">
                  <c:v>61330.828346737675</c:v>
                </c:pt>
                <c:pt idx="16">
                  <c:v>60539.991780040924</c:v>
                </c:pt>
                <c:pt idx="17">
                  <c:v>60849.177684949682</c:v>
                </c:pt>
                <c:pt idx="18">
                  <c:v>57430.703438689372</c:v>
                </c:pt>
                <c:pt idx="19">
                  <c:v>53724.535851389352</c:v>
                </c:pt>
                <c:pt idx="20">
                  <c:v>50544.026751353973</c:v>
                </c:pt>
                <c:pt idx="21">
                  <c:v>47355.128704800474</c:v>
                </c:pt>
                <c:pt idx="22">
                  <c:v>46841.492974047404</c:v>
                </c:pt>
                <c:pt idx="23">
                  <c:v>44375.577421543334</c:v>
                </c:pt>
                <c:pt idx="24">
                  <c:v>43449.935827745743</c:v>
                </c:pt>
                <c:pt idx="25">
                  <c:v>42337.459633321057</c:v>
                </c:pt>
                <c:pt idx="26">
                  <c:v>41113.799907740962</c:v>
                </c:pt>
                <c:pt idx="27">
                  <c:v>39448.512406558126</c:v>
                </c:pt>
                <c:pt idx="28">
                  <c:v>40760.383761269215</c:v>
                </c:pt>
                <c:pt idx="29">
                  <c:v>41394.139665393501</c:v>
                </c:pt>
                <c:pt idx="30">
                  <c:v>43824.594718301945</c:v>
                </c:pt>
                <c:pt idx="31">
                  <c:v>45377.584267010752</c:v>
                </c:pt>
                <c:pt idx="32">
                  <c:v>47315.842622801349</c:v>
                </c:pt>
                <c:pt idx="33">
                  <c:v>48599.280904325322</c:v>
                </c:pt>
                <c:pt idx="34">
                  <c:v>49449.554060243594</c:v>
                </c:pt>
                <c:pt idx="35">
                  <c:v>50149.47188583461</c:v>
                </c:pt>
                <c:pt idx="36">
                  <c:v>48973.288453158792</c:v>
                </c:pt>
                <c:pt idx="37">
                  <c:v>48198.041368695762</c:v>
                </c:pt>
                <c:pt idx="38">
                  <c:v>50397.477965798062</c:v>
                </c:pt>
                <c:pt idx="39">
                  <c:v>53211.859436223698</c:v>
                </c:pt>
                <c:pt idx="40">
                  <c:v>57455.120888144418</c:v>
                </c:pt>
                <c:pt idx="41">
                  <c:v>59546.702321568308</c:v>
                </c:pt>
                <c:pt idx="42">
                  <c:v>61842.056208430011</c:v>
                </c:pt>
                <c:pt idx="43">
                  <c:v>64520.644854504921</c:v>
                </c:pt>
                <c:pt idx="44">
                  <c:v>64691.371611587005</c:v>
                </c:pt>
                <c:pt idx="45">
                  <c:v>64131.90092377922</c:v>
                </c:pt>
                <c:pt idx="46">
                  <c:v>63571.326112035087</c:v>
                </c:pt>
                <c:pt idx="47">
                  <c:v>61492.486135363768</c:v>
                </c:pt>
                <c:pt idx="48">
                  <c:v>58882.796357816791</c:v>
                </c:pt>
                <c:pt idx="49">
                  <c:v>57577.010156534343</c:v>
                </c:pt>
                <c:pt idx="50">
                  <c:v>56260.131415501193</c:v>
                </c:pt>
                <c:pt idx="51">
                  <c:v>54844.303059656537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0-3549-8CD4-6FEBE149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644735"/>
        <c:axId val="1098691215"/>
      </c:scatterChart>
      <c:catAx>
        <c:axId val="10986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Week</a:t>
                </a:r>
                <a:r>
                  <a:rPr lang="en-US" b="1" baseline="0"/>
                  <a:t> Number of 2021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1215"/>
        <c:crosses val="autoZero"/>
        <c:auto val="1"/>
        <c:lblAlgn val="ctr"/>
        <c:lblOffset val="100"/>
        <c:noMultiLvlLbl val="0"/>
      </c:catAx>
      <c:valAx>
        <c:axId val="10986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Closing</a:t>
                </a:r>
                <a:r>
                  <a:rPr lang="en-US" b="1" baseline="0"/>
                  <a:t> Price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315393539356244"/>
          <c:y val="1.0962462879632979E-2"/>
          <c:w val="0.12806325662526566"/>
          <c:h val="0.1604574891794453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Kalman</a:t>
            </a:r>
            <a:r>
              <a:rPr lang="en-US" baseline="0"/>
              <a:t> 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Kalman Gain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'BTC 2021 Q Value 2'!$J$5:$J$27</c:f>
              <c:numCache>
                <c:formatCode>General</c:formatCode>
                <c:ptCount val="23"/>
                <c:pt idx="0">
                  <c:v>0.52265900643403085</c:v>
                </c:pt>
                <c:pt idx="1">
                  <c:v>0.38179922479848716</c:v>
                </c:pt>
                <c:pt idx="2">
                  <c:v>0.32283165876833464</c:v>
                </c:pt>
                <c:pt idx="3">
                  <c:v>0.29466702989238047</c:v>
                </c:pt>
                <c:pt idx="4">
                  <c:v>0.28037128792825844</c:v>
                </c:pt>
                <c:pt idx="5">
                  <c:v>0.27289106284690368</c:v>
                </c:pt>
                <c:pt idx="6">
                  <c:v>0.26891473504629904</c:v>
                </c:pt>
                <c:pt idx="7">
                  <c:v>0.26678324853381963</c:v>
                </c:pt>
                <c:pt idx="8">
                  <c:v>0.26563555321472454</c:v>
                </c:pt>
                <c:pt idx="9">
                  <c:v>0.26501608919613495</c:v>
                </c:pt>
                <c:pt idx="10">
                  <c:v>0.26468130147000718</c:v>
                </c:pt>
                <c:pt idx="11">
                  <c:v>0.26450023931991523</c:v>
                </c:pt>
                <c:pt idx="12">
                  <c:v>0.26440227891217505</c:v>
                </c:pt>
                <c:pt idx="13">
                  <c:v>0.26434926832307903</c:v>
                </c:pt>
                <c:pt idx="14">
                  <c:v>0.26432057882769072</c:v>
                </c:pt>
                <c:pt idx="15">
                  <c:v>0.26430505105045932</c:v>
                </c:pt>
                <c:pt idx="16">
                  <c:v>0.26429664659070684</c:v>
                </c:pt>
                <c:pt idx="17">
                  <c:v>0.26429209756953287</c:v>
                </c:pt>
                <c:pt idx="18">
                  <c:v>0.26428963533026223</c:v>
                </c:pt>
                <c:pt idx="19">
                  <c:v>0.26428830259223646</c:v>
                </c:pt>
                <c:pt idx="20">
                  <c:v>0.26428758121814999</c:v>
                </c:pt>
                <c:pt idx="21">
                  <c:v>0.26428719075779777</c:v>
                </c:pt>
                <c:pt idx="22">
                  <c:v>0.26428697941195894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C-5044-8701-BFE4F818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130143"/>
        <c:axId val="1112358783"/>
      </c:lineChart>
      <c:catAx>
        <c:axId val="115313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 of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58783"/>
        <c:crosses val="autoZero"/>
        <c:auto val="1"/>
        <c:lblAlgn val="ctr"/>
        <c:lblOffset val="100"/>
        <c:noMultiLvlLbl val="0"/>
      </c:catAx>
      <c:valAx>
        <c:axId val="11123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3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2021</a:t>
            </a:r>
            <a:r>
              <a:rPr lang="en-US" b="1" baseline="0"/>
              <a:t> Bitcoin Closing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Filter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'need table'!$K$4:$K$55</c:f>
              <c:numCache>
                <c:formatCode>0.00</c:formatCode>
                <c:ptCount val="52"/>
                <c:pt idx="0">
                  <c:v>33922.960937999997</c:v>
                </c:pt>
                <c:pt idx="1">
                  <c:v>35286.91776033568</c:v>
                </c:pt>
                <c:pt idx="2">
                  <c:v>33712.653444413008</c:v>
                </c:pt>
                <c:pt idx="3">
                  <c:v>34735.984298524883</c:v>
                </c:pt>
                <c:pt idx="4">
                  <c:v>41399.891219580975</c:v>
                </c:pt>
                <c:pt idx="5">
                  <c:v>45822.658367908967</c:v>
                </c:pt>
                <c:pt idx="6">
                  <c:v>47524.530132730928</c:v>
                </c:pt>
                <c:pt idx="7">
                  <c:v>48008.960169137594</c:v>
                </c:pt>
                <c:pt idx="8">
                  <c:v>51872.757579395038</c:v>
                </c:pt>
                <c:pt idx="9" formatCode="_(&quot;$&quot;* #,##0.00_);_(&quot;$&quot;* \(#,##0.00\);_(&quot;$&quot;* &quot;-&quot;??_);_(@_)">
                  <c:v>54668.994469104364</c:v>
                </c:pt>
                <c:pt idx="10" formatCode="_(&quot;$&quot;* #,##0.00_);_(&quot;$&quot;* \(#,##0.00\);_(&quot;$&quot;* &quot;-&quot;??_);_(@_)">
                  <c:v>54708.652490350745</c:v>
                </c:pt>
                <c:pt idx="11" formatCode="_(&quot;$&quot;* #,##0.00_);_(&quot;$&quot;* \(#,##0.00\);_(&quot;$&quot;* &quot;-&quot;??_);_(@_)">
                  <c:v>57094.930352317446</c:v>
                </c:pt>
                <c:pt idx="12" formatCode="_(&quot;$&quot;* #,##0.00_);_(&quot;$&quot;* \(#,##0.00\);_(&quot;$&quot;* &quot;-&quot;??_);_(@_)">
                  <c:v>57717.108151349734</c:v>
                </c:pt>
                <c:pt idx="13" formatCode="_(&quot;$&quot;* #,##0.00_);_(&quot;$&quot;* \(#,##0.00\);_(&quot;$&quot;* &quot;-&quot;??_);_(@_)">
                  <c:v>60997.628105284937</c:v>
                </c:pt>
                <c:pt idx="14" formatCode="_(&quot;$&quot;* #,##0.00_);_(&quot;$&quot;* \(#,##0.00\);_(&quot;$&quot;* &quot;-&quot;??_);_(@_)">
                  <c:v>58432.447440700627</c:v>
                </c:pt>
                <c:pt idx="15" formatCode="_(&quot;$&quot;* #,##0.00_);_(&quot;$&quot;* \(#,##0.00\);_(&quot;$&quot;* &quot;-&quot;??_);_(@_)">
                  <c:v>56505.226847271137</c:v>
                </c:pt>
                <c:pt idx="16" formatCode="_(&quot;$&quot;* #,##0.00_);_(&quot;$&quot;* \(#,##0.00\);_(&quot;$&quot;* &quot;-&quot;??_);_(@_)">
                  <c:v>54707.066162859424</c:v>
                </c:pt>
                <c:pt idx="17" formatCode="_(&quot;$&quot;* #,##0.00_);_(&quot;$&quot;* \(#,##0.00\);_(&quot;$&quot;* &quot;-&quot;??_);_(@_)">
                  <c:v>55839.535906935707</c:v>
                </c:pt>
                <c:pt idx="18" formatCode="_(&quot;$&quot;* #,##0.00_);_(&quot;$&quot;* \(#,##0.00\);_(&quot;$&quot;* &quot;-&quot;??_);_(@_)">
                  <c:v>48508.909628922738</c:v>
                </c:pt>
                <c:pt idx="19" formatCode="_(&quot;$&quot;* #,##0.00_);_(&quot;$&quot;* \(#,##0.00\);_(&quot;$&quot;* &quot;-&quot;??_);_(@_)">
                  <c:v>42779.01173214228</c:v>
                </c:pt>
                <c:pt idx="20" formatCode="_(&quot;$&quot;* #,##0.00_);_(&quot;$&quot;* \(#,##0.00\);_(&quot;$&quot;* &quot;-&quot;??_);_(@_)">
                  <c:v>39324.02293434921</c:v>
                </c:pt>
                <c:pt idx="21" formatCode="_(&quot;$&quot;* #,##0.00_);_(&quot;$&quot;* \(#,##0.00\);_(&quot;$&quot;* &quot;-&quot;??_);_(@_)">
                  <c:v>36006.628417294662</c:v>
                </c:pt>
                <c:pt idx="22" formatCode="_(&quot;$&quot;* #,##0.00_);_(&quot;$&quot;* \(#,##0.00\);_(&quot;$&quot;* &quot;-&quot;??_);_(@_)">
                  <c:v>38500.966515580345</c:v>
                </c:pt>
                <c:pt idx="23" formatCode="_(&quot;$&quot;* #,##0.00_);_(&quot;$&quot;* \(#,##0.00\);_(&quot;$&quot;* &quot;-&quot;??_);_(@_)">
                  <c:v>35101.97994437765</c:v>
                </c:pt>
                <c:pt idx="24" formatCode="_(&quot;$&quot;* #,##0.00_);_(&quot;$&quot;* \(#,##0.00\);_(&quot;$&quot;* &quot;-&quot;??_);_(@_)">
                  <c:v>35536.142090807232</c:v>
                </c:pt>
                <c:pt idx="25" formatCode="_(&quot;$&quot;* #,##0.00_);_(&quot;$&quot;* \(#,##0.00\);_(&quot;$&quot;* &quot;-&quot;??_);_(@_)">
                  <c:v>34798.581678977716</c:v>
                </c:pt>
                <c:pt idx="26" formatCode="_(&quot;$&quot;* #,##0.00_);_(&quot;$&quot;* \(#,##0.00\);_(&quot;$&quot;* &quot;-&quot;??_);_(@_)">
                  <c:v>33609.95740505393</c:v>
                </c:pt>
                <c:pt idx="27" formatCode="_(&quot;$&quot;* #,##0.00_);_(&quot;$&quot;* \(#,##0.00\);_(&quot;$&quot;* &quot;-&quot;??_);_(@_)">
                  <c:v>31454.101023852509</c:v>
                </c:pt>
                <c:pt idx="28" formatCode="_(&quot;$&quot;* #,##0.00_);_(&quot;$&quot;* \(#,##0.00\);_(&quot;$&quot;* &quot;-&quot;??_);_(@_)">
                  <c:v>35962.894409972308</c:v>
                </c:pt>
                <c:pt idx="29" formatCode="_(&quot;$&quot;* #,##0.00_);_(&quot;$&quot;* \(#,##0.00\);_(&quot;$&quot;* &quot;-&quot;??_);_(@_)">
                  <c:v>37204.544570604703</c:v>
                </c:pt>
                <c:pt idx="30" formatCode="_(&quot;$&quot;* #,##0.00_);_(&quot;$&quot;* \(#,##0.00\);_(&quot;$&quot;* &quot;-&quot;??_);_(@_)">
                  <c:v>41955.78828943304</c:v>
                </c:pt>
                <c:pt idx="31" formatCode="_(&quot;$&quot;* #,##0.00_);_(&quot;$&quot;* \(#,##0.00\);_(&quot;$&quot;* &quot;-&quot;??_);_(@_)">
                  <c:v>43508.964186077144</c:v>
                </c:pt>
                <c:pt idx="32" formatCode="_(&quot;$&quot;* #,##0.00_);_(&quot;$&quot;* \(#,##0.00\);_(&quot;$&quot;* &quot;-&quot;??_);_(@_)">
                  <c:v>45888.503418133572</c:v>
                </c:pt>
                <c:pt idx="33" formatCode="_(&quot;$&quot;* #,##0.00_);_(&quot;$&quot;* \(#,##0.00\);_(&quot;$&quot;* &quot;-&quot;??_);_(@_)">
                  <c:v>46613.158718332968</c:v>
                </c:pt>
                <c:pt idx="34" formatCode="_(&quot;$&quot;* #,##0.00_);_(&quot;$&quot;* \(#,##0.00\);_(&quot;$&quot;* &quot;-&quot;??_);_(@_)">
                  <c:v>46725.3961869493</c:v>
                </c:pt>
                <c:pt idx="35" formatCode="_(&quot;$&quot;* #,##0.00_);_(&quot;$&quot;* \(#,##0.00\);_(&quot;$&quot;* &quot;-&quot;??_);_(@_)">
                  <c:v>46933.518058139358</c:v>
                </c:pt>
                <c:pt idx="36" formatCode="_(&quot;$&quot;* #,##0.00_);_(&quot;$&quot;* \(#,##0.00\);_(&quot;$&quot;* &quot;-&quot;??_);_(@_)">
                  <c:v>43395.893984512513</c:v>
                </c:pt>
                <c:pt idx="37" formatCode="_(&quot;$&quot;* #,##0.00_);_(&quot;$&quot;* \(#,##0.00\);_(&quot;$&quot;* &quot;-&quot;??_);_(@_)">
                  <c:v>42057.146652810741</c:v>
                </c:pt>
                <c:pt idx="38" formatCode="_(&quot;$&quot;* #,##0.00_);_(&quot;$&quot;* \(#,##0.00\);_(&quot;$&quot;* &quot;-&quot;??_);_(@_)">
                  <c:v>47419.087691595094</c:v>
                </c:pt>
                <c:pt idx="39" formatCode="_(&quot;$&quot;* #,##0.00_);_(&quot;$&quot;* \(#,##0.00\);_(&quot;$&quot;* &quot;-&quot;??_);_(@_)">
                  <c:v>52307.238781279528</c:v>
                </c:pt>
                <c:pt idx="40" formatCode="_(&quot;$&quot;* #,##0.00_);_(&quot;$&quot;* \(#,##0.00\);_(&quot;$&quot;* &quot;-&quot;??_);_(@_)">
                  <c:v>59084.881799730181</c:v>
                </c:pt>
                <c:pt idx="41" formatCode="_(&quot;$&quot;* #,##0.00_);_(&quot;$&quot;* \(#,##0.00\);_(&quot;$&quot;* &quot;-&quot;??_);_(@_)">
                  <c:v>59809.949315781778</c:v>
                </c:pt>
                <c:pt idx="42" formatCode="_(&quot;$&quot;* #,##0.00_);_(&quot;$&quot;* \(#,##0.00\);_(&quot;$&quot;* &quot;-&quot;??_);_(@_)">
                  <c:v>61746.877517207562</c:v>
                </c:pt>
                <c:pt idx="43" formatCode="_(&quot;$&quot;* #,##0.00_);_(&quot;$&quot;* \(#,##0.00\);_(&quot;$&quot;* &quot;-&quot;??_);_(@_)">
                  <c:v>64709.117624037892</c:v>
                </c:pt>
                <c:pt idx="44" formatCode="_(&quot;$&quot;* #,##0.00_);_(&quot;$&quot;* \(#,##0.00\);_(&quot;$&quot;* &quot;-&quot;??_);_(@_)">
                  <c:v>62130.741586014061</c:v>
                </c:pt>
                <c:pt idx="45" formatCode="_(&quot;$&quot;* #,##0.00_);_(&quot;$&quot;* \(#,##0.00\);_(&quot;$&quot;* &quot;-&quot;??_);_(@_)">
                  <c:v>59544.544118724058</c:v>
                </c:pt>
                <c:pt idx="46" formatCode="_(&quot;$&quot;* #,##0.00_);_(&quot;$&quot;* \(#,##0.00\);_(&quot;$&quot;* &quot;-&quot;??_);_(@_)">
                  <c:v>58105.01315650269</c:v>
                </c:pt>
                <c:pt idx="47" formatCode="_(&quot;$&quot;* #,##0.00_);_(&quot;$&quot;* \(#,##0.00\);_(&quot;$&quot;* &quot;-&quot;??_);_(@_)">
                  <c:v>53906.854352456896</c:v>
                </c:pt>
                <c:pt idx="48" formatCode="_(&quot;$&quot;* #,##0.00_);_(&quot;$&quot;* \(#,##0.00\);_(&quot;$&quot;* &quot;-&quot;??_);_(@_)">
                  <c:v>49771.459166125351</c:v>
                </c:pt>
                <c:pt idx="49" formatCode="_(&quot;$&quot;* #,##0.00_);_(&quot;$&quot;* \(#,##0.00\);_(&quot;$&quot;* &quot;-&quot;??_);_(@_)">
                  <c:v>49298.150583982511</c:v>
                </c:pt>
                <c:pt idx="50" formatCode="_(&quot;$&quot;* #,##0.00_);_(&quot;$&quot;* \(#,##0.00\);_(&quot;$&quot;* &quot;-&quot;??_);_(@_)">
                  <c:v>48329.080649338743</c:v>
                </c:pt>
                <c:pt idx="51" formatCode="_(&quot;$&quot;* #,##0.00_);_(&quot;$&quot;* \(#,##0.00\);_(&quot;$&quot;* &quot;-&quot;??_);_(@_)">
                  <c:v>46950.559318013002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9-F94D-A072-CEEBAA5C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44735"/>
        <c:axId val="1098691215"/>
      </c:lineChart>
      <c:scatterChart>
        <c:scatterStyle val="lineMarker"/>
        <c:varyColors val="0"/>
        <c:ser>
          <c:idx val="0"/>
          <c:order val="0"/>
          <c:tx>
            <c:v>Bitcoin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4.7799313525961798E-2"/>
                  <c:y val="0.31077591953541883"/>
                </c:manualLayout>
              </c:layout>
              <c:numFmt formatCode="#,##0.000000000000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'need table'!$C$4:$C$55</c:f>
              <c:numCache>
                <c:formatCode>0.00</c:formatCode>
                <c:ptCount val="52"/>
                <c:pt idx="0">
                  <c:v>33922.960937999997</c:v>
                </c:pt>
                <c:pt idx="1">
                  <c:v>36069.804687999997</c:v>
                </c:pt>
                <c:pt idx="2">
                  <c:v>32569.849609000001</c:v>
                </c:pt>
                <c:pt idx="3">
                  <c:v>35510.289062999997</c:v>
                </c:pt>
                <c:pt idx="4">
                  <c:v>46481.105469000002</c:v>
                </c:pt>
                <c:pt idx="5">
                  <c:v>49199.871094000002</c:v>
                </c:pt>
                <c:pt idx="6">
                  <c:v>48824.425780999998</c:v>
                </c:pt>
                <c:pt idx="7">
                  <c:v>48378.988280999998</c:v>
                </c:pt>
                <c:pt idx="8">
                  <c:v>54824.117187999997</c:v>
                </c:pt>
                <c:pt idx="9" formatCode="_(&quot;$&quot;* #,##0.00_);_(&quot;$&quot;* \(#,##0.00\);_(&quot;$&quot;* &quot;-&quot;??_);_(@_)">
                  <c:v>56804.902344000002</c:v>
                </c:pt>
                <c:pt idx="10" formatCode="_(&quot;$&quot;* #,##0.00_);_(&quot;$&quot;* \(#,##0.00\);_(&quot;$&quot;* &quot;-&quot;??_);_(@_)">
                  <c:v>54738.945312999997</c:v>
                </c:pt>
                <c:pt idx="11" formatCode="_(&quot;$&quot;* #,##0.00_);_(&quot;$&quot;* \(#,##0.00\);_(&quot;$&quot;* &quot;-&quot;??_);_(@_)">
                  <c:v>58917.691405999998</c:v>
                </c:pt>
                <c:pt idx="12" formatCode="_(&quot;$&quot;* #,##0.00_);_(&quot;$&quot;* \(#,##0.00\);_(&quot;$&quot;* &quot;-&quot;??_);_(@_)">
                  <c:v>58192.359375</c:v>
                </c:pt>
                <c:pt idx="13" formatCode="_(&quot;$&quot;* #,##0.00_);_(&quot;$&quot;* \(#,##0.00\);_(&quot;$&quot;* &quot;-&quot;??_);_(@_)">
                  <c:v>63503.457030999998</c:v>
                </c:pt>
                <c:pt idx="14" formatCode="_(&quot;$&quot;* #,##0.00_);_(&quot;$&quot;* \(#,##0.00\);_(&quot;$&quot;* &quot;-&quot;??_);_(@_)">
                  <c:v>56473.03125</c:v>
                </c:pt>
                <c:pt idx="15" formatCode="_(&quot;$&quot;* #,##0.00_);_(&quot;$&quot;* \(#,##0.00\);_(&quot;$&quot;* &quot;-&quot;??_);_(@_)">
                  <c:v>55033.117187999997</c:v>
                </c:pt>
                <c:pt idx="16" formatCode="_(&quot;$&quot;* #,##0.00_);_(&quot;$&quot;* \(#,##0.00\);_(&quot;$&quot;* &quot;-&quot;??_);_(@_)">
                  <c:v>53333.539062999997</c:v>
                </c:pt>
                <c:pt idx="17" formatCode="_(&quot;$&quot;* #,##0.00_);_(&quot;$&quot;* \(#,##0.00\);_(&quot;$&quot;* &quot;-&quot;??_);_(@_)">
                  <c:v>56704.574219000002</c:v>
                </c:pt>
                <c:pt idx="18" formatCode="_(&quot;$&quot;* #,##0.00_);_(&quot;$&quot;* \(#,##0.00\);_(&quot;$&quot;* &quot;-&quot;??_);_(@_)">
                  <c:v>42909.402344000002</c:v>
                </c:pt>
                <c:pt idx="19" formatCode="_(&quot;$&quot;* #,##0.00_);_(&quot;$&quot;* \(#,##0.00\);_(&quot;$&quot;* &quot;-&quot;??_);_(@_)">
                  <c:v>38402.222655999998</c:v>
                </c:pt>
                <c:pt idx="20" formatCode="_(&quot;$&quot;* #,##0.00_);_(&quot;$&quot;* \(#,##0.00\);_(&quot;$&quot;* &quot;-&quot;??_);_(@_)">
                  <c:v>36684.925780999998</c:v>
                </c:pt>
                <c:pt idx="21" formatCode="_(&quot;$&quot;* #,##0.00_);_(&quot;$&quot;* \(#,##0.00\);_(&quot;$&quot;* &quot;-&quot;??_);_(@_)">
                  <c:v>33472.632812999997</c:v>
                </c:pt>
                <c:pt idx="22" formatCode="_(&quot;$&quot;* #,##0.00_);_(&quot;$&quot;* \(#,##0.00\);_(&quot;$&quot;* &quot;-&quot;??_);_(@_)">
                  <c:v>40406.269530999998</c:v>
                </c:pt>
                <c:pt idx="23" formatCode="_(&quot;$&quot;* #,##0.00_);_(&quot;$&quot;* \(#,##0.00\);_(&quot;$&quot;* &quot;-&quot;??_);_(@_)">
                  <c:v>32505.660156000002</c:v>
                </c:pt>
                <c:pt idx="24" formatCode="_(&quot;$&quot;* #,##0.00_);_(&quot;$&quot;* \(#,##0.00\);_(&quot;$&quot;* &quot;-&quot;??_);_(@_)">
                  <c:v>35867.777344000002</c:v>
                </c:pt>
                <c:pt idx="25" formatCode="_(&quot;$&quot;* #,##0.00_);_(&quot;$&quot;* \(#,##0.00\);_(&quot;$&quot;* &quot;-&quot;??_);_(@_)">
                  <c:v>34235.195312999997</c:v>
                </c:pt>
                <c:pt idx="26" formatCode="_(&quot;$&quot;* #,##0.00_);_(&quot;$&quot;* \(#,##0.00\);_(&quot;$&quot;* &quot;-&quot;??_);_(@_)">
                  <c:v>32702.025390999999</c:v>
                </c:pt>
                <c:pt idx="27" formatCode="_(&quot;$&quot;* #,##0.00_);_(&quot;$&quot;* \(#,##0.00\);_(&quot;$&quot;* &quot;-&quot;??_);_(@_)">
                  <c:v>29807.347656000002</c:v>
                </c:pt>
                <c:pt idx="28" formatCode="_(&quot;$&quot;* #,##0.00_);_(&quot;$&quot;* \(#,##0.00\);_(&quot;$&quot;* &quot;-&quot;??_);_(@_)">
                  <c:v>39406.941405999998</c:v>
                </c:pt>
                <c:pt idx="29" formatCode="_(&quot;$&quot;* #,##0.00_);_(&quot;$&quot;* \(#,##0.00\);_(&quot;$&quot;* &quot;-&quot;??_);_(@_)">
                  <c:v>38152.980469000002</c:v>
                </c:pt>
                <c:pt idx="30" formatCode="_(&quot;$&quot;* #,##0.00_);_(&quot;$&quot;* \(#,##0.00\);_(&quot;$&quot;* &quot;-&quot;??_);_(@_)">
                  <c:v>45585.03125</c:v>
                </c:pt>
                <c:pt idx="31" formatCode="_(&quot;$&quot;* #,##0.00_);_(&quot;$&quot;* \(#,##0.00\);_(&quot;$&quot;* &quot;-&quot;??_);_(@_)">
                  <c:v>44695.359375</c:v>
                </c:pt>
                <c:pt idx="32" formatCode="_(&quot;$&quot;* #,##0.00_);_(&quot;$&quot;* \(#,##0.00\);_(&quot;$&quot;* &quot;-&quot;??_);_(@_)">
                  <c:v>47706.117187999997</c:v>
                </c:pt>
                <c:pt idx="33" formatCode="_(&quot;$&quot;* #,##0.00_);_(&quot;$&quot;* \(#,##0.00\);_(&quot;$&quot;* &quot;-&quot;??_);_(@_)">
                  <c:v>47166.6875</c:v>
                </c:pt>
                <c:pt idx="34" formatCode="_(&quot;$&quot;* #,##0.00_);_(&quot;$&quot;* \(#,##0.00\);_(&quot;$&quot;* &quot;-&quot;??_);_(@_)">
                  <c:v>46811.128905999998</c:v>
                </c:pt>
                <c:pt idx="35" formatCode="_(&quot;$&quot;* #,##0.00_);_(&quot;$&quot;* \(#,##0.00\);_(&quot;$&quot;* &quot;-&quot;??_);_(@_)">
                  <c:v>47092.492187999997</c:v>
                </c:pt>
                <c:pt idx="36" formatCode="_(&quot;$&quot;* #,##0.00_);_(&quot;$&quot;* \(#,##0.00\);_(&quot;$&quot;* &quot;-&quot;??_);_(@_)">
                  <c:v>40693.675780999998</c:v>
                </c:pt>
                <c:pt idx="37" formatCode="_(&quot;$&quot;* #,##0.00_);_(&quot;$&quot;* \(#,##0.00\);_(&quot;$&quot;* &quot;-&quot;??_);_(@_)">
                  <c:v>41034.542969000002</c:v>
                </c:pt>
                <c:pt idx="38" formatCode="_(&quot;$&quot;* #,##0.00_);_(&quot;$&quot;* \(#,##0.00\);_(&quot;$&quot;* &quot;-&quot;??_);_(@_)">
                  <c:v>51514.8125</c:v>
                </c:pt>
                <c:pt idx="39" formatCode="_(&quot;$&quot;* #,##0.00_);_(&quot;$&quot;* \(#,##0.00\);_(&quot;$&quot;* &quot;-&quot;??_);_(@_)">
                  <c:v>56041.058594000002</c:v>
                </c:pt>
                <c:pt idx="40" formatCode="_(&quot;$&quot;* #,##0.00_);_(&quot;$&quot;* \(#,##0.00\);_(&quot;$&quot;* &quot;-&quot;??_);_(@_)">
                  <c:v>64261.992187999997</c:v>
                </c:pt>
                <c:pt idx="41" formatCode="_(&quot;$&quot;* #,##0.00_);_(&quot;$&quot;* \(#,##0.00\);_(&quot;$&quot;* &quot;-&quot;??_);_(@_)">
                  <c:v>60363.792969000002</c:v>
                </c:pt>
                <c:pt idx="42" formatCode="_(&quot;$&quot;* #,##0.00_);_(&quot;$&quot;* \(#,##0.00\);_(&quot;$&quot;* &quot;-&quot;??_);_(@_)">
                  <c:v>63226.402344000002</c:v>
                </c:pt>
                <c:pt idx="43" formatCode="_(&quot;$&quot;* #,##0.00_);_(&quot;$&quot;* \(#,##0.00\);_(&quot;$&quot;* &quot;-&quot;??_);_(@_)">
                  <c:v>66971.828125</c:v>
                </c:pt>
                <c:pt idx="44" formatCode="_(&quot;$&quot;* #,##0.00_);_(&quot;$&quot;* \(#,##0.00\);_(&quot;$&quot;* &quot;-&quot;??_);_(@_)">
                  <c:v>60161.246094000002</c:v>
                </c:pt>
                <c:pt idx="45" formatCode="_(&quot;$&quot;* #,##0.00_);_(&quot;$&quot;* \(#,##0.00\);_(&quot;$&quot;* &quot;-&quot;??_);_(@_)">
                  <c:v>57569.074219000002</c:v>
                </c:pt>
                <c:pt idx="46" formatCode="_(&quot;$&quot;* #,##0.00_);_(&quot;$&quot;* \(#,##0.00\);_(&quot;$&quot;* &quot;-&quot;??_);_(@_)">
                  <c:v>57005.425780999998</c:v>
                </c:pt>
                <c:pt idx="47" formatCode="_(&quot;$&quot;* #,##0.00_);_(&quot;$&quot;* \(#,##0.00\);_(&quot;$&quot;* &quot;-&quot;??_);_(@_)">
                  <c:v>50700.085937999997</c:v>
                </c:pt>
                <c:pt idx="48" formatCode="_(&quot;$&quot;* #,##0.00_);_(&quot;$&quot;* \(#,##0.00\);_(&quot;$&quot;* &quot;-&quot;??_);_(@_)">
                  <c:v>46612.632812999997</c:v>
                </c:pt>
                <c:pt idx="49" formatCode="_(&quot;$&quot;* #,##0.00_);_(&quot;$&quot;* \(#,##0.00\);_(&quot;$&quot;* &quot;-&quot;??_);_(@_)">
                  <c:v>48936.613280999998</c:v>
                </c:pt>
                <c:pt idx="50" formatCode="_(&quot;$&quot;* #,##0.00_);_(&quot;$&quot;* \(#,##0.00\);_(&quot;$&quot;* &quot;-&quot;??_);_(@_)">
                  <c:v>47588.855469000002</c:v>
                </c:pt>
                <c:pt idx="51" formatCode="_(&quot;$&quot;* #,##0.00_);_(&quot;$&quot;* \(#,##0.00\);_(&quot;$&quot;* &quot;-&quot;??_);_(@_)">
                  <c:v>45897.574219000002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9-F94D-A072-CEEBAA5C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644735"/>
        <c:axId val="1098691215"/>
      </c:scatterChart>
      <c:catAx>
        <c:axId val="10986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Week</a:t>
                </a:r>
                <a:r>
                  <a:rPr lang="en-US" b="1" baseline="0"/>
                  <a:t> Number of 2021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1215"/>
        <c:crosses val="autoZero"/>
        <c:auto val="1"/>
        <c:lblAlgn val="ctr"/>
        <c:lblOffset val="100"/>
        <c:noMultiLvlLbl val="0"/>
      </c:catAx>
      <c:valAx>
        <c:axId val="10986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Closing</a:t>
                </a:r>
                <a:r>
                  <a:rPr lang="en-US" b="1" baseline="0"/>
                  <a:t> Price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582204113048209"/>
          <c:y val="1.7611642949129678E-2"/>
          <c:w val="0.13872910083452972"/>
          <c:h val="0.1604574891794453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660399</xdr:colOff>
      <xdr:row>3</xdr:row>
      <xdr:rowOff>25399</xdr:rowOff>
    </xdr:from>
    <xdr:to>
      <xdr:col>24</xdr:col>
      <xdr:colOff>662608</xdr:colOff>
      <xdr:row>28</xdr:row>
      <xdr:rowOff>138043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49491-DF74-8B44-81DF-A8BE27192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1086432</xdr:colOff>
      <xdr:row>17</xdr:row>
      <xdr:rowOff>64812</xdr:rowOff>
    </xdr:from>
    <xdr:to>
      <xdr:col>32</xdr:col>
      <xdr:colOff>757913</xdr:colOff>
      <xdr:row>40</xdr:row>
      <xdr:rowOff>162451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5D688-B12B-524A-BFBD-75F2B0100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44450</xdr:colOff>
      <xdr:row>21</xdr:row>
      <xdr:rowOff>114300</xdr:rowOff>
    </xdr:from>
    <xdr:to>
      <xdr:col>29</xdr:col>
      <xdr:colOff>44450</xdr:colOff>
      <xdr:row>38</xdr:row>
      <xdr:rowOff>12700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6C587A7-348D-A64A-8833-38F789AE6642}"/>
            </a:ext>
          </a:extLst>
        </xdr:cNvPr>
        <xdr:cNvCxnSpPr/>
      </xdr:nvCxnSpPr>
      <xdr:spPr>
        <a:xfrm flipV="1">
          <a:off x="28225750" y="4381500"/>
          <a:ext cx="0" cy="33528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776817</xdr:colOff>
      <xdr:row>21</xdr:row>
      <xdr:rowOff>114300</xdr:rowOff>
    </xdr:from>
    <xdr:to>
      <xdr:col>28</xdr:col>
      <xdr:colOff>776817</xdr:colOff>
      <xdr:row>38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07EC956-27AD-8344-8D6F-D0851670F9DD}"/>
            </a:ext>
          </a:extLst>
        </xdr:cNvPr>
        <xdr:cNvCxnSpPr/>
      </xdr:nvCxnSpPr>
      <xdr:spPr>
        <a:xfrm flipV="1">
          <a:off x="28225750" y="4381500"/>
          <a:ext cx="0" cy="33528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0.24251</cdr:x>
      <cdr:y>0.84123</cdr:y>
    </cdr:from>
    <cdr:to>
      <cdr:x>0.24301</cdr:x>
      <cdr:y>0.84283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056E0E8-16A4-AD47-9D3C-510AC9EB8A8E}"/>
            </a:ext>
          </a:extLst>
        </cdr:cNvPr>
        <cdr:cNvCxnSpPr/>
      </cdr:nvCxnSpPr>
      <cdr:spPr>
        <a:xfrm xmlns:a="http://schemas.openxmlformats.org/drawingml/2006/main" flipV="1">
          <a:off x="1327308" y="3126104"/>
          <a:ext cx="2744" cy="5923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2</xdr:row>
      <xdr:rowOff>55804</xdr:rowOff>
    </xdr:from>
    <xdr:to>
      <xdr:col>30</xdr:col>
      <xdr:colOff>76969</xdr:colOff>
      <xdr:row>30</xdr:row>
      <xdr:rowOff>96212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28A5A-67C4-934D-BEB4-5F8AFD42D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430017</xdr:colOff>
      <xdr:row>36</xdr:row>
      <xdr:rowOff>40997</xdr:rowOff>
    </xdr:from>
    <xdr:to>
      <xdr:col>24</xdr:col>
      <xdr:colOff>423332</xdr:colOff>
      <xdr:row>52</xdr:row>
      <xdr:rowOff>44562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BA8C7D-2EED-5B4B-84CB-F6F7EC7F8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2</xdr:row>
      <xdr:rowOff>55804</xdr:rowOff>
    </xdr:from>
    <xdr:to>
      <xdr:col>30</xdr:col>
      <xdr:colOff>76969</xdr:colOff>
      <xdr:row>30</xdr:row>
      <xdr:rowOff>96212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75BA3-A345-6D4E-8480-5E5D72D9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2</xdr:row>
      <xdr:rowOff>55804</xdr:rowOff>
    </xdr:from>
    <xdr:to>
      <xdr:col>30</xdr:col>
      <xdr:colOff>76969</xdr:colOff>
      <xdr:row>30</xdr:row>
      <xdr:rowOff>96212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F78AE-8022-D44B-BB44-28DEEBCB6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554935</xdr:colOff>
      <xdr:row>34</xdr:row>
      <xdr:rowOff>20177</xdr:rowOff>
    </xdr:from>
    <xdr:to>
      <xdr:col>24</xdr:col>
      <xdr:colOff>548250</xdr:colOff>
      <xdr:row>50</xdr:row>
      <xdr:rowOff>23743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45124-D581-1F4F-9D73-4B4F14FD2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14624</xdr:colOff>
      <xdr:row>2</xdr:row>
      <xdr:rowOff>94289</xdr:rowOff>
    </xdr:from>
    <xdr:to>
      <xdr:col>31</xdr:col>
      <xdr:colOff>589589</xdr:colOff>
      <xdr:row>26</xdr:row>
      <xdr:rowOff>183188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128D3-3455-D14E-8039-6992B4B8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FF57-1110-D045-A2A4-970413392A34}">
  <dimension ref="B3:Z114"/>
  <sheetViews>
    <sheetView topLeftCell="B1" zoomScale="68" zoomScaleNormal="283" workbookViewId="0">
      <selection activeCell="J5" sqref="J5"/>
    </sheetView>
  </sheetViews>
  <sheetFormatPr baseColWidth="10" defaultRowHeight="16" x14ac:dyDescent="0.2"/>
  <cols>
    <col min="2" max="2" width="13.83203125" bestFit="1" customWidth="1"/>
    <col min="3" max="3" width="16.6640625" bestFit="1" customWidth="1"/>
    <col min="4" max="4" width="17" customWidth="1"/>
    <col min="5" max="5" width="11.83203125" bestFit="1" customWidth="1"/>
    <col min="6" max="6" width="16.83203125" customWidth="1"/>
    <col min="7" max="7" width="17.5" customWidth="1"/>
    <col min="8" max="8" width="11.83203125" bestFit="1" customWidth="1"/>
    <col min="9" max="9" width="15.1640625" bestFit="1" customWidth="1"/>
    <col min="10" max="10" width="11" bestFit="1" customWidth="1"/>
    <col min="11" max="11" width="11.83203125" bestFit="1" customWidth="1"/>
    <col min="12" max="12" width="15.1640625" bestFit="1" customWidth="1"/>
    <col min="13" max="13" width="11.83203125" bestFit="1" customWidth="1"/>
    <col min="17" max="17" width="11" bestFit="1" customWidth="1"/>
    <col min="20" max="20" width="11.83203125" bestFit="1" customWidth="1"/>
    <col min="21" max="21" width="21.33203125" customWidth="1"/>
    <col min="25" max="25" width="14.33203125" customWidth="1"/>
  </cols>
  <sheetData>
    <row r="3" spans="2:13" x14ac:dyDescent="0.2">
      <c r="B3" t="s">
        <v>35</v>
      </c>
      <c r="C3" s="1" t="s">
        <v>7</v>
      </c>
      <c r="D3" s="5" t="s">
        <v>13</v>
      </c>
      <c r="E3" s="5" t="s">
        <v>14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7" t="s">
        <v>16</v>
      </c>
    </row>
    <row r="4" spans="2:13" x14ac:dyDescent="0.2">
      <c r="B4">
        <v>1</v>
      </c>
      <c r="C4" s="2">
        <v>33922.960937999997</v>
      </c>
      <c r="D4" s="6">
        <f xml:space="preserve"> 0.000501965682*B4^6 - 0.081632219622*B4^5 + 4.850665264336*B4^4 - 125.689828278878*B4^3 + 1268.7868308115*B4^2 - 1910.93148768664*B4 + 33586.7602411859</f>
        <v>32823.695291042277</v>
      </c>
      <c r="E4" s="6">
        <f>ABS(C4-D4)</f>
        <v>1099.2656469577196</v>
      </c>
      <c r="F4" s="3">
        <f>$Q$32*$Q$32</f>
        <v>10533108.03047877</v>
      </c>
      <c r="G4" s="3">
        <f>$Q$33*$Q$33</f>
        <v>7667504.5171563514</v>
      </c>
      <c r="K4" s="4">
        <f>C4</f>
        <v>33922.960937999997</v>
      </c>
      <c r="L4" s="4">
        <f>F4</f>
        <v>10533108.03047877</v>
      </c>
      <c r="M4" s="8"/>
    </row>
    <row r="5" spans="2:13" x14ac:dyDescent="0.2">
      <c r="B5">
        <v>2</v>
      </c>
      <c r="C5" s="2">
        <v>36069.804687999997</v>
      </c>
      <c r="D5" s="6">
        <f t="shared" ref="D5:D55" si="0" xml:space="preserve"> 0.000501965682*B5^6 - 0.081632219622*B5^5 + 4.850665264336*B5^4 - 125.689828278878*B5^3 + 1268.7868308115*B5^2 - 1910.93148768664*B5 + 33586.7602411859</f>
        <v>33909.556501832711</v>
      </c>
      <c r="E5" s="6">
        <f t="shared" ref="E5:E55" si="1">ABS(C5-D5)</f>
        <v>2160.2481861672859</v>
      </c>
      <c r="F5" s="3">
        <f t="shared" ref="F5:F67" si="2">$Q$32*$Q$32</f>
        <v>10533108.03047877</v>
      </c>
      <c r="G5" s="3">
        <f t="shared" ref="G5:G67" si="3">$Q$33*$Q$33</f>
        <v>7667504.5171563514</v>
      </c>
      <c r="H5" s="4">
        <f>K4</f>
        <v>33922.960937999997</v>
      </c>
      <c r="I5" s="4">
        <f>L4+G5</f>
        <v>18200612.547635123</v>
      </c>
      <c r="J5">
        <f>(I5)/(I5+F5)</f>
        <v>0.63342345444461157</v>
      </c>
      <c r="K5" s="4">
        <f>H5+J5*(C5-H5)</f>
        <v>35282.822122277823</v>
      </c>
      <c r="L5" s="4">
        <f>I5-J5*I5</f>
        <v>6671917.6747041419</v>
      </c>
      <c r="M5" s="9">
        <f>ABS(D5-K5)</f>
        <v>1373.2656204451123</v>
      </c>
    </row>
    <row r="6" spans="2:13" x14ac:dyDescent="0.2">
      <c r="B6">
        <v>3</v>
      </c>
      <c r="C6" s="2">
        <v>32569.849609000001</v>
      </c>
      <c r="D6" s="6">
        <f t="shared" si="0"/>
        <v>36252.855081925023</v>
      </c>
      <c r="E6" s="6">
        <f t="shared" si="1"/>
        <v>3683.0054729250223</v>
      </c>
      <c r="F6" s="3">
        <f t="shared" si="2"/>
        <v>10533108.03047877</v>
      </c>
      <c r="G6" s="3">
        <f t="shared" si="3"/>
        <v>7667504.5171563514</v>
      </c>
      <c r="H6" s="4">
        <f t="shared" ref="H6:H67" si="4">K5</f>
        <v>35282.822122277823</v>
      </c>
      <c r="I6" s="4">
        <f t="shared" ref="I6:I67" si="5">L5+G6</f>
        <v>14339422.191860493</v>
      </c>
      <c r="J6">
        <f>(I6)/(I6+F6)</f>
        <v>0.57651642449233176</v>
      </c>
      <c r="K6" s="4">
        <f t="shared" ref="K6:K67" si="6">H6+J6*(C6-H6)</f>
        <v>33718.748909176917</v>
      </c>
      <c r="L6" s="4">
        <f t="shared" ref="L6:L67" si="7">I6-J6*I6</f>
        <v>6072509.7805230869</v>
      </c>
      <c r="M6" s="9">
        <f t="shared" ref="M6:M55" si="8">ABS(D6-K6)</f>
        <v>2534.1061727481065</v>
      </c>
    </row>
    <row r="7" spans="2:13" x14ac:dyDescent="0.2">
      <c r="B7">
        <v>4</v>
      </c>
      <c r="C7" s="2">
        <v>35510.289062999997</v>
      </c>
      <c r="D7" s="6">
        <f t="shared" si="0"/>
        <v>39359.709539785705</v>
      </c>
      <c r="E7" s="6">
        <f t="shared" si="1"/>
        <v>3849.4204767857082</v>
      </c>
      <c r="F7" s="3">
        <f t="shared" si="2"/>
        <v>10533108.03047877</v>
      </c>
      <c r="G7" s="3">
        <f t="shared" si="3"/>
        <v>7667504.5171563514</v>
      </c>
      <c r="H7" s="4">
        <f t="shared" si="4"/>
        <v>33718.748909176917</v>
      </c>
      <c r="I7" s="4">
        <f t="shared" si="5"/>
        <v>13740014.297679439</v>
      </c>
      <c r="J7">
        <f t="shared" ref="J7:J67" si="9">(I7)/(I7+F7)</f>
        <v>0.56605879177481166</v>
      </c>
      <c r="K7" s="4">
        <f t="shared" si="6"/>
        <v>34732.86596406607</v>
      </c>
      <c r="L7" s="4">
        <f t="shared" si="7"/>
        <v>5962358.4053663788</v>
      </c>
      <c r="M7" s="9">
        <f t="shared" si="8"/>
        <v>4626.8435757196348</v>
      </c>
    </row>
    <row r="8" spans="2:13" x14ac:dyDescent="0.2">
      <c r="B8">
        <v>5</v>
      </c>
      <c r="C8" s="2">
        <v>46481.105469000002</v>
      </c>
      <c r="D8" s="6">
        <f t="shared" si="0"/>
        <v>42824.953355852951</v>
      </c>
      <c r="E8" s="6">
        <f t="shared" si="1"/>
        <v>3656.1521131470508</v>
      </c>
      <c r="F8" s="3">
        <f t="shared" si="2"/>
        <v>10533108.03047877</v>
      </c>
      <c r="G8" s="3">
        <f t="shared" si="3"/>
        <v>7667504.5171563514</v>
      </c>
      <c r="H8" s="4">
        <f t="shared" si="4"/>
        <v>34732.86596406607</v>
      </c>
      <c r="I8" s="4">
        <f t="shared" si="5"/>
        <v>13629862.922522731</v>
      </c>
      <c r="J8">
        <f t="shared" si="9"/>
        <v>0.56408059046355152</v>
      </c>
      <c r="K8" s="4">
        <f t="shared" si="6"/>
        <v>41359.819840916425</v>
      </c>
      <c r="L8" s="4">
        <f t="shared" si="7"/>
        <v>5941521.7972488413</v>
      </c>
      <c r="M8" s="9">
        <f t="shared" si="8"/>
        <v>1465.1335149365259</v>
      </c>
    </row>
    <row r="9" spans="2:13" x14ac:dyDescent="0.2">
      <c r="B9">
        <v>6</v>
      </c>
      <c r="C9" s="2">
        <v>49199.871094000002</v>
      </c>
      <c r="D9" s="6">
        <f t="shared" si="0"/>
        <v>46323.604069700588</v>
      </c>
      <c r="E9" s="6">
        <f t="shared" si="1"/>
        <v>2876.2670242994136</v>
      </c>
      <c r="F9" s="3">
        <f t="shared" si="2"/>
        <v>10533108.03047877</v>
      </c>
      <c r="G9" s="3">
        <f t="shared" si="3"/>
        <v>7667504.5171563514</v>
      </c>
      <c r="H9" s="4">
        <f t="shared" si="4"/>
        <v>41359.819840916425</v>
      </c>
      <c r="I9" s="4">
        <f t="shared" si="5"/>
        <v>13609026.314405192</v>
      </c>
      <c r="J9">
        <f t="shared" si="9"/>
        <v>0.56370435687220521</v>
      </c>
      <c r="K9" s="4">
        <f t="shared" si="6"/>
        <v>45779.290890381031</v>
      </c>
      <c r="L9" s="4">
        <f t="shared" si="7"/>
        <v>5937558.8881864958</v>
      </c>
      <c r="M9" s="9">
        <f t="shared" si="8"/>
        <v>544.31317931955709</v>
      </c>
    </row>
    <row r="10" spans="2:13" x14ac:dyDescent="0.2">
      <c r="B10">
        <v>7</v>
      </c>
      <c r="C10" s="2">
        <v>48824.425780999998</v>
      </c>
      <c r="D10" s="6">
        <f t="shared" si="0"/>
        <v>49602.693782493174</v>
      </c>
      <c r="E10" s="6">
        <f t="shared" si="1"/>
        <v>778.26800149317569</v>
      </c>
      <c r="F10" s="3">
        <f t="shared" si="2"/>
        <v>10533108.03047877</v>
      </c>
      <c r="G10" s="3">
        <f t="shared" si="3"/>
        <v>7667504.5171563514</v>
      </c>
      <c r="H10" s="4">
        <f t="shared" si="4"/>
        <v>45779.290890381031</v>
      </c>
      <c r="I10" s="4">
        <f t="shared" si="5"/>
        <v>13605063.405342847</v>
      </c>
      <c r="J10">
        <f t="shared" si="9"/>
        <v>0.56363272758733551</v>
      </c>
      <c r="K10" s="4">
        <f t="shared" si="6"/>
        <v>47495.628574651964</v>
      </c>
      <c r="L10" s="4">
        <f t="shared" si="7"/>
        <v>5936804.4091908149</v>
      </c>
      <c r="M10" s="9">
        <f t="shared" si="8"/>
        <v>2107.0652078412095</v>
      </c>
    </row>
    <row r="11" spans="2:13" x14ac:dyDescent="0.2">
      <c r="B11">
        <v>8</v>
      </c>
      <c r="C11" s="2">
        <v>48378.988280999998</v>
      </c>
      <c r="D11" s="6">
        <f t="shared" si="0"/>
        <v>52473.461074732018</v>
      </c>
      <c r="E11" s="6">
        <f t="shared" si="1"/>
        <v>4094.4727937320204</v>
      </c>
      <c r="F11" s="3">
        <f t="shared" si="2"/>
        <v>10533108.03047877</v>
      </c>
      <c r="G11" s="3">
        <f t="shared" si="3"/>
        <v>7667504.5171563514</v>
      </c>
      <c r="H11" s="4">
        <f t="shared" si="4"/>
        <v>47495.628574651964</v>
      </c>
      <c r="I11" s="4">
        <f t="shared" si="5"/>
        <v>13604308.926347166</v>
      </c>
      <c r="J11">
        <f t="shared" si="9"/>
        <v>0.56361908777069614</v>
      </c>
      <c r="K11" s="4">
        <f t="shared" si="6"/>
        <v>47993.506966517234</v>
      </c>
      <c r="L11" s="4">
        <f t="shared" si="7"/>
        <v>5936660.7395286383</v>
      </c>
      <c r="M11" s="9">
        <f t="shared" si="8"/>
        <v>4479.9541082147844</v>
      </c>
    </row>
    <row r="12" spans="2:13" x14ac:dyDescent="0.2">
      <c r="B12">
        <v>9</v>
      </c>
      <c r="C12" s="2">
        <v>54824.117187999997</v>
      </c>
      <c r="D12" s="6">
        <f t="shared" si="0"/>
        <v>54803.904339292363</v>
      </c>
      <c r="E12" s="6">
        <f t="shared" si="1"/>
        <v>20.212848707633384</v>
      </c>
      <c r="F12" s="3">
        <f t="shared" si="2"/>
        <v>10533108.03047877</v>
      </c>
      <c r="G12" s="3">
        <f t="shared" si="3"/>
        <v>7667504.5171563514</v>
      </c>
      <c r="H12" s="4">
        <f t="shared" si="4"/>
        <v>47993.506966517234</v>
      </c>
      <c r="I12" s="4">
        <f t="shared" si="5"/>
        <v>13604165.256684989</v>
      </c>
      <c r="J12">
        <f t="shared" si="9"/>
        <v>0.56361649034813333</v>
      </c>
      <c r="K12" s="4">
        <f t="shared" si="6"/>
        <v>51843.351526485436</v>
      </c>
      <c r="L12" s="4">
        <f t="shared" si="7"/>
        <v>5936633.3805961832</v>
      </c>
      <c r="M12" s="9">
        <f t="shared" si="8"/>
        <v>2960.5528128069272</v>
      </c>
    </row>
    <row r="13" spans="2:13" x14ac:dyDescent="0.2">
      <c r="B13">
        <v>10</v>
      </c>
      <c r="C13" s="2">
        <v>56804.902344000002</v>
      </c>
      <c r="D13" s="6">
        <f t="shared" si="0"/>
        <v>56511.696529751527</v>
      </c>
      <c r="E13" s="6">
        <f t="shared" si="1"/>
        <v>293.20581424847478</v>
      </c>
      <c r="F13" s="3">
        <f t="shared" si="2"/>
        <v>10533108.03047877</v>
      </c>
      <c r="G13" s="3">
        <f t="shared" si="3"/>
        <v>7667504.5171563514</v>
      </c>
      <c r="H13" s="4">
        <f t="shared" si="4"/>
        <v>51843.351526485436</v>
      </c>
      <c r="I13" s="4">
        <f t="shared" si="5"/>
        <v>13604137.897752535</v>
      </c>
      <c r="J13">
        <f t="shared" si="9"/>
        <v>0.56361599571891996</v>
      </c>
      <c r="K13" s="4">
        <f t="shared" si="6"/>
        <v>54639.76093080893</v>
      </c>
      <c r="L13" s="4">
        <f t="shared" si="7"/>
        <v>5936628.1706132451</v>
      </c>
      <c r="M13" s="9">
        <f t="shared" si="8"/>
        <v>1871.9355989425967</v>
      </c>
    </row>
    <row r="14" spans="2:13" x14ac:dyDescent="0.2">
      <c r="B14">
        <v>11</v>
      </c>
      <c r="C14" s="2">
        <v>54738.945312999997</v>
      </c>
      <c r="D14" s="6">
        <f t="shared" si="0"/>
        <v>57557.461324008036</v>
      </c>
      <c r="E14" s="6">
        <f t="shared" si="1"/>
        <v>2818.5160110080396</v>
      </c>
      <c r="F14" s="3">
        <f t="shared" si="2"/>
        <v>10533108.03047877</v>
      </c>
      <c r="G14" s="3">
        <f t="shared" si="3"/>
        <v>7667504.5171563514</v>
      </c>
      <c r="H14" s="4">
        <f t="shared" si="4"/>
        <v>54639.76093080893</v>
      </c>
      <c r="I14" s="4">
        <f t="shared" si="5"/>
        <v>13604132.687769596</v>
      </c>
      <c r="J14">
        <f t="shared" si="9"/>
        <v>0.56361590152616436</v>
      </c>
      <c r="K14" s="4">
        <f t="shared" si="6"/>
        <v>54695.662825794861</v>
      </c>
      <c r="L14" s="4">
        <f t="shared" si="7"/>
        <v>5936627.1784707736</v>
      </c>
      <c r="M14" s="9">
        <f t="shared" si="8"/>
        <v>2861.7984982131748</v>
      </c>
    </row>
    <row r="15" spans="2:13" x14ac:dyDescent="0.2">
      <c r="B15">
        <v>12</v>
      </c>
      <c r="C15" s="2">
        <v>58917.691405999998</v>
      </c>
      <c r="D15" s="6">
        <f t="shared" si="0"/>
        <v>57938.410703191927</v>
      </c>
      <c r="E15" s="6">
        <f t="shared" si="1"/>
        <v>979.28070280807151</v>
      </c>
      <c r="F15" s="3">
        <f t="shared" si="2"/>
        <v>10533108.03047877</v>
      </c>
      <c r="G15" s="3">
        <f t="shared" si="3"/>
        <v>7667504.5171563514</v>
      </c>
      <c r="H15" s="4">
        <f t="shared" si="4"/>
        <v>54695.662825794861</v>
      </c>
      <c r="I15" s="4">
        <f t="shared" si="5"/>
        <v>13604131.695627125</v>
      </c>
      <c r="J15">
        <f t="shared" si="9"/>
        <v>0.56361588358893533</v>
      </c>
      <c r="K15" s="4">
        <f t="shared" si="6"/>
        <v>57075.26519456492</v>
      </c>
      <c r="L15" s="4">
        <f t="shared" si="7"/>
        <v>5936626.9895360023</v>
      </c>
      <c r="M15" s="9">
        <f t="shared" si="8"/>
        <v>863.14550862700708</v>
      </c>
    </row>
    <row r="16" spans="2:13" x14ac:dyDescent="0.2">
      <c r="B16">
        <v>13</v>
      </c>
      <c r="C16" s="2">
        <v>58192.359375</v>
      </c>
      <c r="D16" s="6">
        <f t="shared" si="0"/>
        <v>57682.343945866087</v>
      </c>
      <c r="E16" s="6">
        <f t="shared" si="1"/>
        <v>510.01542913391313</v>
      </c>
      <c r="F16" s="3">
        <f t="shared" si="2"/>
        <v>10533108.03047877</v>
      </c>
      <c r="G16" s="3">
        <f t="shared" si="3"/>
        <v>7667504.5171563514</v>
      </c>
      <c r="H16" s="4">
        <f t="shared" si="4"/>
        <v>57075.26519456492</v>
      </c>
      <c r="I16" s="4">
        <f t="shared" si="5"/>
        <v>13604131.506692354</v>
      </c>
      <c r="J16">
        <f t="shared" si="9"/>
        <v>0.56361588017312902</v>
      </c>
      <c r="K16" s="4">
        <f t="shared" si="6"/>
        <v>57704.877214307118</v>
      </c>
      <c r="L16" s="4">
        <f t="shared" si="7"/>
        <v>5936626.9535569465</v>
      </c>
      <c r="M16" s="9">
        <f t="shared" si="8"/>
        <v>22.533268441031396</v>
      </c>
    </row>
    <row r="17" spans="2:21" x14ac:dyDescent="0.2">
      <c r="B17">
        <v>14</v>
      </c>
      <c r="C17" s="2">
        <v>63503.457030999998</v>
      </c>
      <c r="D17" s="6">
        <f t="shared" si="0"/>
        <v>56842.008037518579</v>
      </c>
      <c r="E17" s="6">
        <f t="shared" si="1"/>
        <v>6661.4489934814192</v>
      </c>
      <c r="F17" s="3">
        <f t="shared" si="2"/>
        <v>10533108.03047877</v>
      </c>
      <c r="G17" s="3">
        <f t="shared" si="3"/>
        <v>7667504.5171563514</v>
      </c>
      <c r="H17" s="4">
        <f t="shared" si="4"/>
        <v>57704.877214307118</v>
      </c>
      <c r="I17" s="4">
        <f t="shared" si="5"/>
        <v>13604131.470713299</v>
      </c>
      <c r="J17">
        <f t="shared" si="9"/>
        <v>0.56361587952265335</v>
      </c>
      <c r="K17" s="4">
        <f t="shared" si="6"/>
        <v>60973.048877674781</v>
      </c>
      <c r="L17" s="4">
        <f t="shared" si="7"/>
        <v>5936626.9467054149</v>
      </c>
      <c r="M17" s="9">
        <f t="shared" si="8"/>
        <v>4131.0408401562017</v>
      </c>
    </row>
    <row r="18" spans="2:21" x14ac:dyDescent="0.2">
      <c r="B18">
        <v>15</v>
      </c>
      <c r="C18" s="2">
        <v>56473.03125</v>
      </c>
      <c r="D18" s="6">
        <f t="shared" si="0"/>
        <v>55489.819495345597</v>
      </c>
      <c r="E18" s="6">
        <f t="shared" si="1"/>
        <v>983.21175465440319</v>
      </c>
      <c r="F18" s="3">
        <f t="shared" si="2"/>
        <v>10533108.03047877</v>
      </c>
      <c r="G18" s="3">
        <f t="shared" si="3"/>
        <v>7667504.5171563514</v>
      </c>
      <c r="H18" s="4">
        <f t="shared" si="4"/>
        <v>60973.048877674781</v>
      </c>
      <c r="I18" s="4">
        <f t="shared" si="5"/>
        <v>13604131.463861767</v>
      </c>
      <c r="J18">
        <f t="shared" si="9"/>
        <v>0.56361587939878255</v>
      </c>
      <c r="K18" s="4">
        <f t="shared" si="6"/>
        <v>58436.767485142838</v>
      </c>
      <c r="L18" s="4">
        <f t="shared" si="7"/>
        <v>5936626.9454006702</v>
      </c>
      <c r="M18" s="9">
        <f t="shared" si="8"/>
        <v>2946.9479897972415</v>
      </c>
    </row>
    <row r="19" spans="2:21" x14ac:dyDescent="0.2">
      <c r="B19">
        <v>16</v>
      </c>
      <c r="C19" s="2">
        <v>55033.117187999997</v>
      </c>
      <c r="D19" s="6">
        <f t="shared" si="0"/>
        <v>53712.947608326576</v>
      </c>
      <c r="E19" s="6">
        <f t="shared" si="1"/>
        <v>1320.1695796734202</v>
      </c>
      <c r="F19" s="3">
        <f t="shared" si="2"/>
        <v>10533108.03047877</v>
      </c>
      <c r="G19" s="3">
        <f t="shared" si="3"/>
        <v>7667504.5171563514</v>
      </c>
      <c r="H19" s="4">
        <f t="shared" si="4"/>
        <v>58436.767485142838</v>
      </c>
      <c r="I19" s="4">
        <f t="shared" si="5"/>
        <v>13604131.462557022</v>
      </c>
      <c r="J19">
        <f t="shared" si="9"/>
        <v>0.56361587937519364</v>
      </c>
      <c r="K19" s="4">
        <f t="shared" si="6"/>
        <v>56518.416129833036</v>
      </c>
      <c r="L19" s="4">
        <f t="shared" si="7"/>
        <v>5936626.9451522063</v>
      </c>
      <c r="M19" s="9">
        <f t="shared" si="8"/>
        <v>2805.4685215064601</v>
      </c>
    </row>
    <row r="20" spans="2:21" x14ac:dyDescent="0.2">
      <c r="B20">
        <v>17</v>
      </c>
      <c r="C20" s="2">
        <v>53333.539062999997</v>
      </c>
      <c r="D20" s="6">
        <f t="shared" si="0"/>
        <v>51608.75909258904</v>
      </c>
      <c r="E20" s="6">
        <f t="shared" si="1"/>
        <v>1724.7799704109566</v>
      </c>
      <c r="F20" s="3">
        <f t="shared" si="2"/>
        <v>10533108.03047877</v>
      </c>
      <c r="G20" s="3">
        <f t="shared" si="3"/>
        <v>7667504.5171563514</v>
      </c>
      <c r="H20" s="4">
        <f t="shared" si="4"/>
        <v>56518.416129833036</v>
      </c>
      <c r="I20" s="4">
        <f t="shared" si="5"/>
        <v>13604131.462308558</v>
      </c>
      <c r="J20">
        <f t="shared" si="9"/>
        <v>0.56361587937070168</v>
      </c>
      <c r="K20" s="4">
        <f t="shared" si="6"/>
        <v>54723.368841122348</v>
      </c>
      <c r="L20" s="4">
        <f t="shared" si="7"/>
        <v>5936626.9451048905</v>
      </c>
      <c r="M20" s="9">
        <f t="shared" si="8"/>
        <v>3114.6097485333084</v>
      </c>
    </row>
    <row r="21" spans="2:21" x14ac:dyDescent="0.2">
      <c r="B21">
        <v>18</v>
      </c>
      <c r="C21" s="2">
        <v>56704.574219000002</v>
      </c>
      <c r="D21" s="6">
        <f t="shared" si="0"/>
        <v>49280.624162065353</v>
      </c>
      <c r="E21" s="6">
        <f t="shared" si="1"/>
        <v>7423.9500569346492</v>
      </c>
      <c r="F21" s="3">
        <f t="shared" si="2"/>
        <v>10533108.03047877</v>
      </c>
      <c r="G21" s="3">
        <f t="shared" si="3"/>
        <v>7667504.5171563514</v>
      </c>
      <c r="H21" s="4">
        <f t="shared" si="4"/>
        <v>54723.368841122348</v>
      </c>
      <c r="I21" s="4">
        <f t="shared" si="5"/>
        <v>13604131.462261241</v>
      </c>
      <c r="J21">
        <f t="shared" si="9"/>
        <v>0.56361587936984614</v>
      </c>
      <c r="K21" s="4">
        <f t="shared" si="6"/>
        <v>55840.007652387132</v>
      </c>
      <c r="L21" s="4">
        <f t="shared" si="7"/>
        <v>5936626.9450958809</v>
      </c>
      <c r="M21" s="9">
        <f t="shared" si="8"/>
        <v>6559.3834903217794</v>
      </c>
    </row>
    <row r="22" spans="2:21" x14ac:dyDescent="0.2">
      <c r="B22">
        <v>19</v>
      </c>
      <c r="C22" s="2">
        <v>42909.402344000002</v>
      </c>
      <c r="D22" s="6">
        <f t="shared" si="0"/>
        <v>46834.084014440268</v>
      </c>
      <c r="E22" s="6">
        <f t="shared" si="1"/>
        <v>3924.6816704402663</v>
      </c>
      <c r="F22" s="3">
        <f t="shared" si="2"/>
        <v>10533108.03047877</v>
      </c>
      <c r="G22" s="3">
        <f t="shared" si="3"/>
        <v>7667504.5171563514</v>
      </c>
      <c r="H22" s="4">
        <f t="shared" si="4"/>
        <v>55840.007652387132</v>
      </c>
      <c r="I22" s="4">
        <f t="shared" si="5"/>
        <v>13604131.462252233</v>
      </c>
      <c r="J22">
        <f t="shared" si="9"/>
        <v>0.56361587936968327</v>
      </c>
      <c r="K22" s="4">
        <f t="shared" si="6"/>
        <v>48552.113170718221</v>
      </c>
      <c r="L22" s="4">
        <f t="shared" si="7"/>
        <v>5936626.9450941654</v>
      </c>
      <c r="M22" s="9">
        <f t="shared" si="8"/>
        <v>1718.029156277953</v>
      </c>
    </row>
    <row r="23" spans="2:21" x14ac:dyDescent="0.2">
      <c r="B23">
        <v>20</v>
      </c>
      <c r="C23" s="2">
        <v>38402.222655999998</v>
      </c>
      <c r="D23" s="6">
        <f t="shared" si="0"/>
        <v>44373.379732389199</v>
      </c>
      <c r="E23" s="6">
        <f t="shared" si="1"/>
        <v>5971.1570763892014</v>
      </c>
      <c r="F23" s="3">
        <f t="shared" si="2"/>
        <v>10533108.03047877</v>
      </c>
      <c r="G23" s="3">
        <f t="shared" si="3"/>
        <v>7667504.5171563514</v>
      </c>
      <c r="H23" s="4">
        <f t="shared" si="4"/>
        <v>48552.113170718221</v>
      </c>
      <c r="I23" s="4">
        <f t="shared" si="5"/>
        <v>13604131.462250516</v>
      </c>
      <c r="J23">
        <f t="shared" si="9"/>
        <v>0.5636158793696523</v>
      </c>
      <c r="K23" s="4">
        <f t="shared" si="6"/>
        <v>42831.47370275962</v>
      </c>
      <c r="L23" s="4">
        <f t="shared" si="7"/>
        <v>5936626.9450938376</v>
      </c>
      <c r="M23" s="9">
        <f t="shared" si="8"/>
        <v>1541.9060296295793</v>
      </c>
    </row>
    <row r="24" spans="2:21" x14ac:dyDescent="0.2">
      <c r="B24">
        <v>21</v>
      </c>
      <c r="C24" s="2">
        <v>36684.925780999998</v>
      </c>
      <c r="D24" s="6">
        <f t="shared" si="0"/>
        <v>41998.342600108204</v>
      </c>
      <c r="E24" s="6">
        <f t="shared" si="1"/>
        <v>5313.4168191082063</v>
      </c>
      <c r="F24" s="3">
        <f t="shared" si="2"/>
        <v>10533108.03047877</v>
      </c>
      <c r="G24" s="3">
        <f t="shared" si="3"/>
        <v>7667504.5171563514</v>
      </c>
      <c r="H24" s="4">
        <f t="shared" si="4"/>
        <v>42831.47370275962</v>
      </c>
      <c r="I24" s="4">
        <f t="shared" si="5"/>
        <v>13604131.462250188</v>
      </c>
      <c r="J24">
        <f t="shared" si="9"/>
        <v>0.56361587936964641</v>
      </c>
      <c r="K24" s="4">
        <f t="shared" si="6"/>
        <v>39367.181690749399</v>
      </c>
      <c r="L24" s="4">
        <f t="shared" si="7"/>
        <v>5936626.9450937742</v>
      </c>
      <c r="M24" s="9">
        <f t="shared" si="8"/>
        <v>2631.1609093588049</v>
      </c>
    </row>
    <row r="25" spans="2:21" x14ac:dyDescent="0.2">
      <c r="B25">
        <v>22</v>
      </c>
      <c r="C25" s="2">
        <v>33472.632812999997</v>
      </c>
      <c r="D25" s="6">
        <f t="shared" si="0"/>
        <v>39801.645835134688</v>
      </c>
      <c r="E25" s="6">
        <f t="shared" si="1"/>
        <v>6329.0130221346917</v>
      </c>
      <c r="F25" s="3">
        <f t="shared" si="2"/>
        <v>10533108.03047877</v>
      </c>
      <c r="G25" s="3">
        <f t="shared" si="3"/>
        <v>7667504.5171563514</v>
      </c>
      <c r="H25" s="4">
        <f t="shared" si="4"/>
        <v>39367.181690749399</v>
      </c>
      <c r="I25" s="4">
        <f t="shared" si="5"/>
        <v>13604131.462250125</v>
      </c>
      <c r="J25">
        <f t="shared" si="9"/>
        <v>0.56361587936964519</v>
      </c>
      <c r="K25" s="4">
        <f t="shared" si="6"/>
        <v>36044.920341529316</v>
      </c>
      <c r="L25" s="4">
        <f t="shared" si="7"/>
        <v>5936626.945093764</v>
      </c>
      <c r="M25" s="9">
        <f t="shared" si="8"/>
        <v>3756.7254936053723</v>
      </c>
    </row>
    <row r="26" spans="2:21" x14ac:dyDescent="0.2">
      <c r="B26">
        <v>23</v>
      </c>
      <c r="C26" s="2">
        <v>40406.269530999998</v>
      </c>
      <c r="D26" s="6">
        <f t="shared" si="0"/>
        <v>37866.41773545774</v>
      </c>
      <c r="E26" s="6">
        <f t="shared" si="1"/>
        <v>2539.8517955422576</v>
      </c>
      <c r="F26" s="3">
        <f t="shared" si="2"/>
        <v>10533108.03047877</v>
      </c>
      <c r="G26" s="3">
        <f t="shared" si="3"/>
        <v>7667504.5171563514</v>
      </c>
      <c r="H26" s="4">
        <f t="shared" si="4"/>
        <v>36044.920341529316</v>
      </c>
      <c r="I26" s="4">
        <f t="shared" si="5"/>
        <v>13604131.462250115</v>
      </c>
      <c r="J26">
        <f t="shared" si="9"/>
        <v>0.56361587936964508</v>
      </c>
      <c r="K26" s="4">
        <f t="shared" si="6"/>
        <v>38503.046000190923</v>
      </c>
      <c r="L26" s="4">
        <f t="shared" si="7"/>
        <v>5936626.9450937612</v>
      </c>
      <c r="M26" s="9">
        <f t="shared" si="8"/>
        <v>636.62826473318273</v>
      </c>
    </row>
    <row r="27" spans="2:21" x14ac:dyDescent="0.2">
      <c r="B27">
        <v>24</v>
      </c>
      <c r="C27" s="2">
        <v>32505.660156000002</v>
      </c>
      <c r="D27" s="6">
        <f t="shared" si="0"/>
        <v>36264.216241923656</v>
      </c>
      <c r="E27" s="6">
        <f t="shared" si="1"/>
        <v>3758.5560859236539</v>
      </c>
      <c r="F27" s="3">
        <f t="shared" si="2"/>
        <v>10533108.03047877</v>
      </c>
      <c r="G27" s="3">
        <f t="shared" si="3"/>
        <v>7667504.5171563514</v>
      </c>
      <c r="H27" s="4">
        <f t="shared" si="4"/>
        <v>38503.046000190923</v>
      </c>
      <c r="I27" s="4">
        <f t="shared" si="5"/>
        <v>13604131.462250113</v>
      </c>
      <c r="J27">
        <f t="shared" si="9"/>
        <v>0.56361587936964508</v>
      </c>
      <c r="K27" s="4">
        <f t="shared" si="6"/>
        <v>35122.824103698193</v>
      </c>
      <c r="L27" s="4">
        <f t="shared" si="7"/>
        <v>5936626.9450937603</v>
      </c>
      <c r="M27" s="9">
        <f t="shared" si="8"/>
        <v>1141.392138225463</v>
      </c>
    </row>
    <row r="28" spans="2:21" x14ac:dyDescent="0.2">
      <c r="B28">
        <v>25</v>
      </c>
      <c r="C28" s="2">
        <v>35867.777344000002</v>
      </c>
      <c r="D28" s="6">
        <f t="shared" si="0"/>
        <v>35053.36491592633</v>
      </c>
      <c r="E28" s="6">
        <f t="shared" si="1"/>
        <v>814.41242807367234</v>
      </c>
      <c r="F28" s="3">
        <f t="shared" si="2"/>
        <v>10533108.03047877</v>
      </c>
      <c r="G28" s="3">
        <f t="shared" si="3"/>
        <v>7667504.5171563514</v>
      </c>
      <c r="H28" s="4">
        <f t="shared" si="4"/>
        <v>35122.824103698193</v>
      </c>
      <c r="I28" s="4">
        <f t="shared" si="5"/>
        <v>13604131.462250112</v>
      </c>
      <c r="J28">
        <f t="shared" si="9"/>
        <v>0.56361587936964497</v>
      </c>
      <c r="K28" s="4">
        <f t="shared" si="6"/>
        <v>35542.691579320162</v>
      </c>
      <c r="L28" s="4">
        <f t="shared" si="7"/>
        <v>5936626.9450937612</v>
      </c>
      <c r="M28" s="9">
        <f t="shared" si="8"/>
        <v>489.32666339383286</v>
      </c>
    </row>
    <row r="29" spans="2:21" x14ac:dyDescent="0.2">
      <c r="B29">
        <v>26</v>
      </c>
      <c r="C29" s="2">
        <v>34235.195312999997</v>
      </c>
      <c r="D29" s="6">
        <f t="shared" si="0"/>
        <v>34277.650332394667</v>
      </c>
      <c r="E29" s="6">
        <f t="shared" si="1"/>
        <v>42.455019394670671</v>
      </c>
      <c r="F29" s="3">
        <f t="shared" si="2"/>
        <v>10533108.03047877</v>
      </c>
      <c r="G29" s="3">
        <f t="shared" si="3"/>
        <v>7667504.5171563514</v>
      </c>
      <c r="H29" s="4">
        <f t="shared" si="4"/>
        <v>35542.691579320162</v>
      </c>
      <c r="I29" s="4">
        <f t="shared" si="5"/>
        <v>13604131.462250113</v>
      </c>
      <c r="J29">
        <f t="shared" si="9"/>
        <v>0.56361587936964508</v>
      </c>
      <c r="K29" s="4">
        <f t="shared" si="6"/>
        <v>34805.765921405597</v>
      </c>
      <c r="L29" s="4">
        <f t="shared" si="7"/>
        <v>5936626.9450937603</v>
      </c>
      <c r="M29" s="9">
        <f t="shared" si="8"/>
        <v>528.1155890109294</v>
      </c>
    </row>
    <row r="30" spans="2:21" x14ac:dyDescent="0.2">
      <c r="B30">
        <v>27</v>
      </c>
      <c r="C30" s="2">
        <v>32702.025390999999</v>
      </c>
      <c r="D30" s="6">
        <f t="shared" si="0"/>
        <v>33965.380888068437</v>
      </c>
      <c r="E30" s="6">
        <f t="shared" si="1"/>
        <v>1263.3554970684381</v>
      </c>
      <c r="F30" s="3">
        <f t="shared" si="2"/>
        <v>10533108.03047877</v>
      </c>
      <c r="G30" s="3">
        <f t="shared" si="3"/>
        <v>7667504.5171563514</v>
      </c>
      <c r="H30" s="4">
        <f t="shared" si="4"/>
        <v>34805.765921405597</v>
      </c>
      <c r="I30" s="4">
        <f t="shared" si="5"/>
        <v>13604131.462250112</v>
      </c>
      <c r="J30">
        <f t="shared" si="9"/>
        <v>0.56361587936964497</v>
      </c>
      <c r="K30" s="4">
        <f t="shared" si="6"/>
        <v>33620.064352395486</v>
      </c>
      <c r="L30" s="4">
        <f t="shared" si="7"/>
        <v>5936626.9450937612</v>
      </c>
      <c r="M30" s="9">
        <f t="shared" si="8"/>
        <v>345.31653567295143</v>
      </c>
    </row>
    <row r="31" spans="2:21" x14ac:dyDescent="0.2">
      <c r="B31">
        <v>28</v>
      </c>
      <c r="C31" s="2">
        <v>29807.347656000002</v>
      </c>
      <c r="D31" s="6">
        <f t="shared" si="0"/>
        <v>34128.807025061717</v>
      </c>
      <c r="E31" s="6">
        <f t="shared" si="1"/>
        <v>4321.4593690617148</v>
      </c>
      <c r="F31" s="3">
        <f t="shared" si="2"/>
        <v>10533108.03047877</v>
      </c>
      <c r="G31" s="3">
        <f t="shared" si="3"/>
        <v>7667504.5171563514</v>
      </c>
      <c r="H31" s="4">
        <f t="shared" si="4"/>
        <v>33620.064352395486</v>
      </c>
      <c r="I31" s="4">
        <f t="shared" si="5"/>
        <v>13604131.462250113</v>
      </c>
      <c r="J31">
        <f t="shared" si="9"/>
        <v>0.56361587936964508</v>
      </c>
      <c r="K31" s="4">
        <f t="shared" si="6"/>
        <v>31471.156678769217</v>
      </c>
      <c r="L31" s="4">
        <f t="shared" si="7"/>
        <v>5936626.9450937603</v>
      </c>
      <c r="M31" s="9">
        <f t="shared" si="8"/>
        <v>2657.6503462924993</v>
      </c>
      <c r="P31" t="s">
        <v>15</v>
      </c>
    </row>
    <row r="32" spans="2:21" x14ac:dyDescent="0.2">
      <c r="B32">
        <v>29</v>
      </c>
      <c r="C32" s="2">
        <v>39406.941405999998</v>
      </c>
      <c r="D32" s="6">
        <f t="shared" si="0"/>
        <v>34763.902869724181</v>
      </c>
      <c r="E32" s="6">
        <f t="shared" si="1"/>
        <v>4643.038536275817</v>
      </c>
      <c r="F32" s="3">
        <f t="shared" si="2"/>
        <v>10533108.03047877</v>
      </c>
      <c r="G32" s="3">
        <f t="shared" si="3"/>
        <v>7667504.5171563514</v>
      </c>
      <c r="H32" s="4">
        <f t="shared" si="4"/>
        <v>31471.156678769217</v>
      </c>
      <c r="I32" s="4">
        <f t="shared" si="5"/>
        <v>13604131.462250112</v>
      </c>
      <c r="J32">
        <f t="shared" si="9"/>
        <v>0.56361587936964497</v>
      </c>
      <c r="K32" s="4">
        <f t="shared" si="6"/>
        <v>35943.890966295592</v>
      </c>
      <c r="L32" s="4">
        <f t="shared" si="7"/>
        <v>5936626.9450937612</v>
      </c>
      <c r="M32" s="9">
        <f t="shared" si="8"/>
        <v>1179.988096571411</v>
      </c>
      <c r="P32" t="s">
        <v>12</v>
      </c>
      <c r="Q32" s="4">
        <f>AVERAGE(E4:E55)</f>
        <v>3245.4750084508078</v>
      </c>
      <c r="T32" t="s">
        <v>9</v>
      </c>
      <c r="U32" s="4">
        <f>Q32</f>
        <v>3245.4750084508078</v>
      </c>
    </row>
    <row r="33" spans="2:21" x14ac:dyDescent="0.2">
      <c r="B33">
        <v>30</v>
      </c>
      <c r="C33" s="2">
        <v>38152.980469000002</v>
      </c>
      <c r="D33" s="6">
        <f t="shared" si="0"/>
        <v>35850.509286791123</v>
      </c>
      <c r="E33" s="6">
        <f t="shared" si="1"/>
        <v>2302.4711822088793</v>
      </c>
      <c r="F33" s="3">
        <f t="shared" si="2"/>
        <v>10533108.03047877</v>
      </c>
      <c r="G33" s="3">
        <f t="shared" si="3"/>
        <v>7667504.5171563514</v>
      </c>
      <c r="H33" s="4">
        <f t="shared" si="4"/>
        <v>35943.890966295592</v>
      </c>
      <c r="I33" s="4">
        <f t="shared" si="5"/>
        <v>13604131.462250113</v>
      </c>
      <c r="J33">
        <f t="shared" si="9"/>
        <v>0.56361587936964508</v>
      </c>
      <c r="K33" s="4">
        <f t="shared" si="6"/>
        <v>37188.968888968593</v>
      </c>
      <c r="L33" s="4">
        <f t="shared" si="7"/>
        <v>5936626.9450937603</v>
      </c>
      <c r="M33" s="9">
        <f t="shared" si="8"/>
        <v>1338.4596021774705</v>
      </c>
      <c r="P33" t="s">
        <v>10</v>
      </c>
      <c r="Q33" s="3">
        <f>_xlfn.STDEV.P(E4:E55)</f>
        <v>2769.0259148582109</v>
      </c>
      <c r="T33" t="s">
        <v>20</v>
      </c>
      <c r="U33" s="4">
        <f>Q34</f>
        <v>2796.0414415710916</v>
      </c>
    </row>
    <row r="34" spans="2:21" x14ac:dyDescent="0.2">
      <c r="B34">
        <v>31</v>
      </c>
      <c r="C34" s="2">
        <v>45585.03125</v>
      </c>
      <c r="D34" s="6">
        <f t="shared" si="0"/>
        <v>37352.838348819736</v>
      </c>
      <c r="E34" s="6">
        <f t="shared" si="1"/>
        <v>8232.192901180264</v>
      </c>
      <c r="F34" s="3">
        <f t="shared" si="2"/>
        <v>10533108.03047877</v>
      </c>
      <c r="G34" s="3">
        <f t="shared" si="3"/>
        <v>7667504.5171563514</v>
      </c>
      <c r="H34" s="4">
        <f t="shared" si="4"/>
        <v>37188.968888968593</v>
      </c>
      <c r="I34" s="4">
        <f t="shared" si="5"/>
        <v>13604131.462250112</v>
      </c>
      <c r="J34">
        <f t="shared" si="9"/>
        <v>0.56361587936964497</v>
      </c>
      <c r="K34" s="4">
        <f t="shared" si="6"/>
        <v>41921.12295982369</v>
      </c>
      <c r="L34" s="4">
        <f t="shared" si="7"/>
        <v>5936626.9450937612</v>
      </c>
      <c r="M34" s="9">
        <f t="shared" si="8"/>
        <v>4568.2846110039536</v>
      </c>
      <c r="P34" t="s">
        <v>11</v>
      </c>
      <c r="Q34" s="3">
        <f>_xlfn.STDEV.S(E4:E55)</f>
        <v>2796.0414415710916</v>
      </c>
    </row>
    <row r="35" spans="2:21" x14ac:dyDescent="0.2">
      <c r="B35">
        <v>32</v>
      </c>
      <c r="C35" s="2">
        <v>44695.359375</v>
      </c>
      <c r="D35" s="6">
        <f t="shared" si="0"/>
        <v>39220.339220920498</v>
      </c>
      <c r="E35" s="6">
        <f t="shared" si="1"/>
        <v>5475.0201540795024</v>
      </c>
      <c r="F35" s="3">
        <f t="shared" si="2"/>
        <v>10533108.03047877</v>
      </c>
      <c r="G35" s="3">
        <f t="shared" si="3"/>
        <v>7667504.5171563514</v>
      </c>
      <c r="H35" s="4">
        <f t="shared" si="4"/>
        <v>41921.12295982369</v>
      </c>
      <c r="I35" s="4">
        <f t="shared" si="5"/>
        <v>13604131.462250113</v>
      </c>
      <c r="J35">
        <f t="shared" si="9"/>
        <v>0.56361587936964508</v>
      </c>
      <c r="K35" s="4">
        <f t="shared" si="6"/>
        <v>43484.726656542574</v>
      </c>
      <c r="L35" s="4">
        <f t="shared" si="7"/>
        <v>5936626.9450937603</v>
      </c>
      <c r="M35" s="9">
        <f t="shared" si="8"/>
        <v>4264.3874356220767</v>
      </c>
      <c r="T35" s="10">
        <v>-5200</v>
      </c>
      <c r="U35">
        <f>_xlfn.NORM.DIST(T35,$U$32, $U$33, FALSE)</f>
        <v>1.4901362891004852E-6</v>
      </c>
    </row>
    <row r="36" spans="2:21" x14ac:dyDescent="0.2">
      <c r="B36">
        <v>33</v>
      </c>
      <c r="C36" s="2">
        <v>47706.117187999997</v>
      </c>
      <c r="D36" s="6">
        <f t="shared" si="0"/>
        <v>41388.925460784209</v>
      </c>
      <c r="E36" s="6">
        <f t="shared" si="1"/>
        <v>6317.191727215788</v>
      </c>
      <c r="F36" s="3">
        <f t="shared" si="2"/>
        <v>10533108.03047877</v>
      </c>
      <c r="G36" s="3">
        <f t="shared" si="3"/>
        <v>7667504.5171563514</v>
      </c>
      <c r="H36" s="4">
        <f t="shared" si="4"/>
        <v>43484.726656542574</v>
      </c>
      <c r="I36" s="4">
        <f t="shared" si="5"/>
        <v>13604131.462250112</v>
      </c>
      <c r="J36">
        <f t="shared" si="9"/>
        <v>0.56361587936964497</v>
      </c>
      <c r="K36" s="4">
        <f t="shared" si="6"/>
        <v>45863.969393092644</v>
      </c>
      <c r="L36" s="4">
        <f t="shared" si="7"/>
        <v>5936626.9450937612</v>
      </c>
      <c r="M36" s="9">
        <f t="shared" si="8"/>
        <v>4475.0439323084356</v>
      </c>
      <c r="T36" s="10">
        <v>-4750</v>
      </c>
      <c r="U36">
        <f t="shared" ref="U36:U99" si="10">_xlfn.NORM.DIST(T36,$U$32, $U$33, FALSE)</f>
        <v>2.3917924205017482E-6</v>
      </c>
    </row>
    <row r="37" spans="2:21" x14ac:dyDescent="0.2">
      <c r="B37">
        <v>34</v>
      </c>
      <c r="C37" s="2">
        <v>47166.6875</v>
      </c>
      <c r="D37" s="6">
        <f t="shared" si="0"/>
        <v>43782.563733988944</v>
      </c>
      <c r="E37" s="6">
        <f t="shared" si="1"/>
        <v>3384.1237660110564</v>
      </c>
      <c r="F37" s="3">
        <f t="shared" si="2"/>
        <v>10533108.03047877</v>
      </c>
      <c r="G37" s="3">
        <f t="shared" si="3"/>
        <v>7667504.5171563514</v>
      </c>
      <c r="H37" s="4">
        <f t="shared" si="4"/>
        <v>45863.969393092644</v>
      </c>
      <c r="I37" s="4">
        <f t="shared" si="5"/>
        <v>13604131.462250113</v>
      </c>
      <c r="J37">
        <f t="shared" si="9"/>
        <v>0.56361587936964508</v>
      </c>
      <c r="K37" s="4">
        <f t="shared" si="6"/>
        <v>46598.20200448799</v>
      </c>
      <c r="L37" s="4">
        <f t="shared" si="7"/>
        <v>5936626.9450937603</v>
      </c>
      <c r="M37" s="9">
        <f t="shared" si="8"/>
        <v>2815.6382704990465</v>
      </c>
      <c r="P37" t="s">
        <v>17</v>
      </c>
      <c r="T37" s="10">
        <v>-4500</v>
      </c>
      <c r="U37">
        <f t="shared" si="10"/>
        <v>3.0762950655163617E-6</v>
      </c>
    </row>
    <row r="38" spans="2:21" x14ac:dyDescent="0.2">
      <c r="B38">
        <v>35</v>
      </c>
      <c r="C38" s="2">
        <v>46811.128905999998</v>
      </c>
      <c r="D38" s="6">
        <f t="shared" si="0"/>
        <v>46315.223944607991</v>
      </c>
      <c r="E38" s="6">
        <f t="shared" si="1"/>
        <v>495.90496139200695</v>
      </c>
      <c r="F38" s="3">
        <f t="shared" si="2"/>
        <v>10533108.03047877</v>
      </c>
      <c r="G38" s="3">
        <f t="shared" si="3"/>
        <v>7667504.5171563514</v>
      </c>
      <c r="H38" s="4">
        <f t="shared" si="4"/>
        <v>46598.20200448799</v>
      </c>
      <c r="I38" s="4">
        <f t="shared" si="5"/>
        <v>13604131.462250112</v>
      </c>
      <c r="J38">
        <f t="shared" si="9"/>
        <v>0.56361587936964497</v>
      </c>
      <c r="K38" s="4">
        <f t="shared" si="6"/>
        <v>46718.210987325132</v>
      </c>
      <c r="L38" s="4">
        <f t="shared" si="7"/>
        <v>5936626.9450937612</v>
      </c>
      <c r="M38" s="9">
        <f t="shared" si="8"/>
        <v>402.98704271714087</v>
      </c>
      <c r="P38" t="s">
        <v>18</v>
      </c>
      <c r="Q38">
        <f>AVERAGE(M4:M55)</f>
        <v>2653.7831644732669</v>
      </c>
      <c r="T38" s="10">
        <v>-4250</v>
      </c>
      <c r="U38">
        <f t="shared" si="10"/>
        <v>3.925188458449752E-6</v>
      </c>
    </row>
    <row r="39" spans="2:21" x14ac:dyDescent="0.2">
      <c r="B39">
        <v>36</v>
      </c>
      <c r="C39" s="2">
        <v>47092.492187999997</v>
      </c>
      <c r="D39" s="6">
        <f t="shared" si="0"/>
        <v>48893.190781101977</v>
      </c>
      <c r="E39" s="6">
        <f t="shared" si="1"/>
        <v>1800.6985931019808</v>
      </c>
      <c r="F39" s="3">
        <f t="shared" si="2"/>
        <v>10533108.03047877</v>
      </c>
      <c r="G39" s="3">
        <f t="shared" si="3"/>
        <v>7667504.5171563514</v>
      </c>
      <c r="H39" s="4">
        <f t="shared" si="4"/>
        <v>46718.210987325132</v>
      </c>
      <c r="I39" s="4">
        <f t="shared" si="5"/>
        <v>13604131.462250113</v>
      </c>
      <c r="J39">
        <f t="shared" si="9"/>
        <v>0.56361587936964508</v>
      </c>
      <c r="K39" s="4">
        <f t="shared" si="6"/>
        <v>46929.161815375024</v>
      </c>
      <c r="L39" s="4">
        <f t="shared" si="7"/>
        <v>5936626.9450937603</v>
      </c>
      <c r="M39" s="9">
        <f t="shared" si="8"/>
        <v>1964.0289657269532</v>
      </c>
      <c r="P39" t="s">
        <v>19</v>
      </c>
      <c r="Q39">
        <f>_xlfn.STDEV.S(M5:M55)</f>
        <v>2334.1932708667059</v>
      </c>
      <c r="T39" s="10">
        <v>-4000</v>
      </c>
      <c r="U39">
        <f t="shared" si="10"/>
        <v>4.9684515399076505E-6</v>
      </c>
    </row>
    <row r="40" spans="2:21" x14ac:dyDescent="0.2">
      <c r="B40">
        <v>37</v>
      </c>
      <c r="C40" s="2">
        <v>40693.675780999998</v>
      </c>
      <c r="D40" s="6">
        <f t="shared" si="0"/>
        <v>51417.736677510882</v>
      </c>
      <c r="E40" s="6">
        <f t="shared" si="1"/>
        <v>10724.060896510884</v>
      </c>
      <c r="F40" s="3">
        <f t="shared" si="2"/>
        <v>10533108.03047877</v>
      </c>
      <c r="G40" s="3">
        <f t="shared" si="3"/>
        <v>7667504.5171563514</v>
      </c>
      <c r="H40" s="4">
        <f t="shared" si="4"/>
        <v>46929.161815375024</v>
      </c>
      <c r="I40" s="4">
        <f t="shared" si="5"/>
        <v>13604131.462250112</v>
      </c>
      <c r="J40">
        <f t="shared" si="9"/>
        <v>0.56361587936964497</v>
      </c>
      <c r="K40" s="4">
        <f t="shared" si="6"/>
        <v>43414.742870813607</v>
      </c>
      <c r="L40" s="4">
        <f t="shared" si="7"/>
        <v>5936626.9450937612</v>
      </c>
      <c r="M40" s="9">
        <f t="shared" si="8"/>
        <v>8002.9938066972754</v>
      </c>
      <c r="T40" s="10">
        <v>-3750</v>
      </c>
      <c r="U40">
        <f t="shared" si="10"/>
        <v>6.238922977485927E-6</v>
      </c>
    </row>
    <row r="41" spans="2:21" x14ac:dyDescent="0.2">
      <c r="B41">
        <v>38</v>
      </c>
      <c r="C41" s="2">
        <v>41034.542969000002</v>
      </c>
      <c r="D41" s="6">
        <f t="shared" si="0"/>
        <v>53788.156189924615</v>
      </c>
      <c r="E41" s="6">
        <f t="shared" si="1"/>
        <v>12753.613220924613</v>
      </c>
      <c r="F41" s="3">
        <f t="shared" si="2"/>
        <v>10533108.03047877</v>
      </c>
      <c r="G41" s="3">
        <f t="shared" si="3"/>
        <v>7667504.5171563514</v>
      </c>
      <c r="H41" s="4">
        <f t="shared" si="4"/>
        <v>43414.742870813607</v>
      </c>
      <c r="I41" s="4">
        <f t="shared" si="5"/>
        <v>13604131.462250113</v>
      </c>
      <c r="J41">
        <f t="shared" si="9"/>
        <v>0.56361587936964508</v>
      </c>
      <c r="K41" s="4">
        <f t="shared" si="6"/>
        <v>42073.22441007739</v>
      </c>
      <c r="L41" s="4">
        <f t="shared" si="7"/>
        <v>5936626.9450937603</v>
      </c>
      <c r="M41" s="9">
        <f t="shared" si="8"/>
        <v>11714.931779847226</v>
      </c>
      <c r="T41" s="10">
        <v>-3500</v>
      </c>
      <c r="U41">
        <f t="shared" si="10"/>
        <v>7.7718822247516833E-6</v>
      </c>
    </row>
    <row r="42" spans="2:21" x14ac:dyDescent="0.2">
      <c r="B42">
        <v>39</v>
      </c>
      <c r="C42" s="2">
        <v>51514.8125</v>
      </c>
      <c r="D42" s="6">
        <f t="shared" si="0"/>
        <v>55905.161788253215</v>
      </c>
      <c r="E42" s="6">
        <f t="shared" si="1"/>
        <v>4390.3492882532155</v>
      </c>
      <c r="F42" s="3">
        <f t="shared" si="2"/>
        <v>10533108.03047877</v>
      </c>
      <c r="G42" s="3">
        <f t="shared" si="3"/>
        <v>7667504.5171563514</v>
      </c>
      <c r="H42" s="4">
        <f t="shared" si="4"/>
        <v>42073.22441007739</v>
      </c>
      <c r="I42" s="4">
        <f t="shared" si="5"/>
        <v>13604131.462250112</v>
      </c>
      <c r="J42">
        <f t="shared" si="9"/>
        <v>0.56361587936964497</v>
      </c>
      <c r="K42" s="4">
        <f t="shared" si="6"/>
        <v>47394.653384025092</v>
      </c>
      <c r="L42" s="4">
        <f t="shared" si="7"/>
        <v>5936626.9450937612</v>
      </c>
      <c r="M42" s="9">
        <f t="shared" si="8"/>
        <v>8510.5084042281233</v>
      </c>
      <c r="T42" s="10">
        <v>-3250</v>
      </c>
      <c r="U42">
        <f t="shared" si="10"/>
        <v>9.6044128030457303E-6</v>
      </c>
    </row>
    <row r="43" spans="2:21" x14ac:dyDescent="0.2">
      <c r="B43">
        <v>40</v>
      </c>
      <c r="C43" s="2">
        <v>56041.058594000002</v>
      </c>
      <c r="D43" s="6">
        <f t="shared" si="0"/>
        <v>57674.641063289178</v>
      </c>
      <c r="E43" s="6">
        <f t="shared" si="1"/>
        <v>1633.5824692891765</v>
      </c>
      <c r="F43" s="3">
        <f t="shared" si="2"/>
        <v>10533108.03047877</v>
      </c>
      <c r="G43" s="3">
        <f t="shared" si="3"/>
        <v>7667504.5171563514</v>
      </c>
      <c r="H43" s="4">
        <f t="shared" si="4"/>
        <v>47394.653384025092</v>
      </c>
      <c r="I43" s="4">
        <f t="shared" si="5"/>
        <v>13604131.462250113</v>
      </c>
      <c r="J43">
        <f t="shared" si="9"/>
        <v>0.56361587936964508</v>
      </c>
      <c r="K43" s="4">
        <f t="shared" si="6"/>
        <v>52267.90465983138</v>
      </c>
      <c r="L43" s="4">
        <f t="shared" si="7"/>
        <v>5936626.9450937603</v>
      </c>
      <c r="M43" s="9">
        <f t="shared" si="8"/>
        <v>5406.7364034577986</v>
      </c>
      <c r="T43" s="10">
        <v>-3000</v>
      </c>
      <c r="U43">
        <f t="shared" si="10"/>
        <v>1.1774526354446854E-5</v>
      </c>
    </row>
    <row r="44" spans="2:21" x14ac:dyDescent="0.2">
      <c r="B44">
        <v>41</v>
      </c>
      <c r="C44" s="2">
        <v>64261.992187999997</v>
      </c>
      <c r="D44" s="6">
        <f t="shared" si="0"/>
        <v>59011.775349058196</v>
      </c>
      <c r="E44" s="6">
        <f t="shared" si="1"/>
        <v>5250.2168389418002</v>
      </c>
      <c r="F44" s="3">
        <f t="shared" si="2"/>
        <v>10533108.03047877</v>
      </c>
      <c r="G44" s="3">
        <f t="shared" si="3"/>
        <v>7667504.5171563514</v>
      </c>
      <c r="H44" s="4">
        <f t="shared" si="4"/>
        <v>52267.90465983138</v>
      </c>
      <c r="I44" s="4">
        <f t="shared" si="5"/>
        <v>13604131.462250112</v>
      </c>
      <c r="J44">
        <f t="shared" si="9"/>
        <v>0.56361587936964497</v>
      </c>
      <c r="K44" s="4">
        <f t="shared" si="6"/>
        <v>59027.962849256626</v>
      </c>
      <c r="L44" s="4">
        <f t="shared" si="7"/>
        <v>5936626.9450937612</v>
      </c>
      <c r="M44" s="9">
        <f t="shared" si="8"/>
        <v>16.187500198429916</v>
      </c>
      <c r="T44" s="10">
        <v>-2750</v>
      </c>
      <c r="U44">
        <f t="shared" si="10"/>
        <v>1.432003551082673E-5</v>
      </c>
    </row>
    <row r="45" spans="2:21" x14ac:dyDescent="0.2">
      <c r="B45">
        <v>42</v>
      </c>
      <c r="C45" s="2">
        <v>60363.792969000002</v>
      </c>
      <c r="D45" s="6">
        <f t="shared" si="0"/>
        <v>59845.519760450159</v>
      </c>
      <c r="E45" s="6">
        <f t="shared" si="1"/>
        <v>518.27320854984282</v>
      </c>
      <c r="F45" s="3">
        <f t="shared" si="2"/>
        <v>10533108.03047877</v>
      </c>
      <c r="G45" s="3">
        <f t="shared" si="3"/>
        <v>7667504.5171563514</v>
      </c>
      <c r="H45" s="4">
        <f t="shared" si="4"/>
        <v>59027.962849256626</v>
      </c>
      <c r="I45" s="4">
        <f t="shared" si="5"/>
        <v>13604131.462250113</v>
      </c>
      <c r="J45">
        <f t="shared" si="9"/>
        <v>0.56361587936964508</v>
      </c>
      <c r="K45" s="4">
        <f t="shared" si="6"/>
        <v>59780.857916884248</v>
      </c>
      <c r="L45" s="4">
        <f t="shared" si="7"/>
        <v>5936626.9450937603</v>
      </c>
      <c r="M45" s="9">
        <f t="shared" si="8"/>
        <v>64.661843565911113</v>
      </c>
      <c r="T45" s="10">
        <v>-2500</v>
      </c>
      <c r="U45">
        <f t="shared" si="10"/>
        <v>1.7277176285106617E-5</v>
      </c>
    </row>
    <row r="46" spans="2:21" x14ac:dyDescent="0.2">
      <c r="B46">
        <v>43</v>
      </c>
      <c r="C46" s="2">
        <v>63226.402344000002</v>
      </c>
      <c r="D46" s="6">
        <f t="shared" si="0"/>
        <v>60123.444646168136</v>
      </c>
      <c r="E46" s="6">
        <f t="shared" si="1"/>
        <v>3102.9576978318655</v>
      </c>
      <c r="F46" s="3">
        <f t="shared" si="2"/>
        <v>10533108.03047877</v>
      </c>
      <c r="G46" s="3">
        <f t="shared" si="3"/>
        <v>7667504.5171563514</v>
      </c>
      <c r="H46" s="4">
        <f t="shared" si="4"/>
        <v>59780.857916884248</v>
      </c>
      <c r="I46" s="4">
        <f t="shared" si="5"/>
        <v>13604131.462250112</v>
      </c>
      <c r="J46">
        <f t="shared" si="9"/>
        <v>0.56361587936964497</v>
      </c>
      <c r="K46" s="4">
        <f t="shared" si="6"/>
        <v>61722.821469080271</v>
      </c>
      <c r="L46" s="4">
        <f t="shared" si="7"/>
        <v>5936626.9450937612</v>
      </c>
      <c r="M46" s="9">
        <f t="shared" si="8"/>
        <v>1599.3768229121342</v>
      </c>
      <c r="T46" s="10">
        <v>-2250</v>
      </c>
      <c r="U46">
        <f t="shared" si="10"/>
        <v>2.067899627009643E-5</v>
      </c>
    </row>
    <row r="47" spans="2:21" x14ac:dyDescent="0.2">
      <c r="B47">
        <v>44</v>
      </c>
      <c r="C47" s="2">
        <v>66971.828125</v>
      </c>
      <c r="D47" s="6">
        <f t="shared" si="0"/>
        <v>59816.938456945514</v>
      </c>
      <c r="E47" s="6">
        <f t="shared" si="1"/>
        <v>7154.8896680544858</v>
      </c>
      <c r="F47" s="3">
        <f t="shared" si="2"/>
        <v>10533108.03047877</v>
      </c>
      <c r="G47" s="3">
        <f t="shared" si="3"/>
        <v>7667504.5171563514</v>
      </c>
      <c r="H47" s="4">
        <f t="shared" si="4"/>
        <v>61722.821469080271</v>
      </c>
      <c r="I47" s="4">
        <f t="shared" si="5"/>
        <v>13604131.462250113</v>
      </c>
      <c r="J47">
        <f t="shared" si="9"/>
        <v>0.56361587936964508</v>
      </c>
      <c r="K47" s="4">
        <f t="shared" si="6"/>
        <v>64681.244971273591</v>
      </c>
      <c r="L47" s="4">
        <f t="shared" si="7"/>
        <v>5936626.9450937603</v>
      </c>
      <c r="M47" s="9">
        <f t="shared" si="8"/>
        <v>4864.3065143280764</v>
      </c>
      <c r="T47" s="10">
        <v>-2000</v>
      </c>
      <c r="U47">
        <f t="shared" si="10"/>
        <v>2.4553542867408856E-5</v>
      </c>
    </row>
    <row r="48" spans="2:21" x14ac:dyDescent="0.2">
      <c r="B48">
        <v>45</v>
      </c>
      <c r="C48" s="2">
        <v>60161.246094000002</v>
      </c>
      <c r="D48" s="6">
        <f t="shared" si="0"/>
        <v>58926.772029039217</v>
      </c>
      <c r="E48" s="6">
        <f t="shared" si="1"/>
        <v>1234.4740649607847</v>
      </c>
      <c r="F48" s="3">
        <f t="shared" si="2"/>
        <v>10533108.03047877</v>
      </c>
      <c r="G48" s="3">
        <f t="shared" si="3"/>
        <v>7667504.5171563514</v>
      </c>
      <c r="H48" s="4">
        <f t="shared" si="4"/>
        <v>64681.244971273591</v>
      </c>
      <c r="I48" s="4">
        <f t="shared" si="5"/>
        <v>13604131.462250112</v>
      </c>
      <c r="J48">
        <f t="shared" si="9"/>
        <v>0.56361587936964497</v>
      </c>
      <c r="K48" s="4">
        <f t="shared" si="6"/>
        <v>62133.701829309226</v>
      </c>
      <c r="L48" s="4">
        <f t="shared" si="7"/>
        <v>5936626.9450937612</v>
      </c>
      <c r="M48" s="9">
        <f t="shared" si="8"/>
        <v>3206.9298002700089</v>
      </c>
      <c r="T48" s="10">
        <v>-1750</v>
      </c>
      <c r="U48">
        <f t="shared" si="10"/>
        <v>2.8921905171959037E-5</v>
      </c>
    </row>
    <row r="49" spans="2:26" x14ac:dyDescent="0.2">
      <c r="B49">
        <v>46</v>
      </c>
      <c r="C49" s="2">
        <v>57569.074219000002</v>
      </c>
      <c r="D49" s="6">
        <f t="shared" si="0"/>
        <v>57489.024283085542</v>
      </c>
      <c r="E49" s="6">
        <f t="shared" si="1"/>
        <v>80.049935914459638</v>
      </c>
      <c r="F49" s="3">
        <f t="shared" si="2"/>
        <v>10533108.03047877</v>
      </c>
      <c r="G49" s="3">
        <f t="shared" si="3"/>
        <v>7667504.5171563514</v>
      </c>
      <c r="H49" s="4">
        <f t="shared" si="4"/>
        <v>62133.701829309226</v>
      </c>
      <c r="I49" s="4">
        <f t="shared" si="5"/>
        <v>13604131.462250113</v>
      </c>
      <c r="J49">
        <f t="shared" si="9"/>
        <v>0.56361587936964508</v>
      </c>
      <c r="K49" s="4">
        <f t="shared" si="6"/>
        <v>59561.00522472983</v>
      </c>
      <c r="L49" s="4">
        <f t="shared" si="7"/>
        <v>5936626.9450937603</v>
      </c>
      <c r="M49" s="9">
        <f t="shared" si="8"/>
        <v>2071.9809416442877</v>
      </c>
      <c r="T49" s="10">
        <v>-1500</v>
      </c>
      <c r="U49">
        <f t="shared" si="10"/>
        <v>3.3796182795551726E-5</v>
      </c>
    </row>
    <row r="50" spans="2:26" x14ac:dyDescent="0.2">
      <c r="B50">
        <v>47</v>
      </c>
      <c r="C50" s="2">
        <v>57005.425780999998</v>
      </c>
      <c r="D50" s="6">
        <f t="shared" si="0"/>
        <v>55581.36933813605</v>
      </c>
      <c r="E50" s="6">
        <f t="shared" si="1"/>
        <v>1424.0564428639482</v>
      </c>
      <c r="F50" s="3">
        <f t="shared" si="2"/>
        <v>10533108.03047877</v>
      </c>
      <c r="G50" s="3">
        <f t="shared" si="3"/>
        <v>7667504.5171563514</v>
      </c>
      <c r="H50" s="4">
        <f t="shared" si="4"/>
        <v>59561.00522472983</v>
      </c>
      <c r="I50" s="4">
        <f t="shared" si="5"/>
        <v>13604131.462250112</v>
      </c>
      <c r="J50">
        <f t="shared" si="9"/>
        <v>0.56361587936964497</v>
      </c>
      <c r="K50" s="4">
        <f t="shared" si="6"/>
        <v>58120.640069253051</v>
      </c>
      <c r="L50" s="4">
        <f t="shared" si="7"/>
        <v>5936626.9450937612</v>
      </c>
      <c r="M50" s="9">
        <f t="shared" si="8"/>
        <v>2539.2707311170016</v>
      </c>
      <c r="T50" s="10">
        <v>-1250</v>
      </c>
      <c r="U50">
        <f t="shared" si="10"/>
        <v>3.9177473344758485E-5</v>
      </c>
    </row>
    <row r="51" spans="2:26" x14ac:dyDescent="0.2">
      <c r="B51">
        <v>48</v>
      </c>
      <c r="C51" s="2">
        <v>50700.085937999997</v>
      </c>
      <c r="D51" s="6">
        <f t="shared" si="0"/>
        <v>53329.725041099067</v>
      </c>
      <c r="E51" s="6">
        <f t="shared" si="1"/>
        <v>2629.6391030990708</v>
      </c>
      <c r="F51" s="3">
        <f t="shared" si="2"/>
        <v>10533108.03047877</v>
      </c>
      <c r="G51" s="3">
        <f t="shared" si="3"/>
        <v>7667504.5171563514</v>
      </c>
      <c r="H51" s="4">
        <f t="shared" si="4"/>
        <v>58120.640069253051</v>
      </c>
      <c r="I51" s="4">
        <f t="shared" si="5"/>
        <v>13604131.462250113</v>
      </c>
      <c r="J51">
        <f t="shared" si="9"/>
        <v>0.56361587936964508</v>
      </c>
      <c r="K51" s="4">
        <f t="shared" si="6"/>
        <v>53938.297927156811</v>
      </c>
      <c r="L51" s="4">
        <f t="shared" si="7"/>
        <v>5936626.9450937603</v>
      </c>
      <c r="M51" s="9">
        <f t="shared" si="8"/>
        <v>608.57288605774374</v>
      </c>
      <c r="T51" s="10">
        <v>-1000</v>
      </c>
      <c r="U51">
        <f t="shared" si="10"/>
        <v>4.5053985808727297E-5</v>
      </c>
    </row>
    <row r="52" spans="2:26" x14ac:dyDescent="0.2">
      <c r="B52">
        <v>49</v>
      </c>
      <c r="C52" s="2">
        <v>46612.632812999997</v>
      </c>
      <c r="D52" s="6">
        <f t="shared" si="0"/>
        <v>50915.262911374215</v>
      </c>
      <c r="E52" s="6">
        <f t="shared" si="1"/>
        <v>4302.6300983742185</v>
      </c>
      <c r="F52" s="3">
        <f t="shared" si="2"/>
        <v>10533108.03047877</v>
      </c>
      <c r="G52" s="3">
        <f t="shared" si="3"/>
        <v>7667504.5171563514</v>
      </c>
      <c r="H52" s="4">
        <f t="shared" si="4"/>
        <v>53938.297927156811</v>
      </c>
      <c r="I52" s="4">
        <f t="shared" si="5"/>
        <v>13604131.462250112</v>
      </c>
      <c r="J52">
        <f t="shared" si="9"/>
        <v>0.56361587936964497</v>
      </c>
      <c r="K52" s="4">
        <f t="shared" si="6"/>
        <v>49809.436741873789</v>
      </c>
      <c r="L52" s="4">
        <f t="shared" si="7"/>
        <v>5936626.9450937612</v>
      </c>
      <c r="M52" s="9">
        <f t="shared" si="8"/>
        <v>1105.8261695004257</v>
      </c>
      <c r="T52" s="10">
        <v>-750</v>
      </c>
      <c r="U52">
        <f t="shared" si="10"/>
        <v>5.1399398035622908E-5</v>
      </c>
    </row>
    <row r="53" spans="2:26" x14ac:dyDescent="0.2">
      <c r="B53">
        <v>50</v>
      </c>
      <c r="C53" s="2">
        <v>48936.613280999998</v>
      </c>
      <c r="D53" s="6">
        <f t="shared" si="0"/>
        <v>48581.779500856821</v>
      </c>
      <c r="E53" s="6">
        <f t="shared" si="1"/>
        <v>354.83378014317714</v>
      </c>
      <c r="F53" s="3">
        <f t="shared" si="2"/>
        <v>10533108.03047877</v>
      </c>
      <c r="G53" s="3">
        <f t="shared" si="3"/>
        <v>7667504.5171563514</v>
      </c>
      <c r="H53" s="4">
        <f t="shared" si="4"/>
        <v>49809.436741873789</v>
      </c>
      <c r="I53" s="4">
        <f t="shared" si="5"/>
        <v>13604131.462250113</v>
      </c>
      <c r="J53">
        <f t="shared" si="9"/>
        <v>0.56361587936964508</v>
      </c>
      <c r="K53" s="4">
        <f t="shared" si="6"/>
        <v>49317.499579438947</v>
      </c>
      <c r="L53" s="4">
        <f t="shared" si="7"/>
        <v>5936626.9450937603</v>
      </c>
      <c r="M53" s="9">
        <f t="shared" si="8"/>
        <v>735.72007858212601</v>
      </c>
      <c r="T53" s="10">
        <v>-500</v>
      </c>
      <c r="U53">
        <f t="shared" si="10"/>
        <v>5.8171581146356009E-5</v>
      </c>
    </row>
    <row r="54" spans="2:26" x14ac:dyDescent="0.2">
      <c r="B54">
        <v>51</v>
      </c>
      <c r="C54" s="2">
        <v>47588.855469000002</v>
      </c>
      <c r="D54" s="6">
        <f t="shared" si="0"/>
        <v>46643.429169180919</v>
      </c>
      <c r="E54" s="6">
        <f t="shared" si="1"/>
        <v>945.42629981908249</v>
      </c>
      <c r="F54" s="3">
        <f t="shared" si="2"/>
        <v>10533108.03047877</v>
      </c>
      <c r="G54" s="3">
        <f t="shared" si="3"/>
        <v>7667504.5171563514</v>
      </c>
      <c r="H54" s="4">
        <f t="shared" si="4"/>
        <v>49317.499579438947</v>
      </c>
      <c r="I54" s="4">
        <f t="shared" si="5"/>
        <v>13604131.462250112</v>
      </c>
      <c r="J54">
        <f t="shared" si="9"/>
        <v>0.56361587936964497</v>
      </c>
      <c r="K54" s="4">
        <f t="shared" si="6"/>
        <v>48343.208309016743</v>
      </c>
      <c r="L54" s="4">
        <f t="shared" si="7"/>
        <v>5936626.9450937612</v>
      </c>
      <c r="M54" s="9">
        <f t="shared" si="8"/>
        <v>1699.779139835824</v>
      </c>
      <c r="T54" s="10">
        <v>-250</v>
      </c>
      <c r="U54">
        <f t="shared" si="10"/>
        <v>6.5311810774895787E-5</v>
      </c>
      <c r="X54" t="s">
        <v>21</v>
      </c>
      <c r="Y54" t="s">
        <v>22</v>
      </c>
      <c r="Z54" t="s">
        <v>23</v>
      </c>
    </row>
    <row r="55" spans="2:26" x14ac:dyDescent="0.2">
      <c r="B55">
        <v>52</v>
      </c>
      <c r="C55" s="2">
        <v>45897.574219000002</v>
      </c>
      <c r="D55" s="6">
        <f t="shared" si="0"/>
        <v>45492.818274259043</v>
      </c>
      <c r="E55" s="6">
        <f t="shared" si="1"/>
        <v>404.75594474095851</v>
      </c>
      <c r="F55" s="3">
        <f t="shared" si="2"/>
        <v>10533108.03047877</v>
      </c>
      <c r="G55" s="3">
        <f t="shared" si="3"/>
        <v>7667504.5171563514</v>
      </c>
      <c r="H55" s="4">
        <f t="shared" si="4"/>
        <v>48343.208309016743</v>
      </c>
      <c r="I55" s="4">
        <f t="shared" si="5"/>
        <v>13604131.462250113</v>
      </c>
      <c r="J55">
        <f t="shared" si="9"/>
        <v>0.56361587936964508</v>
      </c>
      <c r="K55" s="4">
        <f t="shared" si="6"/>
        <v>46964.810100755574</v>
      </c>
      <c r="L55" s="4">
        <f t="shared" si="7"/>
        <v>5936626.9450937603</v>
      </c>
      <c r="M55" s="9">
        <f t="shared" si="8"/>
        <v>1471.9918264965308</v>
      </c>
      <c r="T55" s="10">
        <v>0</v>
      </c>
      <c r="U55">
        <f t="shared" si="10"/>
        <v>7.2744573489841099E-5</v>
      </c>
      <c r="X55" t="s">
        <v>24</v>
      </c>
      <c r="Y55" s="4">
        <f t="shared" ref="Y55:Y56" si="11">Y56+$U$33</f>
        <v>11633.599333164082</v>
      </c>
      <c r="Z55">
        <v>0</v>
      </c>
    </row>
    <row r="56" spans="2:26" x14ac:dyDescent="0.2">
      <c r="B56">
        <v>53</v>
      </c>
      <c r="C56" s="2">
        <v>42735.855469000002</v>
      </c>
      <c r="D56" s="6"/>
      <c r="F56" s="3">
        <f t="shared" si="2"/>
        <v>10533108.03047877</v>
      </c>
      <c r="G56" s="3">
        <f t="shared" si="3"/>
        <v>7667504.5171563514</v>
      </c>
      <c r="H56" s="4">
        <f t="shared" si="4"/>
        <v>46964.810100755574</v>
      </c>
      <c r="I56" s="4">
        <f t="shared" si="5"/>
        <v>13604131.462250112</v>
      </c>
      <c r="J56">
        <f t="shared" si="9"/>
        <v>0.56361587936964497</v>
      </c>
      <c r="K56" s="4">
        <f t="shared" si="6"/>
        <v>44581.304117164327</v>
      </c>
      <c r="L56" s="4">
        <f t="shared" si="7"/>
        <v>5936626.9450937612</v>
      </c>
      <c r="T56" s="10">
        <v>250</v>
      </c>
      <c r="U56">
        <f t="shared" si="10"/>
        <v>8.0378056280491506E-5</v>
      </c>
      <c r="X56" t="s">
        <v>25</v>
      </c>
      <c r="Y56" s="4">
        <f t="shared" si="11"/>
        <v>8837.5578915929909</v>
      </c>
      <c r="Z56">
        <v>0</v>
      </c>
    </row>
    <row r="57" spans="2:26" x14ac:dyDescent="0.2">
      <c r="B57">
        <v>54</v>
      </c>
      <c r="C57" s="2">
        <v>42375.632812999997</v>
      </c>
      <c r="D57" s="6"/>
      <c r="F57" s="3">
        <f t="shared" si="2"/>
        <v>10533108.03047877</v>
      </c>
      <c r="G57" s="3">
        <f t="shared" si="3"/>
        <v>7667504.5171563514</v>
      </c>
      <c r="H57" s="4">
        <f t="shared" si="4"/>
        <v>44581.304117164327</v>
      </c>
      <c r="I57" s="4">
        <f t="shared" si="5"/>
        <v>13604131.462250113</v>
      </c>
      <c r="J57">
        <f t="shared" si="9"/>
        <v>0.56361587936964508</v>
      </c>
      <c r="K57" s="4">
        <f t="shared" si="6"/>
        <v>43338.152745467356</v>
      </c>
      <c r="L57" s="4">
        <f t="shared" si="7"/>
        <v>5936626.9450937603</v>
      </c>
      <c r="T57" s="10">
        <v>500</v>
      </c>
      <c r="U57">
        <f t="shared" si="10"/>
        <v>8.8105377923046587E-5</v>
      </c>
      <c r="X57" t="s">
        <v>26</v>
      </c>
      <c r="Y57" s="4">
        <f>Y58+$U$33</f>
        <v>6041.5164500218998</v>
      </c>
      <c r="Z57">
        <v>0</v>
      </c>
    </row>
    <row r="58" spans="2:26" x14ac:dyDescent="0.2">
      <c r="B58">
        <v>55</v>
      </c>
      <c r="C58" s="2">
        <v>36954.003905999998</v>
      </c>
      <c r="D58" s="6"/>
      <c r="F58" s="3">
        <f t="shared" si="2"/>
        <v>10533108.03047877</v>
      </c>
      <c r="G58" s="3">
        <f t="shared" si="3"/>
        <v>7667504.5171563514</v>
      </c>
      <c r="H58" s="4">
        <f t="shared" si="4"/>
        <v>43338.152745467356</v>
      </c>
      <c r="I58" s="4">
        <f t="shared" si="5"/>
        <v>13604131.462250112</v>
      </c>
      <c r="J58">
        <f t="shared" si="9"/>
        <v>0.56361587936964497</v>
      </c>
      <c r="K58" s="4">
        <f t="shared" si="6"/>
        <v>39739.945083284263</v>
      </c>
      <c r="L58" s="4">
        <f t="shared" si="7"/>
        <v>5936626.9450937612</v>
      </c>
      <c r="T58" s="10">
        <v>750</v>
      </c>
      <c r="U58">
        <f t="shared" si="10"/>
        <v>9.580658448511326E-5</v>
      </c>
      <c r="X58" t="s">
        <v>27</v>
      </c>
      <c r="Y58" s="4">
        <f>U32</f>
        <v>3245.4750084508078</v>
      </c>
      <c r="Z58">
        <v>0</v>
      </c>
    </row>
    <row r="59" spans="2:26" x14ac:dyDescent="0.2">
      <c r="B59">
        <v>56</v>
      </c>
      <c r="C59" s="2">
        <v>38743.273437999997</v>
      </c>
      <c r="D59" s="6"/>
      <c r="F59" s="3">
        <f t="shared" si="2"/>
        <v>10533108.03047877</v>
      </c>
      <c r="G59" s="3">
        <f t="shared" si="3"/>
        <v>7667504.5171563514</v>
      </c>
      <c r="H59" s="4">
        <f t="shared" si="4"/>
        <v>39739.945083284263</v>
      </c>
      <c r="I59" s="4">
        <f t="shared" si="5"/>
        <v>13604131.462250113</v>
      </c>
      <c r="J59">
        <f t="shared" si="9"/>
        <v>0.56361587936964508</v>
      </c>
      <c r="K59" s="4">
        <f t="shared" si="6"/>
        <v>39178.205117484584</v>
      </c>
      <c r="L59" s="4">
        <f t="shared" si="7"/>
        <v>5936626.9450937603</v>
      </c>
      <c r="T59" s="10">
        <v>1000</v>
      </c>
      <c r="U59">
        <f t="shared" si="10"/>
        <v>1.0335138904638537E-4</v>
      </c>
      <c r="X59" t="s">
        <v>28</v>
      </c>
      <c r="Y59" s="4">
        <f>Y58-$U$33</f>
        <v>449.43356687971618</v>
      </c>
      <c r="Z59">
        <v>0</v>
      </c>
    </row>
    <row r="60" spans="2:26" x14ac:dyDescent="0.2">
      <c r="B60">
        <v>57</v>
      </c>
      <c r="C60" s="2">
        <v>44118.445312999997</v>
      </c>
      <c r="D60" s="6"/>
      <c r="F60" s="3">
        <f t="shared" si="2"/>
        <v>10533108.03047877</v>
      </c>
      <c r="G60" s="3">
        <f t="shared" si="3"/>
        <v>7667504.5171563514</v>
      </c>
      <c r="H60" s="4">
        <f t="shared" si="4"/>
        <v>39178.205117484584</v>
      </c>
      <c r="I60" s="4">
        <f t="shared" si="5"/>
        <v>13604131.462250112</v>
      </c>
      <c r="J60">
        <f t="shared" si="9"/>
        <v>0.56361587936964497</v>
      </c>
      <c r="K60" s="4">
        <f t="shared" si="6"/>
        <v>41962.602939577271</v>
      </c>
      <c r="L60" s="4">
        <f t="shared" si="7"/>
        <v>5936626.9450937612</v>
      </c>
      <c r="T60" s="10">
        <v>1250</v>
      </c>
      <c r="U60">
        <f t="shared" si="10"/>
        <v>1.1060259045603584E-4</v>
      </c>
      <c r="X60" t="s">
        <v>29</v>
      </c>
      <c r="Y60" s="4">
        <f t="shared" ref="Y60:Y61" si="12">Y59-$U$33</f>
        <v>-2346.6078746913754</v>
      </c>
      <c r="Z60">
        <v>0</v>
      </c>
    </row>
    <row r="61" spans="2:26" x14ac:dyDescent="0.2">
      <c r="B61">
        <v>58</v>
      </c>
      <c r="C61" s="2">
        <v>44575.203125</v>
      </c>
      <c r="D61" s="6"/>
      <c r="F61" s="3">
        <f t="shared" si="2"/>
        <v>10533108.03047877</v>
      </c>
      <c r="G61" s="3">
        <f t="shared" si="3"/>
        <v>7667504.5171563514</v>
      </c>
      <c r="H61" s="4">
        <f t="shared" si="4"/>
        <v>41962.602939577271</v>
      </c>
      <c r="I61" s="4">
        <f t="shared" si="5"/>
        <v>13604131.462250113</v>
      </c>
      <c r="J61">
        <f t="shared" si="9"/>
        <v>0.56361587936964508</v>
      </c>
      <c r="K61" s="4">
        <f t="shared" si="6"/>
        <v>43435.1058905256</v>
      </c>
      <c r="L61" s="4">
        <f t="shared" si="7"/>
        <v>5936626.9450937603</v>
      </c>
      <c r="T61" s="10">
        <v>1500</v>
      </c>
      <c r="U61">
        <f t="shared" si="10"/>
        <v>1.1742006067919035E-4</v>
      </c>
      <c r="X61" t="s">
        <v>30</v>
      </c>
      <c r="Y61" s="4">
        <f t="shared" si="12"/>
        <v>-5142.6493162624665</v>
      </c>
      <c r="Z61">
        <v>0</v>
      </c>
    </row>
    <row r="62" spans="2:26" x14ac:dyDescent="0.2">
      <c r="B62">
        <v>59</v>
      </c>
      <c r="C62" s="2">
        <v>38286.027344000002</v>
      </c>
      <c r="D62" s="6"/>
      <c r="F62" s="3">
        <f t="shared" si="2"/>
        <v>10533108.03047877</v>
      </c>
      <c r="G62" s="3">
        <f t="shared" si="3"/>
        <v>7667504.5171563514</v>
      </c>
      <c r="H62" s="4">
        <f t="shared" si="4"/>
        <v>43435.1058905256</v>
      </c>
      <c r="I62" s="4">
        <f t="shared" si="5"/>
        <v>13604131.462250112</v>
      </c>
      <c r="J62">
        <f t="shared" si="9"/>
        <v>0.56361587936964497</v>
      </c>
      <c r="K62" s="4">
        <f t="shared" si="6"/>
        <v>40533.003457582199</v>
      </c>
      <c r="L62" s="4">
        <f t="shared" si="7"/>
        <v>5936626.9450937612</v>
      </c>
      <c r="T62" s="10">
        <v>1750</v>
      </c>
      <c r="U62">
        <f t="shared" si="10"/>
        <v>1.2366514836561476E-4</v>
      </c>
    </row>
    <row r="63" spans="2:26" x14ac:dyDescent="0.2">
      <c r="B63">
        <v>60</v>
      </c>
      <c r="C63" s="2">
        <v>44354.636719000002</v>
      </c>
      <c r="D63" s="6"/>
      <c r="F63" s="3">
        <f t="shared" si="2"/>
        <v>10533108.03047877</v>
      </c>
      <c r="G63" s="3">
        <f t="shared" si="3"/>
        <v>7667504.5171563514</v>
      </c>
      <c r="H63" s="4">
        <f t="shared" si="4"/>
        <v>40533.003457582199</v>
      </c>
      <c r="I63" s="4">
        <f t="shared" si="5"/>
        <v>13604131.462250113</v>
      </c>
      <c r="J63">
        <f t="shared" si="9"/>
        <v>0.56361587936964508</v>
      </c>
      <c r="K63" s="4">
        <f t="shared" si="6"/>
        <v>42686.936648844479</v>
      </c>
      <c r="L63" s="4">
        <f t="shared" si="7"/>
        <v>5936626.9450937603</v>
      </c>
      <c r="T63" s="10">
        <v>2000</v>
      </c>
      <c r="U63">
        <f t="shared" si="10"/>
        <v>1.2920531107954935E-4</v>
      </c>
    </row>
    <row r="64" spans="2:26" x14ac:dyDescent="0.2">
      <c r="B64">
        <v>61</v>
      </c>
      <c r="C64" s="2">
        <v>38737.269530999998</v>
      </c>
      <c r="D64" s="6"/>
      <c r="F64" s="3">
        <f t="shared" si="2"/>
        <v>10533108.03047877</v>
      </c>
      <c r="G64" s="3">
        <f t="shared" si="3"/>
        <v>7667504.5171563514</v>
      </c>
      <c r="H64" s="4">
        <f t="shared" si="4"/>
        <v>42686.936648844479</v>
      </c>
      <c r="I64" s="4">
        <f t="shared" si="5"/>
        <v>13604131.462250112</v>
      </c>
      <c r="J64">
        <f t="shared" si="9"/>
        <v>0.56361587936964497</v>
      </c>
      <c r="K64" s="4">
        <f t="shared" si="6"/>
        <v>40460.841543003189</v>
      </c>
      <c r="L64" s="4">
        <f t="shared" si="7"/>
        <v>5936626.9450937612</v>
      </c>
      <c r="T64" s="10">
        <v>2250</v>
      </c>
      <c r="U64">
        <f t="shared" si="10"/>
        <v>1.3391876324992286E-4</v>
      </c>
    </row>
    <row r="65" spans="2:21" x14ac:dyDescent="0.2">
      <c r="B65">
        <v>62</v>
      </c>
      <c r="C65" s="2">
        <v>39338.785155999998</v>
      </c>
      <c r="D65" s="6"/>
      <c r="F65" s="3">
        <f t="shared" si="2"/>
        <v>10533108.03047877</v>
      </c>
      <c r="G65" s="3">
        <f t="shared" si="3"/>
        <v>7667504.5171563514</v>
      </c>
      <c r="H65" s="4">
        <f t="shared" si="4"/>
        <v>40460.841543003189</v>
      </c>
      <c r="I65" s="4">
        <f t="shared" si="5"/>
        <v>13604131.462250113</v>
      </c>
      <c r="J65">
        <f t="shared" si="9"/>
        <v>0.56361587936964508</v>
      </c>
      <c r="K65" s="4">
        <f t="shared" si="6"/>
        <v>39828.432745740058</v>
      </c>
      <c r="L65" s="4">
        <f t="shared" si="7"/>
        <v>5936626.9450937603</v>
      </c>
      <c r="T65" s="10">
        <v>2500</v>
      </c>
      <c r="U65">
        <f t="shared" si="10"/>
        <v>1.3769891383930716E-4</v>
      </c>
    </row>
    <row r="66" spans="2:21" x14ac:dyDescent="0.2">
      <c r="B66">
        <v>63</v>
      </c>
      <c r="C66" s="2">
        <v>42358.808594000002</v>
      </c>
      <c r="D66" s="6"/>
      <c r="F66" s="3">
        <f t="shared" si="2"/>
        <v>10533108.03047877</v>
      </c>
      <c r="G66" s="3">
        <f t="shared" si="3"/>
        <v>7667504.5171563514</v>
      </c>
      <c r="H66" s="4">
        <f t="shared" si="4"/>
        <v>39828.432745740058</v>
      </c>
      <c r="I66" s="4">
        <f t="shared" si="5"/>
        <v>13604131.462250112</v>
      </c>
      <c r="J66">
        <f t="shared" si="9"/>
        <v>0.56361587936964497</v>
      </c>
      <c r="K66" s="4">
        <f t="shared" si="6"/>
        <v>41254.592754592799</v>
      </c>
      <c r="L66" s="4">
        <f t="shared" si="7"/>
        <v>5936626.9450937612</v>
      </c>
      <c r="T66" s="10">
        <v>2750</v>
      </c>
      <c r="U66">
        <f t="shared" si="10"/>
        <v>1.4045836864491076E-4</v>
      </c>
    </row>
    <row r="67" spans="2:21" x14ac:dyDescent="0.2">
      <c r="B67">
        <v>64</v>
      </c>
      <c r="C67" s="2">
        <v>42029.136719000002</v>
      </c>
      <c r="D67" s="6"/>
      <c r="F67" s="3">
        <f t="shared" si="2"/>
        <v>10533108.03047877</v>
      </c>
      <c r="G67" s="3">
        <f t="shared" si="3"/>
        <v>7667504.5171563514</v>
      </c>
      <c r="H67" s="4">
        <f t="shared" si="4"/>
        <v>41254.592754592799</v>
      </c>
      <c r="I67" s="4">
        <f t="shared" si="5"/>
        <v>13604131.462250113</v>
      </c>
      <c r="J67">
        <f t="shared" si="9"/>
        <v>0.56361587936964508</v>
      </c>
      <c r="K67" s="4">
        <f t="shared" si="6"/>
        <v>41691.138032202616</v>
      </c>
      <c r="L67" s="4">
        <f t="shared" si="7"/>
        <v>5936626.9450937603</v>
      </c>
      <c r="T67" s="10">
        <v>3000</v>
      </c>
      <c r="U67">
        <f t="shared" si="10"/>
        <v>1.4213228764949908E-4</v>
      </c>
    </row>
    <row r="68" spans="2:21" x14ac:dyDescent="0.2">
      <c r="T68" s="10">
        <v>3250</v>
      </c>
      <c r="U68">
        <f t="shared" si="10"/>
        <v>1.4268091739986878E-4</v>
      </c>
    </row>
    <row r="69" spans="2:21" x14ac:dyDescent="0.2">
      <c r="T69" s="10">
        <v>3500</v>
      </c>
      <c r="U69">
        <f t="shared" si="10"/>
        <v>1.4209116032349247E-4</v>
      </c>
    </row>
    <row r="70" spans="2:21" x14ac:dyDescent="0.2">
      <c r="T70" s="10">
        <v>3750</v>
      </c>
      <c r="U70">
        <f t="shared" si="10"/>
        <v>1.403770944820169E-4</v>
      </c>
    </row>
    <row r="71" spans="2:21" x14ac:dyDescent="0.2">
      <c r="T71" s="10">
        <v>4000</v>
      </c>
      <c r="U71">
        <f t="shared" si="10"/>
        <v>1.3757941496242215E-4</v>
      </c>
    </row>
    <row r="72" spans="2:21" x14ac:dyDescent="0.2">
      <c r="T72" s="10">
        <v>4250</v>
      </c>
      <c r="U72">
        <f t="shared" si="10"/>
        <v>1.3376382785501952E-4</v>
      </c>
    </row>
    <row r="73" spans="2:21" x14ac:dyDescent="0.2">
      <c r="T73" s="10">
        <v>4500</v>
      </c>
      <c r="U73">
        <f t="shared" si="10"/>
        <v>1.2901848531703941E-4</v>
      </c>
    </row>
    <row r="74" spans="2:21" x14ac:dyDescent="0.2">
      <c r="T74" s="10">
        <v>4750</v>
      </c>
      <c r="U74">
        <f t="shared" si="10"/>
        <v>1.2345060151671967E-4</v>
      </c>
    </row>
    <row r="75" spans="2:21" x14ac:dyDescent="0.2">
      <c r="T75" s="10">
        <v>5000</v>
      </c>
      <c r="U75">
        <f t="shared" si="10"/>
        <v>1.1718243077957334E-4</v>
      </c>
    </row>
    <row r="76" spans="2:21" x14ac:dyDescent="0.2">
      <c r="T76" s="10">
        <v>5250</v>
      </c>
      <c r="U76">
        <f t="shared" si="10"/>
        <v>1.1034681833208491E-4</v>
      </c>
    </row>
    <row r="77" spans="2:21" x14ac:dyDescent="0.2">
      <c r="T77" s="10">
        <v>5500</v>
      </c>
      <c r="U77">
        <f t="shared" si="10"/>
        <v>1.030825490168003E-4</v>
      </c>
    </row>
    <row r="78" spans="2:21" x14ac:dyDescent="0.2">
      <c r="T78" s="10">
        <v>5750</v>
      </c>
      <c r="U78">
        <f t="shared" si="10"/>
        <v>9.5529719744368569E-5</v>
      </c>
    </row>
    <row r="79" spans="2:21" x14ac:dyDescent="0.2">
      <c r="T79" s="10">
        <v>6000</v>
      </c>
      <c r="U79">
        <f t="shared" si="10"/>
        <v>8.7825347906588853E-5</v>
      </c>
    </row>
    <row r="80" spans="2:21" x14ac:dyDescent="0.2">
      <c r="T80" s="10">
        <v>6250</v>
      </c>
      <c r="U80">
        <f t="shared" si="10"/>
        <v>8.0099402191484632E-5</v>
      </c>
    </row>
    <row r="81" spans="20:21" x14ac:dyDescent="0.2">
      <c r="T81" s="10">
        <v>6500</v>
      </c>
      <c r="U81">
        <f t="shared" si="10"/>
        <v>7.2471406747249818E-5</v>
      </c>
    </row>
    <row r="82" spans="20:21" x14ac:dyDescent="0.2">
      <c r="T82" s="10">
        <v>6750</v>
      </c>
      <c r="U82">
        <f t="shared" si="10"/>
        <v>6.5047727541765984E-5</v>
      </c>
    </row>
    <row r="83" spans="20:21" x14ac:dyDescent="0.2">
      <c r="T83" s="10">
        <v>7000</v>
      </c>
      <c r="U83">
        <f t="shared" si="10"/>
        <v>5.7919604438996859E-5</v>
      </c>
    </row>
    <row r="84" spans="20:21" x14ac:dyDescent="0.2">
      <c r="T84" s="10">
        <v>7250</v>
      </c>
      <c r="U84">
        <f t="shared" si="10"/>
        <v>5.1161947316679263E-5</v>
      </c>
    </row>
    <row r="85" spans="20:21" x14ac:dyDescent="0.2">
      <c r="T85" s="10">
        <v>7500</v>
      </c>
      <c r="U85">
        <f t="shared" si="10"/>
        <v>4.4832872532261768E-5</v>
      </c>
    </row>
    <row r="86" spans="20:21" x14ac:dyDescent="0.2">
      <c r="T86" s="10">
        <v>7750</v>
      </c>
      <c r="U86">
        <f t="shared" si="10"/>
        <v>3.8973919729591506E-5</v>
      </c>
    </row>
    <row r="87" spans="20:21" x14ac:dyDescent="0.2">
      <c r="T87" s="10">
        <v>8000</v>
      </c>
      <c r="U87">
        <f t="shared" si="10"/>
        <v>3.361086020780648E-5</v>
      </c>
    </row>
    <row r="88" spans="20:21" x14ac:dyDescent="0.2">
      <c r="T88" s="10">
        <v>8250</v>
      </c>
      <c r="U88">
        <f t="shared" si="10"/>
        <v>2.8754987924520578E-5</v>
      </c>
    </row>
    <row r="89" spans="20:21" x14ac:dyDescent="0.2">
      <c r="T89" s="10">
        <v>8500</v>
      </c>
      <c r="U89">
        <f t="shared" si="10"/>
        <v>2.4404772991424672E-5</v>
      </c>
    </row>
    <row r="90" spans="20:21" x14ac:dyDescent="0.2">
      <c r="T90" s="10">
        <v>8750</v>
      </c>
      <c r="U90">
        <f t="shared" si="10"/>
        <v>2.0547754856826435E-5</v>
      </c>
    </row>
    <row r="91" spans="20:21" x14ac:dyDescent="0.2">
      <c r="T91" s="10">
        <v>9000</v>
      </c>
      <c r="U91">
        <f t="shared" si="10"/>
        <v>1.7162557292058722E-5</v>
      </c>
    </row>
    <row r="92" spans="20:21" x14ac:dyDescent="0.2">
      <c r="T92" s="10">
        <v>9250</v>
      </c>
      <c r="U92">
        <f t="shared" si="10"/>
        <v>1.4220918418456975E-5</v>
      </c>
    </row>
    <row r="93" spans="20:21" x14ac:dyDescent="0.2">
      <c r="T93" s="10">
        <v>9500</v>
      </c>
      <c r="U93">
        <f t="shared" si="10"/>
        <v>1.168964468687314E-5</v>
      </c>
    </row>
    <row r="94" spans="20:21" x14ac:dyDescent="0.2">
      <c r="T94" s="10">
        <v>9750</v>
      </c>
      <c r="U94">
        <f t="shared" si="10"/>
        <v>9.532416226044502E-6</v>
      </c>
    </row>
    <row r="95" spans="20:21" x14ac:dyDescent="0.2">
      <c r="T95" s="10">
        <v>10000</v>
      </c>
      <c r="U95">
        <f t="shared" si="10"/>
        <v>7.7113906493209728E-6</v>
      </c>
    </row>
    <row r="96" spans="20:21" x14ac:dyDescent="0.2">
      <c r="T96" s="10">
        <v>10250</v>
      </c>
      <c r="U96">
        <f t="shared" si="10"/>
        <v>6.1885717785055968E-6</v>
      </c>
    </row>
    <row r="97" spans="20:21" x14ac:dyDescent="0.2">
      <c r="T97" s="10">
        <v>10500</v>
      </c>
      <c r="U97">
        <f t="shared" si="10"/>
        <v>4.9269276088804175E-6</v>
      </c>
    </row>
    <row r="98" spans="20:21" x14ac:dyDescent="0.2">
      <c r="T98" s="10">
        <v>10750</v>
      </c>
      <c r="U98">
        <f t="shared" si="10"/>
        <v>3.8912573209211649E-6</v>
      </c>
    </row>
    <row r="99" spans="20:21" x14ac:dyDescent="0.2">
      <c r="T99" s="10">
        <v>11000</v>
      </c>
      <c r="U99">
        <f t="shared" si="10"/>
        <v>3.048819693341722E-6</v>
      </c>
    </row>
    <row r="100" spans="20:21" x14ac:dyDescent="0.2">
      <c r="T100" s="10">
        <v>11250</v>
      </c>
      <c r="U100">
        <f t="shared" ref="U100:U114" si="13">_xlfn.NORM.DIST(T100,$U$32, $U$33, FALSE)</f>
        <v>2.3697446531449947E-6</v>
      </c>
    </row>
    <row r="101" spans="20:21" x14ac:dyDescent="0.2">
      <c r="T101" s="10">
        <v>11500</v>
      </c>
      <c r="U101">
        <f t="shared" si="13"/>
        <v>1.8272559461373052E-6</v>
      </c>
    </row>
    <row r="102" spans="20:21" x14ac:dyDescent="0.2">
      <c r="T102" s="10">
        <v>11750</v>
      </c>
      <c r="U102">
        <f t="shared" si="13"/>
        <v>1.3977362747241313E-6</v>
      </c>
    </row>
    <row r="103" spans="20:21" x14ac:dyDescent="0.2">
      <c r="T103" s="10">
        <v>12000</v>
      </c>
      <c r="U103">
        <f t="shared" si="13"/>
        <v>1.0606671283006459E-6</v>
      </c>
    </row>
    <row r="104" spans="20:21" x14ac:dyDescent="0.2">
      <c r="T104" s="10">
        <v>12250</v>
      </c>
      <c r="U104">
        <f t="shared" si="13"/>
        <v>7.9847441271568492E-7</v>
      </c>
    </row>
    <row r="105" spans="20:21" x14ac:dyDescent="0.2">
      <c r="T105" s="10">
        <v>12500</v>
      </c>
      <c r="U105">
        <f t="shared" si="13"/>
        <v>5.9630838800901682E-7</v>
      </c>
    </row>
    <row r="106" spans="20:21" x14ac:dyDescent="0.2">
      <c r="T106" s="10">
        <v>12750</v>
      </c>
      <c r="U106">
        <f t="shared" si="13"/>
        <v>4.4178285141689458E-7</v>
      </c>
    </row>
    <row r="107" spans="20:21" x14ac:dyDescent="0.2">
      <c r="T107" s="10">
        <v>13000</v>
      </c>
      <c r="U107">
        <f t="shared" si="13"/>
        <v>3.2469440883873629E-7</v>
      </c>
    </row>
    <row r="108" spans="20:21" x14ac:dyDescent="0.2">
      <c r="T108" s="10">
        <v>13250</v>
      </c>
      <c r="U108">
        <f t="shared" si="13"/>
        <v>2.3673844316319321E-7</v>
      </c>
    </row>
    <row r="109" spans="20:21" x14ac:dyDescent="0.2">
      <c r="T109" s="10">
        <v>13500</v>
      </c>
      <c r="U109">
        <f t="shared" si="13"/>
        <v>1.7123430881157579E-7</v>
      </c>
    </row>
    <row r="110" spans="20:21" x14ac:dyDescent="0.2">
      <c r="T110" s="10">
        <v>13750</v>
      </c>
      <c r="U110">
        <f t="shared" si="13"/>
        <v>1.2286856995370929E-7</v>
      </c>
    </row>
    <row r="111" spans="20:21" x14ac:dyDescent="0.2">
      <c r="T111" s="10">
        <v>14000</v>
      </c>
      <c r="U111">
        <f t="shared" si="13"/>
        <v>8.7461886972278061E-8</v>
      </c>
    </row>
    <row r="112" spans="20:21" x14ac:dyDescent="0.2">
      <c r="T112" s="10">
        <v>14250</v>
      </c>
      <c r="U112">
        <f t="shared" si="13"/>
        <v>6.1762505131100596E-8</v>
      </c>
    </row>
    <row r="113" spans="20:21" x14ac:dyDescent="0.2">
      <c r="T113" s="10">
        <v>14500</v>
      </c>
      <c r="U113">
        <f t="shared" si="13"/>
        <v>4.3267219195400171E-8</v>
      </c>
    </row>
    <row r="114" spans="20:21" x14ac:dyDescent="0.2">
      <c r="T114" s="10">
        <v>14750</v>
      </c>
      <c r="U114">
        <f t="shared" si="13"/>
        <v>3.0069145415310755E-8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B5D7-DFC4-E74A-A486-C9D0EAC004ED}">
  <dimension ref="B3:R55"/>
  <sheetViews>
    <sheetView zoomScale="56" zoomScaleNormal="43" workbookViewId="0">
      <selection activeCell="G4" sqref="G4"/>
    </sheetView>
  </sheetViews>
  <sheetFormatPr baseColWidth="10" defaultRowHeight="16" x14ac:dyDescent="0.2"/>
  <cols>
    <col min="2" max="2" width="13.6640625" bestFit="1" customWidth="1"/>
    <col min="3" max="3" width="16.5" bestFit="1" customWidth="1"/>
    <col min="4" max="4" width="11.5" bestFit="1" customWidth="1"/>
    <col min="5" max="5" width="12" bestFit="1" customWidth="1"/>
    <col min="6" max="6" width="15.83203125" bestFit="1" customWidth="1"/>
    <col min="7" max="7" width="14.6640625" bestFit="1" customWidth="1"/>
    <col min="8" max="8" width="12" bestFit="1" customWidth="1"/>
    <col min="9" max="9" width="15.83203125" bestFit="1" customWidth="1"/>
    <col min="10" max="10" width="11" bestFit="1" customWidth="1"/>
    <col min="11" max="11" width="12" bestFit="1" customWidth="1"/>
    <col min="12" max="12" width="18.1640625" customWidth="1"/>
    <col min="13" max="13" width="15.5" customWidth="1"/>
    <col min="14" max="14" width="13.1640625" customWidth="1"/>
    <col min="15" max="15" width="14.83203125" customWidth="1"/>
    <col min="16" max="16" width="22" customWidth="1"/>
    <col min="17" max="17" width="21.83203125" customWidth="1"/>
  </cols>
  <sheetData>
    <row r="3" spans="2:15" x14ac:dyDescent="0.2">
      <c r="B3" t="s">
        <v>8</v>
      </c>
      <c r="C3" s="1" t="s">
        <v>7</v>
      </c>
      <c r="D3" s="5" t="s">
        <v>13</v>
      </c>
      <c r="E3" s="5" t="s">
        <v>14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7" t="s">
        <v>16</v>
      </c>
      <c r="N3" s="1" t="s">
        <v>33</v>
      </c>
      <c r="O3" s="1" t="s">
        <v>34</v>
      </c>
    </row>
    <row r="4" spans="2:15" x14ac:dyDescent="0.2">
      <c r="B4">
        <v>1</v>
      </c>
      <c r="C4" s="2">
        <v>33922.960937999997</v>
      </c>
      <c r="D4" s="6">
        <f xml:space="preserve"> 0.000501965682*B4^6 - 0.081632219622*B4^5 + 4.850665264336*B4^4 - 125.689828278878*B4^3 + 1268.7868308115*B4^2 - 1910.93148768664*B4 + 33586.7602411859</f>
        <v>32823.695291042277</v>
      </c>
      <c r="E4" s="6">
        <f>ABS(C4-D4)</f>
        <v>1099.2656469577196</v>
      </c>
      <c r="F4" s="3">
        <f>$Q$32*$Q$32</f>
        <v>10533140.430400001</v>
      </c>
      <c r="G4" s="3">
        <f t="shared" ref="G4:G35" si="0">$Q$33*$Q$33</f>
        <v>7817847.7429829482</v>
      </c>
      <c r="K4" s="4">
        <f>C4</f>
        <v>33922.960937999997</v>
      </c>
      <c r="L4" s="4">
        <f>F4</f>
        <v>10533140.430400001</v>
      </c>
      <c r="M4" s="8"/>
      <c r="N4" s="4">
        <f>K4+SQRT(L4)*3</f>
        <v>43659.400937999999</v>
      </c>
      <c r="O4" s="4">
        <f>K4-SQRT(L4)*3</f>
        <v>24186.520937999994</v>
      </c>
    </row>
    <row r="5" spans="2:15" x14ac:dyDescent="0.2">
      <c r="B5">
        <v>2</v>
      </c>
      <c r="C5" s="2">
        <v>36069.804687999997</v>
      </c>
      <c r="D5" s="6">
        <f t="shared" ref="D5:D55" si="1" xml:space="preserve"> 0.000501965682*B5^6 - 0.081632219622*B5^5 + 4.850665264336*B5^4 - 125.689828278878*B5^3 + 1268.7868308115*B5^2 - 1910.93148768664*B5 + 33586.7602411859</f>
        <v>33909.556501832711</v>
      </c>
      <c r="E5" s="6">
        <f t="shared" ref="E5:E55" si="2">ABS(C5-D5)</f>
        <v>2160.2481861672859</v>
      </c>
      <c r="F5" s="3">
        <f t="shared" ref="F5:F55" si="3">$Q$32*$Q$32</f>
        <v>10533140.430400001</v>
      </c>
      <c r="G5" s="3">
        <f t="shared" si="0"/>
        <v>7817847.7429829482</v>
      </c>
      <c r="H5" s="4">
        <f>K4</f>
        <v>33922.960937999997</v>
      </c>
      <c r="I5" s="4">
        <f>L4+G5</f>
        <v>18350988.173382949</v>
      </c>
      <c r="J5">
        <f>(I5)/(I5+F5)</f>
        <v>0.63533120299774326</v>
      </c>
      <c r="K5" s="4">
        <f>H5+J5*(C5-H5)</f>
        <v>35286.91776033568</v>
      </c>
      <c r="L5" s="4">
        <f>I5-J5*I5</f>
        <v>6692032.7809902001</v>
      </c>
      <c r="M5" s="9">
        <f>ABS(D5-K5)</f>
        <v>1377.3612585029696</v>
      </c>
      <c r="N5" s="4">
        <f t="shared" ref="N5:N55" si="4">K5+SQRT(L5)*3</f>
        <v>43047.606842428315</v>
      </c>
      <c r="O5" s="4">
        <f t="shared" ref="O5:O55" si="5">K5-SQRT(L5)*3</f>
        <v>27526.228678243046</v>
      </c>
    </row>
    <row r="6" spans="2:15" x14ac:dyDescent="0.2">
      <c r="B6">
        <v>3</v>
      </c>
      <c r="C6" s="2">
        <v>32569.849609000001</v>
      </c>
      <c r="D6" s="6">
        <f t="shared" si="1"/>
        <v>36252.855081925023</v>
      </c>
      <c r="E6" s="6">
        <f t="shared" si="2"/>
        <v>3683.0054729250223</v>
      </c>
      <c r="F6" s="3">
        <f t="shared" si="3"/>
        <v>10533140.430400001</v>
      </c>
      <c r="G6" s="3">
        <f t="shared" si="0"/>
        <v>7817847.7429829482</v>
      </c>
      <c r="H6" s="4">
        <f t="shared" ref="H6:H55" si="6">K5</f>
        <v>35286.91776033568</v>
      </c>
      <c r="I6" s="4">
        <f t="shared" ref="I6:I55" si="7">L5+G6</f>
        <v>14509880.523973148</v>
      </c>
      <c r="J6">
        <f>(I6)/(I6+F6)</f>
        <v>0.57939817046870112</v>
      </c>
      <c r="K6" s="4">
        <f t="shared" ref="K6:K55" si="8">H6+J6*(C6-H6)</f>
        <v>33712.653444413008</v>
      </c>
      <c r="L6" s="4">
        <f t="shared" ref="L6:L55" si="9">I6-J6*I6</f>
        <v>6102882.2946636677</v>
      </c>
      <c r="M6" s="9">
        <f t="shared" ref="M6:M55" si="10">ABS(D6-K6)</f>
        <v>2540.2016375120147</v>
      </c>
      <c r="N6" s="4">
        <f t="shared" si="4"/>
        <v>41123.857169313102</v>
      </c>
      <c r="O6" s="4">
        <f t="shared" si="5"/>
        <v>26301.449719512915</v>
      </c>
    </row>
    <row r="7" spans="2:15" x14ac:dyDescent="0.2">
      <c r="B7">
        <v>4</v>
      </c>
      <c r="C7" s="2">
        <v>35510.289062999997</v>
      </c>
      <c r="D7" s="6">
        <f t="shared" si="1"/>
        <v>39359.709539785705</v>
      </c>
      <c r="E7" s="6">
        <f t="shared" si="2"/>
        <v>3849.4204767857082</v>
      </c>
      <c r="F7" s="3">
        <f t="shared" si="3"/>
        <v>10533140.430400001</v>
      </c>
      <c r="G7" s="3">
        <f t="shared" si="0"/>
        <v>7817847.7429829482</v>
      </c>
      <c r="H7" s="4">
        <f t="shared" si="6"/>
        <v>33712.653444413008</v>
      </c>
      <c r="I7" s="4">
        <f t="shared" si="7"/>
        <v>13920730.037646616</v>
      </c>
      <c r="J7">
        <f t="shared" ref="J7:J55" si="11">(I7)/(I7+F7)</f>
        <v>0.56926489636217525</v>
      </c>
      <c r="K7" s="4">
        <f t="shared" si="8"/>
        <v>34735.984298524883</v>
      </c>
      <c r="L7" s="4">
        <f t="shared" si="9"/>
        <v>5996147.0954798954</v>
      </c>
      <c r="M7" s="9">
        <f t="shared" si="10"/>
        <v>4623.7252412608213</v>
      </c>
      <c r="N7" s="4">
        <f t="shared" si="4"/>
        <v>42082.09373545264</v>
      </c>
      <c r="O7" s="4">
        <f t="shared" si="5"/>
        <v>27389.874861597127</v>
      </c>
    </row>
    <row r="8" spans="2:15" x14ac:dyDescent="0.2">
      <c r="B8">
        <v>5</v>
      </c>
      <c r="C8" s="2">
        <v>46481.105469000002</v>
      </c>
      <c r="D8" s="6">
        <f t="shared" si="1"/>
        <v>42824.953355852951</v>
      </c>
      <c r="E8" s="6">
        <f t="shared" si="2"/>
        <v>3656.1521131470508</v>
      </c>
      <c r="F8" s="3">
        <f t="shared" si="3"/>
        <v>10533140.430400001</v>
      </c>
      <c r="G8" s="3">
        <f t="shared" si="0"/>
        <v>7817847.7429829482</v>
      </c>
      <c r="H8" s="4">
        <f t="shared" si="6"/>
        <v>34735.984298524883</v>
      </c>
      <c r="I8" s="4">
        <f t="shared" si="7"/>
        <v>13813994.838462844</v>
      </c>
      <c r="J8">
        <f t="shared" si="11"/>
        <v>0.56737660040560656</v>
      </c>
      <c r="K8" s="4">
        <f t="shared" si="8"/>
        <v>41399.891219580975</v>
      </c>
      <c r="L8" s="4">
        <f t="shared" si="9"/>
        <v>5976257.4089951999</v>
      </c>
      <c r="M8" s="9">
        <f t="shared" si="10"/>
        <v>1425.0621362719758</v>
      </c>
      <c r="N8" s="4">
        <f t="shared" si="4"/>
        <v>48733.806727749638</v>
      </c>
      <c r="O8" s="4">
        <f t="shared" si="5"/>
        <v>34065.975711412313</v>
      </c>
    </row>
    <row r="9" spans="2:15" x14ac:dyDescent="0.2">
      <c r="B9">
        <v>6</v>
      </c>
      <c r="C9" s="2">
        <v>49199.871094000002</v>
      </c>
      <c r="D9" s="6">
        <f t="shared" si="1"/>
        <v>46323.604069700588</v>
      </c>
      <c r="E9" s="6">
        <f t="shared" si="2"/>
        <v>2876.2670242994136</v>
      </c>
      <c r="F9" s="3">
        <f t="shared" si="3"/>
        <v>10533140.430400001</v>
      </c>
      <c r="G9" s="3">
        <f t="shared" si="0"/>
        <v>7817847.7429829482</v>
      </c>
      <c r="H9" s="4">
        <f t="shared" si="6"/>
        <v>41399.891219580975</v>
      </c>
      <c r="I9" s="4">
        <f t="shared" si="7"/>
        <v>13794105.151978148</v>
      </c>
      <c r="J9">
        <f t="shared" si="11"/>
        <v>0.56702289230681102</v>
      </c>
      <c r="K9" s="4">
        <f t="shared" si="8"/>
        <v>45822.658367908967</v>
      </c>
      <c r="L9" s="4">
        <f t="shared" si="9"/>
        <v>5972531.7519192155</v>
      </c>
      <c r="M9" s="9">
        <f t="shared" si="10"/>
        <v>500.9457017916211</v>
      </c>
      <c r="N9" s="4">
        <f t="shared" si="4"/>
        <v>53154.287502506064</v>
      </c>
      <c r="O9" s="4">
        <f t="shared" si="5"/>
        <v>38491.02923331187</v>
      </c>
    </row>
    <row r="10" spans="2:15" x14ac:dyDescent="0.2">
      <c r="B10">
        <v>7</v>
      </c>
      <c r="C10" s="2">
        <v>48824.425780999998</v>
      </c>
      <c r="D10" s="6">
        <f t="shared" si="1"/>
        <v>49602.693782493174</v>
      </c>
      <c r="E10" s="6">
        <f t="shared" si="2"/>
        <v>778.26800149317569</v>
      </c>
      <c r="F10" s="3">
        <f t="shared" si="3"/>
        <v>10533140.430400001</v>
      </c>
      <c r="G10" s="3">
        <f t="shared" si="0"/>
        <v>7817847.7429829482</v>
      </c>
      <c r="H10" s="4">
        <f t="shared" si="6"/>
        <v>45822.658367908967</v>
      </c>
      <c r="I10" s="4">
        <f t="shared" si="7"/>
        <v>13790379.494902164</v>
      </c>
      <c r="J10">
        <f t="shared" si="11"/>
        <v>0.56695657278439116</v>
      </c>
      <c r="K10" s="4">
        <f t="shared" si="8"/>
        <v>47524.530132730928</v>
      </c>
      <c r="L10" s="4">
        <f t="shared" si="9"/>
        <v>5971833.1990762902</v>
      </c>
      <c r="M10" s="9">
        <f t="shared" si="10"/>
        <v>2078.1636497622458</v>
      </c>
      <c r="N10" s="4">
        <f t="shared" si="4"/>
        <v>54855.73049772482</v>
      </c>
      <c r="O10" s="4">
        <f t="shared" si="5"/>
        <v>40193.329767737036</v>
      </c>
    </row>
    <row r="11" spans="2:15" x14ac:dyDescent="0.2">
      <c r="B11">
        <v>8</v>
      </c>
      <c r="C11" s="2">
        <v>48378.988280999998</v>
      </c>
      <c r="D11" s="6">
        <f t="shared" si="1"/>
        <v>52473.461074732018</v>
      </c>
      <c r="E11" s="6">
        <f t="shared" si="2"/>
        <v>4094.4727937320204</v>
      </c>
      <c r="F11" s="3">
        <f t="shared" si="3"/>
        <v>10533140.430400001</v>
      </c>
      <c r="G11" s="3">
        <f t="shared" si="0"/>
        <v>7817847.7429829482</v>
      </c>
      <c r="H11" s="4">
        <f t="shared" si="6"/>
        <v>47524.530132730928</v>
      </c>
      <c r="I11" s="4">
        <f t="shared" si="7"/>
        <v>13789680.942059238</v>
      </c>
      <c r="J11">
        <f t="shared" si="11"/>
        <v>0.56694413575200242</v>
      </c>
      <c r="K11" s="4">
        <f t="shared" si="8"/>
        <v>48008.960169137594</v>
      </c>
      <c r="L11" s="4">
        <f t="shared" si="9"/>
        <v>5971702.1980676046</v>
      </c>
      <c r="M11" s="9">
        <f t="shared" si="10"/>
        <v>4464.5009055944247</v>
      </c>
      <c r="N11" s="4">
        <f t="shared" si="4"/>
        <v>55340.080123319793</v>
      </c>
      <c r="O11" s="4">
        <f t="shared" si="5"/>
        <v>40677.840214955395</v>
      </c>
    </row>
    <row r="12" spans="2:15" x14ac:dyDescent="0.2">
      <c r="B12">
        <v>9</v>
      </c>
      <c r="C12" s="2">
        <v>54824.117187999997</v>
      </c>
      <c r="D12" s="6">
        <f t="shared" si="1"/>
        <v>54803.904339292363</v>
      </c>
      <c r="E12" s="6">
        <f t="shared" si="2"/>
        <v>20.212848707633384</v>
      </c>
      <c r="F12" s="3">
        <f t="shared" si="3"/>
        <v>10533140.430400001</v>
      </c>
      <c r="G12" s="3">
        <f t="shared" si="0"/>
        <v>7817847.7429829482</v>
      </c>
      <c r="H12" s="4">
        <f t="shared" si="6"/>
        <v>48008.960169137594</v>
      </c>
      <c r="I12" s="4">
        <f t="shared" si="7"/>
        <v>13789549.941050552</v>
      </c>
      <c r="J12">
        <f t="shared" si="11"/>
        <v>0.56694180333095179</v>
      </c>
      <c r="K12" s="4">
        <f t="shared" si="8"/>
        <v>51872.757579395038</v>
      </c>
      <c r="L12" s="4">
        <f t="shared" si="9"/>
        <v>5971677.6303491322</v>
      </c>
      <c r="M12" s="9">
        <f t="shared" si="10"/>
        <v>2931.146759897325</v>
      </c>
      <c r="N12" s="4">
        <f t="shared" si="4"/>
        <v>59203.862453364731</v>
      </c>
      <c r="O12" s="4">
        <f t="shared" si="5"/>
        <v>44541.652705425346</v>
      </c>
    </row>
    <row r="13" spans="2:15" x14ac:dyDescent="0.2">
      <c r="B13">
        <v>10</v>
      </c>
      <c r="C13" s="2">
        <v>56804.902344000002</v>
      </c>
      <c r="D13" s="6">
        <f t="shared" si="1"/>
        <v>56511.696529751527</v>
      </c>
      <c r="E13" s="6">
        <f t="shared" si="2"/>
        <v>293.20581424847478</v>
      </c>
      <c r="F13" s="3">
        <f t="shared" si="3"/>
        <v>10533140.430400001</v>
      </c>
      <c r="G13" s="3">
        <f t="shared" si="0"/>
        <v>7817847.7429829482</v>
      </c>
      <c r="H13" s="4">
        <f t="shared" si="6"/>
        <v>51872.757579395038</v>
      </c>
      <c r="I13" s="4">
        <f t="shared" si="7"/>
        <v>13789525.373332079</v>
      </c>
      <c r="J13">
        <f t="shared" si="11"/>
        <v>0.56694136590966138</v>
      </c>
      <c r="K13" s="4">
        <f t="shared" si="8"/>
        <v>54668.994469104364</v>
      </c>
      <c r="L13" s="4">
        <f t="shared" si="9"/>
        <v>5971673.0229292568</v>
      </c>
      <c r="M13" s="9">
        <f t="shared" si="10"/>
        <v>1842.7020606471633</v>
      </c>
      <c r="N13" s="4">
        <f t="shared" si="4"/>
        <v>62000.096514933713</v>
      </c>
      <c r="O13" s="4">
        <f t="shared" si="5"/>
        <v>47337.892423275014</v>
      </c>
    </row>
    <row r="14" spans="2:15" x14ac:dyDescent="0.2">
      <c r="B14">
        <v>11</v>
      </c>
      <c r="C14" s="2">
        <v>54738.945312999997</v>
      </c>
      <c r="D14" s="6">
        <f t="shared" si="1"/>
        <v>57557.461324008036</v>
      </c>
      <c r="E14" s="6">
        <f t="shared" si="2"/>
        <v>2818.5160110080396</v>
      </c>
      <c r="F14" s="3">
        <f t="shared" si="3"/>
        <v>10533140.430400001</v>
      </c>
      <c r="G14" s="3">
        <f t="shared" si="0"/>
        <v>7817847.7429829482</v>
      </c>
      <c r="H14" s="4">
        <f t="shared" si="6"/>
        <v>54668.994469104364</v>
      </c>
      <c r="I14" s="4">
        <f t="shared" si="7"/>
        <v>13789520.765912205</v>
      </c>
      <c r="J14">
        <f t="shared" si="11"/>
        <v>0.56694128387575327</v>
      </c>
      <c r="K14" s="4">
        <f t="shared" si="8"/>
        <v>54708.652490350745</v>
      </c>
      <c r="L14" s="4">
        <f t="shared" si="9"/>
        <v>5971672.1588545786</v>
      </c>
      <c r="M14" s="9">
        <f t="shared" si="10"/>
        <v>2848.808833657291</v>
      </c>
      <c r="N14" s="4">
        <f t="shared" si="4"/>
        <v>62039.754005791052</v>
      </c>
      <c r="O14" s="4">
        <f t="shared" si="5"/>
        <v>47377.550974910439</v>
      </c>
    </row>
    <row r="15" spans="2:15" x14ac:dyDescent="0.2">
      <c r="B15">
        <v>12</v>
      </c>
      <c r="C15" s="2">
        <v>58917.691405999998</v>
      </c>
      <c r="D15" s="6">
        <f t="shared" si="1"/>
        <v>57938.410703191927</v>
      </c>
      <c r="E15" s="6">
        <f t="shared" si="2"/>
        <v>979.28070280807151</v>
      </c>
      <c r="F15" s="3">
        <f t="shared" si="3"/>
        <v>10533140.430400001</v>
      </c>
      <c r="G15" s="3">
        <f t="shared" si="0"/>
        <v>7817847.7429829482</v>
      </c>
      <c r="H15" s="4">
        <f t="shared" si="6"/>
        <v>54708.652490350745</v>
      </c>
      <c r="I15" s="4">
        <f t="shared" si="7"/>
        <v>13789519.901837528</v>
      </c>
      <c r="J15">
        <f t="shared" si="11"/>
        <v>0.56694126849112569</v>
      </c>
      <c r="K15" s="4">
        <f t="shared" si="8"/>
        <v>57094.930352317446</v>
      </c>
      <c r="L15" s="4">
        <f t="shared" si="9"/>
        <v>5971671.9968061363</v>
      </c>
      <c r="M15" s="9">
        <f t="shared" si="10"/>
        <v>843.48035087448079</v>
      </c>
      <c r="N15" s="4">
        <f t="shared" si="4"/>
        <v>64426.031768288667</v>
      </c>
      <c r="O15" s="4">
        <f t="shared" si="5"/>
        <v>49763.828936346225</v>
      </c>
    </row>
    <row r="16" spans="2:15" x14ac:dyDescent="0.2">
      <c r="B16">
        <v>13</v>
      </c>
      <c r="C16" s="2">
        <v>58192.359375</v>
      </c>
      <c r="D16" s="6">
        <f t="shared" si="1"/>
        <v>57682.343945866087</v>
      </c>
      <c r="E16" s="6">
        <f t="shared" si="2"/>
        <v>510.01542913391313</v>
      </c>
      <c r="F16" s="3">
        <f t="shared" si="3"/>
        <v>10533140.430400001</v>
      </c>
      <c r="G16" s="3">
        <f t="shared" si="0"/>
        <v>7817847.7429829482</v>
      </c>
      <c r="H16" s="4">
        <f t="shared" si="6"/>
        <v>57094.930352317446</v>
      </c>
      <c r="I16" s="4">
        <f t="shared" si="7"/>
        <v>13789519.739789084</v>
      </c>
      <c r="J16">
        <f t="shared" si="11"/>
        <v>0.56694126560589464</v>
      </c>
      <c r="K16" s="4">
        <f t="shared" si="8"/>
        <v>57717.108151349734</v>
      </c>
      <c r="L16" s="4">
        <f t="shared" si="9"/>
        <v>5971671.9664155934</v>
      </c>
      <c r="M16" s="9">
        <f t="shared" si="10"/>
        <v>34.764205483646947</v>
      </c>
      <c r="N16" s="4">
        <f t="shared" si="4"/>
        <v>65048.209548666535</v>
      </c>
      <c r="O16" s="4">
        <f t="shared" si="5"/>
        <v>50386.006754032933</v>
      </c>
    </row>
    <row r="17" spans="2:18" x14ac:dyDescent="0.2">
      <c r="B17">
        <v>14</v>
      </c>
      <c r="C17" s="2">
        <v>63503.457030999998</v>
      </c>
      <c r="D17" s="6">
        <f t="shared" si="1"/>
        <v>56842.008037518579</v>
      </c>
      <c r="E17" s="6">
        <f t="shared" si="2"/>
        <v>6661.4489934814192</v>
      </c>
      <c r="F17" s="3">
        <f t="shared" si="3"/>
        <v>10533140.430400001</v>
      </c>
      <c r="G17" s="3">
        <f t="shared" si="0"/>
        <v>7817847.7429829482</v>
      </c>
      <c r="H17" s="4">
        <f t="shared" si="6"/>
        <v>57717.108151349734</v>
      </c>
      <c r="I17" s="4">
        <f t="shared" si="7"/>
        <v>13789519.709398542</v>
      </c>
      <c r="J17">
        <f t="shared" si="11"/>
        <v>0.56694126506479881</v>
      </c>
      <c r="K17" s="4">
        <f t="shared" si="8"/>
        <v>60997.628105284937</v>
      </c>
      <c r="L17" s="4">
        <f t="shared" si="9"/>
        <v>5971671.9607161554</v>
      </c>
      <c r="M17" s="9">
        <f t="shared" si="10"/>
        <v>4155.6200677663583</v>
      </c>
      <c r="N17" s="4">
        <f t="shared" si="4"/>
        <v>68328.729499103298</v>
      </c>
      <c r="O17" s="4">
        <f t="shared" si="5"/>
        <v>53666.526711466584</v>
      </c>
    </row>
    <row r="18" spans="2:18" x14ac:dyDescent="0.2">
      <c r="B18">
        <v>15</v>
      </c>
      <c r="C18" s="2">
        <v>56473.03125</v>
      </c>
      <c r="D18" s="6">
        <f t="shared" si="1"/>
        <v>55489.819495345597</v>
      </c>
      <c r="E18" s="6">
        <f t="shared" si="2"/>
        <v>983.21175465440319</v>
      </c>
      <c r="F18" s="3">
        <f t="shared" si="3"/>
        <v>10533140.430400001</v>
      </c>
      <c r="G18" s="3">
        <f t="shared" si="0"/>
        <v>7817847.7429829482</v>
      </c>
      <c r="H18" s="4">
        <f t="shared" si="6"/>
        <v>60997.628105284937</v>
      </c>
      <c r="I18" s="4">
        <f t="shared" si="7"/>
        <v>13789519.703699104</v>
      </c>
      <c r="J18">
        <f t="shared" si="11"/>
        <v>0.56694126496332187</v>
      </c>
      <c r="K18" s="4">
        <f t="shared" si="8"/>
        <v>58432.447440700627</v>
      </c>
      <c r="L18" s="4">
        <f t="shared" si="9"/>
        <v>5971671.959647283</v>
      </c>
      <c r="M18" s="9">
        <f t="shared" si="10"/>
        <v>2942.6279453550305</v>
      </c>
      <c r="N18" s="4">
        <f t="shared" si="4"/>
        <v>65763.548833862878</v>
      </c>
      <c r="O18" s="4">
        <f t="shared" si="5"/>
        <v>51101.346047538376</v>
      </c>
    </row>
    <row r="19" spans="2:18" x14ac:dyDescent="0.2">
      <c r="B19">
        <v>16</v>
      </c>
      <c r="C19" s="2">
        <v>55033.117187999997</v>
      </c>
      <c r="D19" s="6">
        <f t="shared" si="1"/>
        <v>53712.947608326576</v>
      </c>
      <c r="E19" s="6">
        <f t="shared" si="2"/>
        <v>1320.1695796734202</v>
      </c>
      <c r="F19" s="3">
        <f t="shared" si="3"/>
        <v>10533140.430400001</v>
      </c>
      <c r="G19" s="3">
        <f t="shared" si="0"/>
        <v>7817847.7429829482</v>
      </c>
      <c r="H19" s="4">
        <f t="shared" si="6"/>
        <v>58432.447440700627</v>
      </c>
      <c r="I19" s="4">
        <f t="shared" si="7"/>
        <v>13789519.702630231</v>
      </c>
      <c r="J19">
        <f t="shared" si="11"/>
        <v>0.56694126494429076</v>
      </c>
      <c r="K19" s="4">
        <f t="shared" si="8"/>
        <v>56505.226847271137</v>
      </c>
      <c r="L19" s="4">
        <f t="shared" si="9"/>
        <v>5971671.9594468279</v>
      </c>
      <c r="M19" s="9">
        <f t="shared" si="10"/>
        <v>2792.2792389445603</v>
      </c>
      <c r="N19" s="4">
        <f t="shared" si="4"/>
        <v>63836.328240310344</v>
      </c>
      <c r="O19" s="4">
        <f t="shared" si="5"/>
        <v>49174.125454231929</v>
      </c>
    </row>
    <row r="20" spans="2:18" x14ac:dyDescent="0.2">
      <c r="B20">
        <v>17</v>
      </c>
      <c r="C20" s="2">
        <v>53333.539062999997</v>
      </c>
      <c r="D20" s="6">
        <f t="shared" si="1"/>
        <v>51608.75909258904</v>
      </c>
      <c r="E20" s="6">
        <f t="shared" si="2"/>
        <v>1724.7799704109566</v>
      </c>
      <c r="F20" s="3">
        <f t="shared" si="3"/>
        <v>10533140.430400001</v>
      </c>
      <c r="G20" s="3">
        <f t="shared" si="0"/>
        <v>7817847.7429829482</v>
      </c>
      <c r="H20" s="4">
        <f t="shared" si="6"/>
        <v>56505.226847271137</v>
      </c>
      <c r="I20" s="4">
        <f t="shared" si="7"/>
        <v>13789519.702429775</v>
      </c>
      <c r="J20">
        <f t="shared" si="11"/>
        <v>0.56694126494072161</v>
      </c>
      <c r="K20" s="4">
        <f t="shared" si="8"/>
        <v>54707.066162859424</v>
      </c>
      <c r="L20" s="4">
        <f t="shared" si="9"/>
        <v>5971671.959409235</v>
      </c>
      <c r="M20" s="9">
        <f t="shared" si="10"/>
        <v>3098.3070702703844</v>
      </c>
      <c r="N20" s="4">
        <f t="shared" si="4"/>
        <v>62038.16755587556</v>
      </c>
      <c r="O20" s="4">
        <f t="shared" si="5"/>
        <v>47375.964769843289</v>
      </c>
    </row>
    <row r="21" spans="2:18" x14ac:dyDescent="0.2">
      <c r="B21">
        <v>18</v>
      </c>
      <c r="C21" s="2">
        <v>56704.574219000002</v>
      </c>
      <c r="D21" s="6">
        <f t="shared" si="1"/>
        <v>49280.624162065353</v>
      </c>
      <c r="E21" s="6">
        <f t="shared" si="2"/>
        <v>7423.9500569346492</v>
      </c>
      <c r="F21" s="3">
        <f t="shared" si="3"/>
        <v>10533140.430400001</v>
      </c>
      <c r="G21" s="3">
        <f t="shared" si="0"/>
        <v>7817847.7429829482</v>
      </c>
      <c r="H21" s="4">
        <f t="shared" si="6"/>
        <v>54707.066162859424</v>
      </c>
      <c r="I21" s="4">
        <f t="shared" si="7"/>
        <v>13789519.702392183</v>
      </c>
      <c r="J21">
        <f t="shared" si="11"/>
        <v>0.56694126494005237</v>
      </c>
      <c r="K21" s="4">
        <f t="shared" si="8"/>
        <v>55839.535906935707</v>
      </c>
      <c r="L21" s="4">
        <f t="shared" si="9"/>
        <v>5971671.959402184</v>
      </c>
      <c r="M21" s="9">
        <f t="shared" si="10"/>
        <v>6558.9117448703546</v>
      </c>
      <c r="N21" s="4">
        <f t="shared" si="4"/>
        <v>63170.637299947513</v>
      </c>
      <c r="O21" s="4">
        <f t="shared" si="5"/>
        <v>48508.434513923901</v>
      </c>
    </row>
    <row r="22" spans="2:18" x14ac:dyDescent="0.2">
      <c r="B22">
        <v>19</v>
      </c>
      <c r="C22" s="2">
        <v>42909.402344000002</v>
      </c>
      <c r="D22" s="6">
        <f t="shared" si="1"/>
        <v>46834.084014440268</v>
      </c>
      <c r="E22" s="6">
        <f t="shared" si="2"/>
        <v>3924.6816704402663</v>
      </c>
      <c r="F22" s="3">
        <f t="shared" si="3"/>
        <v>10533140.430400001</v>
      </c>
      <c r="G22" s="3">
        <f t="shared" si="0"/>
        <v>7817847.7429829482</v>
      </c>
      <c r="H22" s="4">
        <f t="shared" si="6"/>
        <v>55839.535906935707</v>
      </c>
      <c r="I22" s="4">
        <f t="shared" si="7"/>
        <v>13789519.702385131</v>
      </c>
      <c r="J22">
        <f t="shared" si="11"/>
        <v>0.5669412649399268</v>
      </c>
      <c r="K22" s="4">
        <f t="shared" si="8"/>
        <v>48508.909628922738</v>
      </c>
      <c r="L22" s="4">
        <f t="shared" si="9"/>
        <v>5971671.9594008615</v>
      </c>
      <c r="M22" s="9">
        <f t="shared" si="10"/>
        <v>1674.82561448247</v>
      </c>
      <c r="N22" s="4">
        <f t="shared" si="4"/>
        <v>55840.011021933737</v>
      </c>
      <c r="O22" s="4">
        <f t="shared" si="5"/>
        <v>41177.80823591174</v>
      </c>
    </row>
    <row r="23" spans="2:18" x14ac:dyDescent="0.2">
      <c r="B23">
        <v>20</v>
      </c>
      <c r="C23" s="2">
        <v>38402.222655999998</v>
      </c>
      <c r="D23" s="6">
        <f t="shared" si="1"/>
        <v>44373.379732389199</v>
      </c>
      <c r="E23" s="6">
        <f t="shared" si="2"/>
        <v>5971.1570763892014</v>
      </c>
      <c r="F23" s="3">
        <f t="shared" si="3"/>
        <v>10533140.430400001</v>
      </c>
      <c r="G23" s="3">
        <f t="shared" si="0"/>
        <v>7817847.7429829482</v>
      </c>
      <c r="H23" s="4">
        <f t="shared" si="6"/>
        <v>48508.909628922738</v>
      </c>
      <c r="I23" s="4">
        <f t="shared" si="7"/>
        <v>13789519.702383809</v>
      </c>
      <c r="J23">
        <f t="shared" si="11"/>
        <v>0.56694126493990327</v>
      </c>
      <c r="K23" s="4">
        <f t="shared" si="8"/>
        <v>42779.01173214228</v>
      </c>
      <c r="L23" s="4">
        <f t="shared" si="9"/>
        <v>5971671.9594006138</v>
      </c>
      <c r="M23" s="9">
        <f t="shared" si="10"/>
        <v>1594.3680002469191</v>
      </c>
      <c r="N23" s="4">
        <f t="shared" si="4"/>
        <v>50110.113125153126</v>
      </c>
      <c r="O23" s="4">
        <f t="shared" si="5"/>
        <v>35447.910339131435</v>
      </c>
    </row>
    <row r="24" spans="2:18" x14ac:dyDescent="0.2">
      <c r="B24">
        <v>21</v>
      </c>
      <c r="C24" s="2">
        <v>36684.925780999998</v>
      </c>
      <c r="D24" s="6">
        <f t="shared" si="1"/>
        <v>41998.342600108204</v>
      </c>
      <c r="E24" s="6">
        <f t="shared" si="2"/>
        <v>5313.4168191082063</v>
      </c>
      <c r="F24" s="3">
        <f t="shared" si="3"/>
        <v>10533140.430400001</v>
      </c>
      <c r="G24" s="3">
        <f t="shared" si="0"/>
        <v>7817847.7429829482</v>
      </c>
      <c r="H24" s="4">
        <f t="shared" si="6"/>
        <v>42779.01173214228</v>
      </c>
      <c r="I24" s="4">
        <f t="shared" si="7"/>
        <v>13789519.702383563</v>
      </c>
      <c r="J24">
        <f t="shared" si="11"/>
        <v>0.56694126493989894</v>
      </c>
      <c r="K24" s="4">
        <f t="shared" si="8"/>
        <v>39324.02293434921</v>
      </c>
      <c r="L24" s="4">
        <f t="shared" si="9"/>
        <v>5971671.9594005672</v>
      </c>
      <c r="M24" s="9">
        <f t="shared" si="10"/>
        <v>2674.3196657589942</v>
      </c>
      <c r="N24" s="4">
        <f t="shared" si="4"/>
        <v>46655.124327360027</v>
      </c>
      <c r="O24" s="4">
        <f t="shared" si="5"/>
        <v>31992.921541338394</v>
      </c>
    </row>
    <row r="25" spans="2:18" x14ac:dyDescent="0.2">
      <c r="B25">
        <v>22</v>
      </c>
      <c r="C25" s="2">
        <v>33472.632812999997</v>
      </c>
      <c r="D25" s="6">
        <f t="shared" si="1"/>
        <v>39801.645835134688</v>
      </c>
      <c r="E25" s="6">
        <f t="shared" si="2"/>
        <v>6329.0130221346917</v>
      </c>
      <c r="F25" s="3">
        <f t="shared" si="3"/>
        <v>10533140.430400001</v>
      </c>
      <c r="G25" s="3">
        <f t="shared" si="0"/>
        <v>7817847.7429829482</v>
      </c>
      <c r="H25" s="4">
        <f t="shared" si="6"/>
        <v>39324.02293434921</v>
      </c>
      <c r="I25" s="4">
        <f t="shared" si="7"/>
        <v>13789519.702383514</v>
      </c>
      <c r="J25">
        <f t="shared" si="11"/>
        <v>0.56694126493989794</v>
      </c>
      <c r="K25" s="4">
        <f t="shared" si="8"/>
        <v>36006.628417294662</v>
      </c>
      <c r="L25" s="4">
        <f t="shared" si="9"/>
        <v>5971671.9594005598</v>
      </c>
      <c r="M25" s="9">
        <f t="shared" si="10"/>
        <v>3795.0174178400266</v>
      </c>
      <c r="N25" s="4">
        <f t="shared" si="4"/>
        <v>43337.729810305471</v>
      </c>
      <c r="O25" s="4">
        <f t="shared" si="5"/>
        <v>28675.527024283852</v>
      </c>
    </row>
    <row r="26" spans="2:18" x14ac:dyDescent="0.2">
      <c r="B26">
        <v>23</v>
      </c>
      <c r="C26" s="2">
        <v>40406.269530999998</v>
      </c>
      <c r="D26" s="6">
        <f t="shared" si="1"/>
        <v>37866.41773545774</v>
      </c>
      <c r="E26" s="6">
        <f t="shared" si="2"/>
        <v>2539.8517955422576</v>
      </c>
      <c r="F26" s="3">
        <f t="shared" si="3"/>
        <v>10533140.430400001</v>
      </c>
      <c r="G26" s="3">
        <f t="shared" si="0"/>
        <v>7817847.7429829482</v>
      </c>
      <c r="H26" s="4">
        <f t="shared" si="6"/>
        <v>36006.628417294662</v>
      </c>
      <c r="I26" s="4">
        <f t="shared" si="7"/>
        <v>13789519.702383507</v>
      </c>
      <c r="J26">
        <f t="shared" si="11"/>
        <v>0.56694126493989783</v>
      </c>
      <c r="K26" s="4">
        <f t="shared" si="8"/>
        <v>38500.966515580345</v>
      </c>
      <c r="L26" s="4">
        <f t="shared" si="9"/>
        <v>5971671.9594005579</v>
      </c>
      <c r="M26" s="9">
        <f t="shared" si="10"/>
        <v>634.54878012260451</v>
      </c>
      <c r="N26" s="4">
        <f t="shared" si="4"/>
        <v>45832.067908591154</v>
      </c>
      <c r="O26" s="4">
        <f t="shared" si="5"/>
        <v>31169.865122569536</v>
      </c>
    </row>
    <row r="27" spans="2:18" x14ac:dyDescent="0.2">
      <c r="B27">
        <v>24</v>
      </c>
      <c r="C27" s="2">
        <v>32505.660156000002</v>
      </c>
      <c r="D27" s="6">
        <f t="shared" si="1"/>
        <v>36264.216241923656</v>
      </c>
      <c r="E27" s="6">
        <f t="shared" si="2"/>
        <v>3758.5560859236539</v>
      </c>
      <c r="F27" s="3">
        <f t="shared" si="3"/>
        <v>10533140.430400001</v>
      </c>
      <c r="G27" s="3">
        <f t="shared" si="0"/>
        <v>7817847.7429829482</v>
      </c>
      <c r="H27" s="4">
        <f t="shared" si="6"/>
        <v>38500.966515580345</v>
      </c>
      <c r="I27" s="4">
        <f t="shared" si="7"/>
        <v>13789519.702383507</v>
      </c>
      <c r="J27">
        <f t="shared" si="11"/>
        <v>0.56694126493989783</v>
      </c>
      <c r="K27" s="4">
        <f t="shared" si="8"/>
        <v>35101.97994437765</v>
      </c>
      <c r="L27" s="4">
        <f t="shared" si="9"/>
        <v>5971671.9594005579</v>
      </c>
      <c r="M27" s="9">
        <f t="shared" si="10"/>
        <v>1162.2362975460055</v>
      </c>
      <c r="N27" s="4">
        <f t="shared" si="4"/>
        <v>42433.081337388459</v>
      </c>
      <c r="O27" s="4">
        <f t="shared" si="5"/>
        <v>27770.878551366841</v>
      </c>
    </row>
    <row r="28" spans="2:18" x14ac:dyDescent="0.2">
      <c r="B28">
        <v>25</v>
      </c>
      <c r="C28" s="2">
        <v>35867.777344000002</v>
      </c>
      <c r="D28" s="6">
        <f t="shared" si="1"/>
        <v>35053.36491592633</v>
      </c>
      <c r="E28" s="6">
        <f t="shared" si="2"/>
        <v>814.41242807367234</v>
      </c>
      <c r="F28" s="3">
        <f t="shared" si="3"/>
        <v>10533140.430400001</v>
      </c>
      <c r="G28" s="3">
        <f t="shared" si="0"/>
        <v>7817847.7429829482</v>
      </c>
      <c r="H28" s="4">
        <f t="shared" si="6"/>
        <v>35101.97994437765</v>
      </c>
      <c r="I28" s="4">
        <f t="shared" si="7"/>
        <v>13789519.702383507</v>
      </c>
      <c r="J28">
        <f t="shared" si="11"/>
        <v>0.56694126493989783</v>
      </c>
      <c r="K28" s="4">
        <f t="shared" si="8"/>
        <v>35536.142090807232</v>
      </c>
      <c r="L28" s="4">
        <f t="shared" si="9"/>
        <v>5971671.9594005579</v>
      </c>
      <c r="M28" s="9">
        <f t="shared" si="10"/>
        <v>482.77717488090275</v>
      </c>
      <c r="N28" s="4">
        <f t="shared" si="4"/>
        <v>42867.243483818042</v>
      </c>
      <c r="O28" s="4">
        <f t="shared" si="5"/>
        <v>28205.040697796423</v>
      </c>
    </row>
    <row r="29" spans="2:18" x14ac:dyDescent="0.2">
      <c r="B29">
        <v>26</v>
      </c>
      <c r="C29" s="2">
        <v>34235.195312999997</v>
      </c>
      <c r="D29" s="6">
        <f t="shared" si="1"/>
        <v>34277.650332394667</v>
      </c>
      <c r="E29" s="6">
        <f t="shared" si="2"/>
        <v>42.455019394670671</v>
      </c>
      <c r="F29" s="3">
        <f t="shared" si="3"/>
        <v>10533140.430400001</v>
      </c>
      <c r="G29" s="3">
        <f t="shared" si="0"/>
        <v>7817847.7429829482</v>
      </c>
      <c r="H29" s="4">
        <f t="shared" si="6"/>
        <v>35536.142090807232</v>
      </c>
      <c r="I29" s="4">
        <f t="shared" si="7"/>
        <v>13789519.702383507</v>
      </c>
      <c r="J29">
        <f t="shared" si="11"/>
        <v>0.56694126493989783</v>
      </c>
      <c r="K29" s="4">
        <f t="shared" si="8"/>
        <v>34798.581678977716</v>
      </c>
      <c r="L29" s="4">
        <f t="shared" si="9"/>
        <v>5971671.9594005579</v>
      </c>
      <c r="M29" s="9">
        <f t="shared" si="10"/>
        <v>520.93134658304916</v>
      </c>
      <c r="N29" s="4">
        <f t="shared" si="4"/>
        <v>42129.683071988526</v>
      </c>
      <c r="O29" s="4">
        <f t="shared" si="5"/>
        <v>27467.480285966907</v>
      </c>
    </row>
    <row r="30" spans="2:18" x14ac:dyDescent="0.2">
      <c r="B30">
        <v>27</v>
      </c>
      <c r="C30" s="2">
        <v>32702.025390999999</v>
      </c>
      <c r="D30" s="6">
        <f t="shared" si="1"/>
        <v>33965.380888068437</v>
      </c>
      <c r="E30" s="6">
        <f t="shared" si="2"/>
        <v>1263.3554970684381</v>
      </c>
      <c r="F30" s="3">
        <f t="shared" si="3"/>
        <v>10533140.430400001</v>
      </c>
      <c r="G30" s="3">
        <f t="shared" si="0"/>
        <v>7817847.7429829482</v>
      </c>
      <c r="H30" s="4">
        <f t="shared" si="6"/>
        <v>34798.581678977716</v>
      </c>
      <c r="I30" s="4">
        <f t="shared" si="7"/>
        <v>13789519.702383507</v>
      </c>
      <c r="J30">
        <f t="shared" si="11"/>
        <v>0.56694126493989783</v>
      </c>
      <c r="K30" s="4">
        <f t="shared" si="8"/>
        <v>33609.95740505393</v>
      </c>
      <c r="L30" s="4">
        <f t="shared" si="9"/>
        <v>5971671.9594005579</v>
      </c>
      <c r="M30" s="9">
        <f t="shared" si="10"/>
        <v>355.42348301450693</v>
      </c>
      <c r="N30" s="4">
        <f t="shared" si="4"/>
        <v>40941.05879806474</v>
      </c>
      <c r="O30" s="4">
        <f t="shared" si="5"/>
        <v>26278.856012043121</v>
      </c>
    </row>
    <row r="31" spans="2:18" x14ac:dyDescent="0.2">
      <c r="B31">
        <v>28</v>
      </c>
      <c r="C31" s="2">
        <v>29807.347656000002</v>
      </c>
      <c r="D31" s="6">
        <f t="shared" si="1"/>
        <v>34128.807025061717</v>
      </c>
      <c r="E31" s="6">
        <f t="shared" si="2"/>
        <v>4321.4593690617148</v>
      </c>
      <c r="F31" s="3">
        <f t="shared" si="3"/>
        <v>10533140.430400001</v>
      </c>
      <c r="G31" s="3">
        <f t="shared" si="0"/>
        <v>7817847.7429829482</v>
      </c>
      <c r="H31" s="4">
        <f t="shared" si="6"/>
        <v>33609.95740505393</v>
      </c>
      <c r="I31" s="4">
        <f t="shared" si="7"/>
        <v>13789519.702383507</v>
      </c>
      <c r="J31">
        <f t="shared" si="11"/>
        <v>0.56694126493989783</v>
      </c>
      <c r="K31" s="4">
        <f t="shared" si="8"/>
        <v>31454.101023852509</v>
      </c>
      <c r="L31" s="4">
        <f t="shared" si="9"/>
        <v>5971671.9594005579</v>
      </c>
      <c r="M31" s="9">
        <f t="shared" si="10"/>
        <v>2674.7060012092079</v>
      </c>
      <c r="N31" s="4">
        <f t="shared" si="4"/>
        <v>38785.202416863322</v>
      </c>
      <c r="O31" s="4">
        <f t="shared" si="5"/>
        <v>24122.999630841699</v>
      </c>
      <c r="P31" s="17" t="s">
        <v>32</v>
      </c>
      <c r="Q31" s="17"/>
    </row>
    <row r="32" spans="2:18" x14ac:dyDescent="0.2">
      <c r="B32">
        <v>29</v>
      </c>
      <c r="C32" s="2">
        <v>39406.941405999998</v>
      </c>
      <c r="D32" s="6">
        <f t="shared" si="1"/>
        <v>34763.902869724181</v>
      </c>
      <c r="E32" s="6">
        <f t="shared" si="2"/>
        <v>4643.038536275817</v>
      </c>
      <c r="F32" s="3">
        <f t="shared" si="3"/>
        <v>10533140.430400001</v>
      </c>
      <c r="G32" s="3">
        <f t="shared" si="0"/>
        <v>7817847.7429829482</v>
      </c>
      <c r="H32" s="4">
        <f t="shared" si="6"/>
        <v>31454.101023852509</v>
      </c>
      <c r="I32" s="4">
        <f t="shared" si="7"/>
        <v>13789519.702383507</v>
      </c>
      <c r="J32">
        <f t="shared" si="11"/>
        <v>0.56694126493989783</v>
      </c>
      <c r="K32" s="4">
        <f t="shared" si="8"/>
        <v>35962.894409972308</v>
      </c>
      <c r="L32" s="4">
        <f t="shared" si="9"/>
        <v>5971671.9594005579</v>
      </c>
      <c r="M32" s="9">
        <f t="shared" si="10"/>
        <v>1198.9915402481274</v>
      </c>
      <c r="N32" s="4">
        <f t="shared" si="4"/>
        <v>43293.995802983118</v>
      </c>
      <c r="O32" s="4">
        <f t="shared" si="5"/>
        <v>28631.793016961499</v>
      </c>
      <c r="P32" s="11" t="s">
        <v>12</v>
      </c>
      <c r="Q32" s="12">
        <f>1*R32</f>
        <v>3245.48</v>
      </c>
      <c r="R32">
        <f>3245.48</f>
        <v>3245.48</v>
      </c>
    </row>
    <row r="33" spans="2:18" x14ac:dyDescent="0.2">
      <c r="B33">
        <v>30</v>
      </c>
      <c r="C33" s="2">
        <v>38152.980469000002</v>
      </c>
      <c r="D33" s="6">
        <f t="shared" si="1"/>
        <v>35850.509286791123</v>
      </c>
      <c r="E33" s="6">
        <f t="shared" si="2"/>
        <v>2302.4711822088793</v>
      </c>
      <c r="F33" s="3">
        <f t="shared" si="3"/>
        <v>10533140.430400001</v>
      </c>
      <c r="G33" s="3">
        <f t="shared" si="0"/>
        <v>7817847.7429829482</v>
      </c>
      <c r="H33" s="4">
        <f t="shared" si="6"/>
        <v>35962.894409972308</v>
      </c>
      <c r="I33" s="4">
        <f t="shared" si="7"/>
        <v>13789519.702383507</v>
      </c>
      <c r="J33">
        <f t="shared" si="11"/>
        <v>0.56694126493989783</v>
      </c>
      <c r="K33" s="4">
        <f t="shared" si="8"/>
        <v>37204.544570604703</v>
      </c>
      <c r="L33" s="4">
        <f t="shared" si="9"/>
        <v>5971671.9594005579</v>
      </c>
      <c r="M33" s="9">
        <f t="shared" si="10"/>
        <v>1354.0352838135805</v>
      </c>
      <c r="N33" s="4">
        <f t="shared" si="4"/>
        <v>44535.645963615512</v>
      </c>
      <c r="O33" s="4">
        <f t="shared" si="5"/>
        <v>29873.443177593894</v>
      </c>
      <c r="P33" s="11" t="s">
        <v>31</v>
      </c>
      <c r="Q33" s="13">
        <f>Q34</f>
        <v>2796.0414415710916</v>
      </c>
      <c r="R33">
        <v>2769.03</v>
      </c>
    </row>
    <row r="34" spans="2:18" x14ac:dyDescent="0.2">
      <c r="B34">
        <v>31</v>
      </c>
      <c r="C34" s="2">
        <v>45585.03125</v>
      </c>
      <c r="D34" s="6">
        <f t="shared" si="1"/>
        <v>37352.838348819736</v>
      </c>
      <c r="E34" s="6">
        <f t="shared" si="2"/>
        <v>8232.192901180264</v>
      </c>
      <c r="F34" s="3">
        <f t="shared" si="3"/>
        <v>10533140.430400001</v>
      </c>
      <c r="G34" s="3">
        <f t="shared" si="0"/>
        <v>7817847.7429829482</v>
      </c>
      <c r="H34" s="4">
        <f t="shared" si="6"/>
        <v>37204.544570604703</v>
      </c>
      <c r="I34" s="4">
        <f t="shared" si="7"/>
        <v>13789519.702383507</v>
      </c>
      <c r="J34">
        <f t="shared" si="11"/>
        <v>0.56694126493989783</v>
      </c>
      <c r="K34" s="4">
        <f t="shared" si="8"/>
        <v>41955.78828943304</v>
      </c>
      <c r="L34" s="4">
        <f t="shared" si="9"/>
        <v>5971671.9594005579</v>
      </c>
      <c r="M34" s="9">
        <f t="shared" si="10"/>
        <v>4602.9499406133036</v>
      </c>
      <c r="N34" s="4">
        <f t="shared" si="4"/>
        <v>49286.889682443849</v>
      </c>
      <c r="O34" s="4">
        <f t="shared" si="5"/>
        <v>34624.68689642223</v>
      </c>
      <c r="P34" t="s">
        <v>11</v>
      </c>
      <c r="Q34" s="3">
        <f>_xlfn.STDEV.S(E4:E55)</f>
        <v>2796.0414415710916</v>
      </c>
    </row>
    <row r="35" spans="2:18" x14ac:dyDescent="0.2">
      <c r="B35">
        <v>32</v>
      </c>
      <c r="C35" s="2">
        <v>44695.359375</v>
      </c>
      <c r="D35" s="6">
        <f t="shared" si="1"/>
        <v>39220.339220920498</v>
      </c>
      <c r="E35" s="6">
        <f t="shared" si="2"/>
        <v>5475.0201540795024</v>
      </c>
      <c r="F35" s="3">
        <f t="shared" si="3"/>
        <v>10533140.430400001</v>
      </c>
      <c r="G35" s="3">
        <f t="shared" si="0"/>
        <v>7817847.7429829482</v>
      </c>
      <c r="H35" s="4">
        <f t="shared" si="6"/>
        <v>41955.78828943304</v>
      </c>
      <c r="I35" s="4">
        <f t="shared" si="7"/>
        <v>13789519.702383507</v>
      </c>
      <c r="J35">
        <f t="shared" si="11"/>
        <v>0.56694126493989783</v>
      </c>
      <c r="K35" s="4">
        <f t="shared" si="8"/>
        <v>43508.964186077144</v>
      </c>
      <c r="L35" s="4">
        <f t="shared" si="9"/>
        <v>5971671.9594005579</v>
      </c>
      <c r="M35" s="9">
        <f t="shared" si="10"/>
        <v>4288.6249651566468</v>
      </c>
      <c r="N35" s="4">
        <f t="shared" si="4"/>
        <v>50840.065579087954</v>
      </c>
      <c r="O35" s="4">
        <f t="shared" si="5"/>
        <v>36177.862793066335</v>
      </c>
    </row>
    <row r="36" spans="2:18" x14ac:dyDescent="0.2">
      <c r="B36">
        <v>33</v>
      </c>
      <c r="C36" s="2">
        <v>47706.117187999997</v>
      </c>
      <c r="D36" s="6">
        <f t="shared" si="1"/>
        <v>41388.925460784209</v>
      </c>
      <c r="E36" s="6">
        <f t="shared" si="2"/>
        <v>6317.191727215788</v>
      </c>
      <c r="F36" s="3">
        <f t="shared" si="3"/>
        <v>10533140.430400001</v>
      </c>
      <c r="G36" s="3">
        <f t="shared" ref="G36:G55" si="12">$Q$33*$Q$33</f>
        <v>7817847.7429829482</v>
      </c>
      <c r="H36" s="4">
        <f t="shared" si="6"/>
        <v>43508.964186077144</v>
      </c>
      <c r="I36" s="4">
        <f t="shared" si="7"/>
        <v>13789519.702383507</v>
      </c>
      <c r="J36">
        <f t="shared" si="11"/>
        <v>0.56694126493989783</v>
      </c>
      <c r="K36" s="4">
        <f t="shared" si="8"/>
        <v>45888.503418133572</v>
      </c>
      <c r="L36" s="4">
        <f t="shared" si="9"/>
        <v>5971671.9594005579</v>
      </c>
      <c r="M36" s="9">
        <f t="shared" si="10"/>
        <v>4499.5779573493637</v>
      </c>
      <c r="N36" s="4">
        <f t="shared" si="4"/>
        <v>53219.604811144382</v>
      </c>
      <c r="O36" s="4">
        <f t="shared" si="5"/>
        <v>38557.402025122763</v>
      </c>
    </row>
    <row r="37" spans="2:18" x14ac:dyDescent="0.2">
      <c r="B37">
        <v>34</v>
      </c>
      <c r="C37" s="2">
        <v>47166.6875</v>
      </c>
      <c r="D37" s="6">
        <f t="shared" si="1"/>
        <v>43782.563733988944</v>
      </c>
      <c r="E37" s="6">
        <f t="shared" si="2"/>
        <v>3384.1237660110564</v>
      </c>
      <c r="F37" s="3">
        <f t="shared" si="3"/>
        <v>10533140.430400001</v>
      </c>
      <c r="G37" s="3">
        <f t="shared" si="12"/>
        <v>7817847.7429829482</v>
      </c>
      <c r="H37" s="4">
        <f t="shared" si="6"/>
        <v>45888.503418133572</v>
      </c>
      <c r="I37" s="4">
        <f t="shared" si="7"/>
        <v>13789519.702383507</v>
      </c>
      <c r="J37">
        <f t="shared" si="11"/>
        <v>0.56694126493989783</v>
      </c>
      <c r="K37" s="4">
        <f t="shared" si="8"/>
        <v>46613.158718332968</v>
      </c>
      <c r="L37" s="4">
        <f t="shared" si="9"/>
        <v>5971671.9594005579</v>
      </c>
      <c r="M37" s="9">
        <f t="shared" si="10"/>
        <v>2830.5949843440249</v>
      </c>
      <c r="N37" s="4">
        <f t="shared" si="4"/>
        <v>53944.260111343778</v>
      </c>
      <c r="O37" s="4">
        <f t="shared" si="5"/>
        <v>39282.057325322159</v>
      </c>
      <c r="P37" t="s">
        <v>17</v>
      </c>
    </row>
    <row r="38" spans="2:18" x14ac:dyDescent="0.2">
      <c r="B38">
        <v>35</v>
      </c>
      <c r="C38" s="2">
        <v>46811.128905999998</v>
      </c>
      <c r="D38" s="6">
        <f t="shared" si="1"/>
        <v>46315.223944607991</v>
      </c>
      <c r="E38" s="6">
        <f t="shared" si="2"/>
        <v>495.90496139200695</v>
      </c>
      <c r="F38" s="3">
        <f t="shared" si="3"/>
        <v>10533140.430400001</v>
      </c>
      <c r="G38" s="3">
        <f t="shared" si="12"/>
        <v>7817847.7429829482</v>
      </c>
      <c r="H38" s="4">
        <f t="shared" si="6"/>
        <v>46613.158718332968</v>
      </c>
      <c r="I38" s="4">
        <f t="shared" si="7"/>
        <v>13789519.702383507</v>
      </c>
      <c r="J38">
        <f t="shared" si="11"/>
        <v>0.56694126493989783</v>
      </c>
      <c r="K38" s="4">
        <f t="shared" si="8"/>
        <v>46725.3961869493</v>
      </c>
      <c r="L38" s="4">
        <f t="shared" si="9"/>
        <v>5971671.9594005579</v>
      </c>
      <c r="M38" s="9">
        <f t="shared" si="10"/>
        <v>410.17224234130845</v>
      </c>
      <c r="N38" s="4">
        <f t="shared" si="4"/>
        <v>54056.497579960109</v>
      </c>
      <c r="O38" s="4">
        <f t="shared" si="5"/>
        <v>39394.29479393849</v>
      </c>
      <c r="P38" t="s">
        <v>18</v>
      </c>
      <c r="Q38">
        <f>AVERAGE(M4:M55)</f>
        <v>2654.2515616441697</v>
      </c>
    </row>
    <row r="39" spans="2:18" x14ac:dyDescent="0.2">
      <c r="B39">
        <v>36</v>
      </c>
      <c r="C39" s="2">
        <v>47092.492187999997</v>
      </c>
      <c r="D39" s="6">
        <f t="shared" si="1"/>
        <v>48893.190781101977</v>
      </c>
      <c r="E39" s="6">
        <f t="shared" si="2"/>
        <v>1800.6985931019808</v>
      </c>
      <c r="F39" s="3">
        <f t="shared" si="3"/>
        <v>10533140.430400001</v>
      </c>
      <c r="G39" s="3">
        <f t="shared" si="12"/>
        <v>7817847.7429829482</v>
      </c>
      <c r="H39" s="4">
        <f t="shared" si="6"/>
        <v>46725.3961869493</v>
      </c>
      <c r="I39" s="4">
        <f t="shared" si="7"/>
        <v>13789519.702383507</v>
      </c>
      <c r="J39">
        <f t="shared" si="11"/>
        <v>0.56694126493989783</v>
      </c>
      <c r="K39" s="4">
        <f t="shared" si="8"/>
        <v>46933.518058139358</v>
      </c>
      <c r="L39" s="4">
        <f t="shared" si="9"/>
        <v>5971671.9594005579</v>
      </c>
      <c r="M39" s="9">
        <f t="shared" si="10"/>
        <v>1959.6727229626194</v>
      </c>
      <c r="N39" s="4">
        <f t="shared" si="4"/>
        <v>54264.619451150167</v>
      </c>
      <c r="O39" s="4">
        <f t="shared" si="5"/>
        <v>39602.416665128549</v>
      </c>
      <c r="P39" t="s">
        <v>19</v>
      </c>
      <c r="Q39">
        <f>_xlfn.STDEV.S(M5:M55)</f>
        <v>2336.7692690389654</v>
      </c>
    </row>
    <row r="40" spans="2:18" x14ac:dyDescent="0.2">
      <c r="B40">
        <v>37</v>
      </c>
      <c r="C40" s="2">
        <v>40693.675780999998</v>
      </c>
      <c r="D40" s="6">
        <f t="shared" si="1"/>
        <v>51417.736677510882</v>
      </c>
      <c r="E40" s="6">
        <f t="shared" si="2"/>
        <v>10724.060896510884</v>
      </c>
      <c r="F40" s="3">
        <f t="shared" si="3"/>
        <v>10533140.430400001</v>
      </c>
      <c r="G40" s="3">
        <f t="shared" si="12"/>
        <v>7817847.7429829482</v>
      </c>
      <c r="H40" s="4">
        <f t="shared" si="6"/>
        <v>46933.518058139358</v>
      </c>
      <c r="I40" s="4">
        <f t="shared" si="7"/>
        <v>13789519.702383507</v>
      </c>
      <c r="J40">
        <f t="shared" si="11"/>
        <v>0.56694126493989783</v>
      </c>
      <c r="K40" s="4">
        <f t="shared" si="8"/>
        <v>43395.893984512513</v>
      </c>
      <c r="L40" s="4">
        <f t="shared" si="9"/>
        <v>5971671.9594005579</v>
      </c>
      <c r="M40" s="9">
        <f t="shared" si="10"/>
        <v>8021.8426929983689</v>
      </c>
      <c r="N40" s="4">
        <f t="shared" si="4"/>
        <v>50726.995377523323</v>
      </c>
      <c r="O40" s="4">
        <f t="shared" si="5"/>
        <v>36064.792591501704</v>
      </c>
    </row>
    <row r="41" spans="2:18" x14ac:dyDescent="0.2">
      <c r="B41">
        <v>38</v>
      </c>
      <c r="C41" s="2">
        <v>41034.542969000002</v>
      </c>
      <c r="D41" s="6">
        <f t="shared" si="1"/>
        <v>53788.156189924615</v>
      </c>
      <c r="E41" s="6">
        <f t="shared" si="2"/>
        <v>12753.613220924613</v>
      </c>
      <c r="F41" s="3">
        <f t="shared" si="3"/>
        <v>10533140.430400001</v>
      </c>
      <c r="G41" s="3">
        <f t="shared" si="12"/>
        <v>7817847.7429829482</v>
      </c>
      <c r="H41" s="4">
        <f t="shared" si="6"/>
        <v>43395.893984512513</v>
      </c>
      <c r="I41" s="4">
        <f t="shared" si="7"/>
        <v>13789519.702383507</v>
      </c>
      <c r="J41">
        <f t="shared" si="11"/>
        <v>0.56694126493989783</v>
      </c>
      <c r="K41" s="4">
        <f t="shared" si="8"/>
        <v>42057.146652810741</v>
      </c>
      <c r="L41" s="4">
        <f t="shared" si="9"/>
        <v>5971671.9594005579</v>
      </c>
      <c r="M41" s="9">
        <f t="shared" si="10"/>
        <v>11731.009537113874</v>
      </c>
      <c r="N41" s="4">
        <f t="shared" si="4"/>
        <v>49388.24804582155</v>
      </c>
      <c r="O41" s="4">
        <f t="shared" si="5"/>
        <v>34726.045259799932</v>
      </c>
    </row>
    <row r="42" spans="2:18" x14ac:dyDescent="0.2">
      <c r="B42">
        <v>39</v>
      </c>
      <c r="C42" s="2">
        <v>51514.8125</v>
      </c>
      <c r="D42" s="6">
        <f t="shared" si="1"/>
        <v>55905.161788253215</v>
      </c>
      <c r="E42" s="6">
        <f t="shared" si="2"/>
        <v>4390.3492882532155</v>
      </c>
      <c r="F42" s="3">
        <f t="shared" si="3"/>
        <v>10533140.430400001</v>
      </c>
      <c r="G42" s="3">
        <f t="shared" si="12"/>
        <v>7817847.7429829482</v>
      </c>
      <c r="H42" s="4">
        <f t="shared" si="6"/>
        <v>42057.146652810741</v>
      </c>
      <c r="I42" s="4">
        <f t="shared" si="7"/>
        <v>13789519.702383507</v>
      </c>
      <c r="J42">
        <f t="shared" si="11"/>
        <v>0.56694126493989783</v>
      </c>
      <c r="K42" s="4">
        <f t="shared" si="8"/>
        <v>47419.087691595094</v>
      </c>
      <c r="L42" s="4">
        <f t="shared" si="9"/>
        <v>5971671.9594005579</v>
      </c>
      <c r="M42" s="9">
        <f t="shared" si="10"/>
        <v>8486.0740966581216</v>
      </c>
      <c r="N42" s="4">
        <f t="shared" si="4"/>
        <v>54750.189084605903</v>
      </c>
      <c r="O42" s="4">
        <f t="shared" si="5"/>
        <v>40087.986298584285</v>
      </c>
    </row>
    <row r="43" spans="2:18" x14ac:dyDescent="0.2">
      <c r="B43">
        <v>40</v>
      </c>
      <c r="C43" s="2">
        <v>56041.058594000002</v>
      </c>
      <c r="D43" s="6">
        <f t="shared" si="1"/>
        <v>57674.641063289178</v>
      </c>
      <c r="E43" s="6">
        <f t="shared" si="2"/>
        <v>1633.5824692891765</v>
      </c>
      <c r="F43" s="3">
        <f t="shared" si="3"/>
        <v>10533140.430400001</v>
      </c>
      <c r="G43" s="3">
        <f t="shared" si="12"/>
        <v>7817847.7429829482</v>
      </c>
      <c r="H43" s="4">
        <f t="shared" si="6"/>
        <v>47419.087691595094</v>
      </c>
      <c r="I43" s="4">
        <f t="shared" si="7"/>
        <v>13789519.702383507</v>
      </c>
      <c r="J43">
        <f t="shared" si="11"/>
        <v>0.56694126493989783</v>
      </c>
      <c r="K43" s="4">
        <f t="shared" si="8"/>
        <v>52307.238781279528</v>
      </c>
      <c r="L43" s="4">
        <f t="shared" si="9"/>
        <v>5971671.9594005579</v>
      </c>
      <c r="M43" s="9">
        <f t="shared" si="10"/>
        <v>5367.4022820096507</v>
      </c>
      <c r="N43" s="4">
        <f t="shared" si="4"/>
        <v>59638.340174290337</v>
      </c>
      <c r="O43" s="4">
        <f t="shared" si="5"/>
        <v>44976.137388268718</v>
      </c>
    </row>
    <row r="44" spans="2:18" x14ac:dyDescent="0.2">
      <c r="B44">
        <v>41</v>
      </c>
      <c r="C44" s="2">
        <v>64261.992187999997</v>
      </c>
      <c r="D44" s="6">
        <f t="shared" si="1"/>
        <v>59011.775349058196</v>
      </c>
      <c r="E44" s="6">
        <f t="shared" si="2"/>
        <v>5250.2168389418002</v>
      </c>
      <c r="F44" s="3">
        <f t="shared" si="3"/>
        <v>10533140.430400001</v>
      </c>
      <c r="G44" s="3">
        <f t="shared" si="12"/>
        <v>7817847.7429829482</v>
      </c>
      <c r="H44" s="4">
        <f t="shared" si="6"/>
        <v>52307.238781279528</v>
      </c>
      <c r="I44" s="4">
        <f t="shared" si="7"/>
        <v>13789519.702383507</v>
      </c>
      <c r="J44">
        <f t="shared" si="11"/>
        <v>0.56694126493989783</v>
      </c>
      <c r="K44" s="4">
        <f t="shared" si="8"/>
        <v>59084.881799730181</v>
      </c>
      <c r="L44" s="4">
        <f t="shared" si="9"/>
        <v>5971671.9594005579</v>
      </c>
      <c r="M44" s="9">
        <f t="shared" si="10"/>
        <v>73.106450671984931</v>
      </c>
      <c r="N44" s="4">
        <f t="shared" si="4"/>
        <v>66415.983192740998</v>
      </c>
      <c r="O44" s="4">
        <f t="shared" si="5"/>
        <v>51753.780406719372</v>
      </c>
    </row>
    <row r="45" spans="2:18" x14ac:dyDescent="0.2">
      <c r="B45">
        <v>42</v>
      </c>
      <c r="C45" s="2">
        <v>60363.792969000002</v>
      </c>
      <c r="D45" s="6">
        <f t="shared" si="1"/>
        <v>59845.519760450159</v>
      </c>
      <c r="E45" s="6">
        <f t="shared" si="2"/>
        <v>518.27320854984282</v>
      </c>
      <c r="F45" s="3">
        <f t="shared" si="3"/>
        <v>10533140.430400001</v>
      </c>
      <c r="G45" s="3">
        <f t="shared" si="12"/>
        <v>7817847.7429829482</v>
      </c>
      <c r="H45" s="4">
        <f t="shared" si="6"/>
        <v>59084.881799730181</v>
      </c>
      <c r="I45" s="4">
        <f t="shared" si="7"/>
        <v>13789519.702383507</v>
      </c>
      <c r="J45">
        <f t="shared" si="11"/>
        <v>0.56694126493989783</v>
      </c>
      <c r="K45" s="4">
        <f t="shared" si="8"/>
        <v>59809.949315781778</v>
      </c>
      <c r="L45" s="4">
        <f t="shared" si="9"/>
        <v>5971671.9594005579</v>
      </c>
      <c r="M45" s="9">
        <f t="shared" si="10"/>
        <v>35.570444668381242</v>
      </c>
      <c r="N45" s="4">
        <f t="shared" si="4"/>
        <v>67141.05070879258</v>
      </c>
      <c r="O45" s="4">
        <f t="shared" si="5"/>
        <v>52478.847922770969</v>
      </c>
    </row>
    <row r="46" spans="2:18" x14ac:dyDescent="0.2">
      <c r="B46">
        <v>43</v>
      </c>
      <c r="C46" s="2">
        <v>63226.402344000002</v>
      </c>
      <c r="D46" s="6">
        <f t="shared" si="1"/>
        <v>60123.444646168136</v>
      </c>
      <c r="E46" s="6">
        <f t="shared" si="2"/>
        <v>3102.9576978318655</v>
      </c>
      <c r="F46" s="3">
        <f t="shared" si="3"/>
        <v>10533140.430400001</v>
      </c>
      <c r="G46" s="3">
        <f t="shared" si="12"/>
        <v>7817847.7429829482</v>
      </c>
      <c r="H46" s="4">
        <f t="shared" si="6"/>
        <v>59809.949315781778</v>
      </c>
      <c r="I46" s="4">
        <f t="shared" si="7"/>
        <v>13789519.702383507</v>
      </c>
      <c r="J46">
        <f t="shared" si="11"/>
        <v>0.56694126493989783</v>
      </c>
      <c r="K46" s="4">
        <f t="shared" si="8"/>
        <v>61746.877517207562</v>
      </c>
      <c r="L46" s="4">
        <f t="shared" si="9"/>
        <v>5971671.9594005579</v>
      </c>
      <c r="M46" s="9">
        <f t="shared" si="10"/>
        <v>1623.4328710394257</v>
      </c>
      <c r="N46" s="4">
        <f t="shared" si="4"/>
        <v>69077.978910218371</v>
      </c>
      <c r="O46" s="4">
        <f t="shared" si="5"/>
        <v>54415.776124196753</v>
      </c>
    </row>
    <row r="47" spans="2:18" x14ac:dyDescent="0.2">
      <c r="B47">
        <v>44</v>
      </c>
      <c r="C47" s="2">
        <v>66971.828125</v>
      </c>
      <c r="D47" s="6">
        <f t="shared" si="1"/>
        <v>59816.938456945514</v>
      </c>
      <c r="E47" s="6">
        <f t="shared" si="2"/>
        <v>7154.8896680544858</v>
      </c>
      <c r="F47" s="3">
        <f t="shared" si="3"/>
        <v>10533140.430400001</v>
      </c>
      <c r="G47" s="3">
        <f t="shared" si="12"/>
        <v>7817847.7429829482</v>
      </c>
      <c r="H47" s="4">
        <f t="shared" si="6"/>
        <v>61746.877517207562</v>
      </c>
      <c r="I47" s="4">
        <f t="shared" si="7"/>
        <v>13789519.702383507</v>
      </c>
      <c r="J47">
        <f t="shared" si="11"/>
        <v>0.56694126493989783</v>
      </c>
      <c r="K47" s="4">
        <f t="shared" si="8"/>
        <v>64709.117624037892</v>
      </c>
      <c r="L47" s="4">
        <f t="shared" si="9"/>
        <v>5971671.9594005579</v>
      </c>
      <c r="M47" s="9">
        <f t="shared" si="10"/>
        <v>4892.1791670923776</v>
      </c>
      <c r="N47" s="4">
        <f t="shared" si="4"/>
        <v>72040.219017048701</v>
      </c>
      <c r="O47" s="4">
        <f t="shared" si="5"/>
        <v>57378.016231027083</v>
      </c>
    </row>
    <row r="48" spans="2:18" x14ac:dyDescent="0.2">
      <c r="B48">
        <v>45</v>
      </c>
      <c r="C48" s="2">
        <v>60161.246094000002</v>
      </c>
      <c r="D48" s="6">
        <f t="shared" si="1"/>
        <v>58926.772029039217</v>
      </c>
      <c r="E48" s="6">
        <f t="shared" si="2"/>
        <v>1234.4740649607847</v>
      </c>
      <c r="F48" s="3">
        <f t="shared" si="3"/>
        <v>10533140.430400001</v>
      </c>
      <c r="G48" s="3">
        <f t="shared" si="12"/>
        <v>7817847.7429829482</v>
      </c>
      <c r="H48" s="4">
        <f t="shared" si="6"/>
        <v>64709.117624037892</v>
      </c>
      <c r="I48" s="4">
        <f t="shared" si="7"/>
        <v>13789519.702383507</v>
      </c>
      <c r="J48">
        <f t="shared" si="11"/>
        <v>0.56694126493989783</v>
      </c>
      <c r="K48" s="4">
        <f t="shared" si="8"/>
        <v>62130.741586014061</v>
      </c>
      <c r="L48" s="4">
        <f t="shared" si="9"/>
        <v>5971671.9594005579</v>
      </c>
      <c r="M48" s="9">
        <f t="shared" si="10"/>
        <v>3203.9695569748437</v>
      </c>
      <c r="N48" s="4">
        <f t="shared" si="4"/>
        <v>69461.842979024863</v>
      </c>
      <c r="O48" s="4">
        <f t="shared" si="5"/>
        <v>54799.640193003252</v>
      </c>
    </row>
    <row r="49" spans="2:15" x14ac:dyDescent="0.2">
      <c r="B49">
        <v>46</v>
      </c>
      <c r="C49" s="2">
        <v>57569.074219000002</v>
      </c>
      <c r="D49" s="6">
        <f t="shared" si="1"/>
        <v>57489.024283085542</v>
      </c>
      <c r="E49" s="6">
        <f t="shared" si="2"/>
        <v>80.049935914459638</v>
      </c>
      <c r="F49" s="3">
        <f t="shared" si="3"/>
        <v>10533140.430400001</v>
      </c>
      <c r="G49" s="3">
        <f t="shared" si="12"/>
        <v>7817847.7429829482</v>
      </c>
      <c r="H49" s="4">
        <f t="shared" si="6"/>
        <v>62130.741586014061</v>
      </c>
      <c r="I49" s="4">
        <f t="shared" si="7"/>
        <v>13789519.702383507</v>
      </c>
      <c r="J49">
        <f t="shared" si="11"/>
        <v>0.56694126493989783</v>
      </c>
      <c r="K49" s="4">
        <f t="shared" si="8"/>
        <v>59544.544118724058</v>
      </c>
      <c r="L49" s="4">
        <f t="shared" si="9"/>
        <v>5971671.9594005579</v>
      </c>
      <c r="M49" s="9">
        <f t="shared" si="10"/>
        <v>2055.5198356385154</v>
      </c>
      <c r="N49" s="4">
        <f t="shared" si="4"/>
        <v>66875.645511734867</v>
      </c>
      <c r="O49" s="4">
        <f t="shared" si="5"/>
        <v>52213.442725713248</v>
      </c>
    </row>
    <row r="50" spans="2:15" x14ac:dyDescent="0.2">
      <c r="B50">
        <v>47</v>
      </c>
      <c r="C50" s="2">
        <v>57005.425780999998</v>
      </c>
      <c r="D50" s="6">
        <f t="shared" si="1"/>
        <v>55581.36933813605</v>
      </c>
      <c r="E50" s="6">
        <f t="shared" si="2"/>
        <v>1424.0564428639482</v>
      </c>
      <c r="F50" s="3">
        <f t="shared" si="3"/>
        <v>10533140.430400001</v>
      </c>
      <c r="G50" s="3">
        <f t="shared" si="12"/>
        <v>7817847.7429829482</v>
      </c>
      <c r="H50" s="4">
        <f t="shared" si="6"/>
        <v>59544.544118724058</v>
      </c>
      <c r="I50" s="4">
        <f t="shared" si="7"/>
        <v>13789519.702383507</v>
      </c>
      <c r="J50">
        <f t="shared" si="11"/>
        <v>0.56694126493989783</v>
      </c>
      <c r="K50" s="4">
        <f t="shared" si="8"/>
        <v>58105.01315650269</v>
      </c>
      <c r="L50" s="4">
        <f t="shared" si="9"/>
        <v>5971671.9594005579</v>
      </c>
      <c r="M50" s="9">
        <f t="shared" si="10"/>
        <v>2523.6438183666396</v>
      </c>
      <c r="N50" s="4">
        <f t="shared" si="4"/>
        <v>65436.114549513499</v>
      </c>
      <c r="O50" s="4">
        <f t="shared" si="5"/>
        <v>50773.91176349188</v>
      </c>
    </row>
    <row r="51" spans="2:15" x14ac:dyDescent="0.2">
      <c r="B51">
        <v>48</v>
      </c>
      <c r="C51" s="2">
        <v>50700.085937999997</v>
      </c>
      <c r="D51" s="6">
        <f t="shared" si="1"/>
        <v>53329.725041099067</v>
      </c>
      <c r="E51" s="6">
        <f t="shared" si="2"/>
        <v>2629.6391030990708</v>
      </c>
      <c r="F51" s="3">
        <f t="shared" si="3"/>
        <v>10533140.430400001</v>
      </c>
      <c r="G51" s="3">
        <f t="shared" si="12"/>
        <v>7817847.7429829482</v>
      </c>
      <c r="H51" s="4">
        <f t="shared" si="6"/>
        <v>58105.01315650269</v>
      </c>
      <c r="I51" s="4">
        <f t="shared" si="7"/>
        <v>13789519.702383507</v>
      </c>
      <c r="J51">
        <f t="shared" si="11"/>
        <v>0.56694126493989783</v>
      </c>
      <c r="K51" s="4">
        <f t="shared" si="8"/>
        <v>53906.854352456896</v>
      </c>
      <c r="L51" s="4">
        <f t="shared" si="9"/>
        <v>5971671.9594005579</v>
      </c>
      <c r="M51" s="9">
        <f t="shared" si="10"/>
        <v>577.12931135782856</v>
      </c>
      <c r="N51" s="4">
        <f t="shared" si="4"/>
        <v>61237.955745467705</v>
      </c>
      <c r="O51" s="4">
        <f t="shared" si="5"/>
        <v>46575.752959446087</v>
      </c>
    </row>
    <row r="52" spans="2:15" x14ac:dyDescent="0.2">
      <c r="B52">
        <v>49</v>
      </c>
      <c r="C52" s="2">
        <v>46612.632812999997</v>
      </c>
      <c r="D52" s="6">
        <f t="shared" si="1"/>
        <v>50915.262911374215</v>
      </c>
      <c r="E52" s="6">
        <f t="shared" si="2"/>
        <v>4302.6300983742185</v>
      </c>
      <c r="F52" s="3">
        <f t="shared" si="3"/>
        <v>10533140.430400001</v>
      </c>
      <c r="G52" s="3">
        <f t="shared" si="12"/>
        <v>7817847.7429829482</v>
      </c>
      <c r="H52" s="4">
        <f t="shared" si="6"/>
        <v>53906.854352456896</v>
      </c>
      <c r="I52" s="4">
        <f t="shared" si="7"/>
        <v>13789519.702383507</v>
      </c>
      <c r="J52">
        <f t="shared" si="11"/>
        <v>0.56694126493989783</v>
      </c>
      <c r="K52" s="4">
        <f t="shared" si="8"/>
        <v>49771.459166125351</v>
      </c>
      <c r="L52" s="4">
        <f t="shared" si="9"/>
        <v>5971671.9594005579</v>
      </c>
      <c r="M52" s="9">
        <f t="shared" si="10"/>
        <v>1143.8037452488643</v>
      </c>
      <c r="N52" s="4">
        <f t="shared" si="4"/>
        <v>57102.56055913616</v>
      </c>
      <c r="O52" s="4">
        <f t="shared" si="5"/>
        <v>42440.357773114541</v>
      </c>
    </row>
    <row r="53" spans="2:15" x14ac:dyDescent="0.2">
      <c r="B53">
        <v>50</v>
      </c>
      <c r="C53" s="2">
        <v>48936.613280999998</v>
      </c>
      <c r="D53" s="6">
        <f t="shared" si="1"/>
        <v>48581.779500856821</v>
      </c>
      <c r="E53" s="6">
        <f t="shared" si="2"/>
        <v>354.83378014317714</v>
      </c>
      <c r="F53" s="3">
        <f t="shared" si="3"/>
        <v>10533140.430400001</v>
      </c>
      <c r="G53" s="3">
        <f t="shared" si="12"/>
        <v>7817847.7429829482</v>
      </c>
      <c r="H53" s="4">
        <f t="shared" si="6"/>
        <v>49771.459166125351</v>
      </c>
      <c r="I53" s="4">
        <f t="shared" si="7"/>
        <v>13789519.702383507</v>
      </c>
      <c r="J53">
        <f t="shared" si="11"/>
        <v>0.56694126493989783</v>
      </c>
      <c r="K53" s="4">
        <f t="shared" si="8"/>
        <v>49298.150583982511</v>
      </c>
      <c r="L53" s="4">
        <f t="shared" si="9"/>
        <v>5971671.9594005579</v>
      </c>
      <c r="M53" s="9">
        <f t="shared" si="10"/>
        <v>716.37108312569035</v>
      </c>
      <c r="N53" s="4">
        <f t="shared" si="4"/>
        <v>56629.251976993321</v>
      </c>
      <c r="O53" s="4">
        <f t="shared" si="5"/>
        <v>41967.049190971702</v>
      </c>
    </row>
    <row r="54" spans="2:15" x14ac:dyDescent="0.2">
      <c r="B54">
        <v>51</v>
      </c>
      <c r="C54" s="2">
        <v>47588.855469000002</v>
      </c>
      <c r="D54" s="6">
        <f t="shared" si="1"/>
        <v>46643.429169180919</v>
      </c>
      <c r="E54" s="6">
        <f t="shared" si="2"/>
        <v>945.42629981908249</v>
      </c>
      <c r="F54" s="3">
        <f t="shared" si="3"/>
        <v>10533140.430400001</v>
      </c>
      <c r="G54" s="3">
        <f t="shared" si="12"/>
        <v>7817847.7429829482</v>
      </c>
      <c r="H54" s="4">
        <f t="shared" si="6"/>
        <v>49298.150583982511</v>
      </c>
      <c r="I54" s="4">
        <f t="shared" si="7"/>
        <v>13789519.702383507</v>
      </c>
      <c r="J54">
        <f t="shared" si="11"/>
        <v>0.56694126493989783</v>
      </c>
      <c r="K54" s="4">
        <f t="shared" si="8"/>
        <v>48329.080649338743</v>
      </c>
      <c r="L54" s="4">
        <f t="shared" si="9"/>
        <v>5971671.9594005579</v>
      </c>
      <c r="M54" s="9">
        <f t="shared" si="10"/>
        <v>1685.6514801578232</v>
      </c>
      <c r="N54" s="4">
        <f t="shared" si="4"/>
        <v>55660.182042349552</v>
      </c>
      <c r="O54" s="4">
        <f t="shared" si="5"/>
        <v>40997.979256327933</v>
      </c>
    </row>
    <row r="55" spans="2:15" x14ac:dyDescent="0.2">
      <c r="B55">
        <v>52</v>
      </c>
      <c r="C55" s="2">
        <v>45897.574219000002</v>
      </c>
      <c r="D55" s="6">
        <f t="shared" si="1"/>
        <v>45492.818274259043</v>
      </c>
      <c r="E55" s="6">
        <f t="shared" si="2"/>
        <v>404.75594474095851</v>
      </c>
      <c r="F55" s="3">
        <f t="shared" si="3"/>
        <v>10533140.430400001</v>
      </c>
      <c r="G55" s="3">
        <f t="shared" si="12"/>
        <v>7817847.7429829482</v>
      </c>
      <c r="H55" s="4">
        <f t="shared" si="6"/>
        <v>48329.080649338743</v>
      </c>
      <c r="I55" s="4">
        <f t="shared" si="7"/>
        <v>13789519.702383507</v>
      </c>
      <c r="J55">
        <f t="shared" si="11"/>
        <v>0.56694126493989783</v>
      </c>
      <c r="K55" s="4">
        <f t="shared" si="8"/>
        <v>46950.559318013002</v>
      </c>
      <c r="L55" s="4">
        <f t="shared" si="9"/>
        <v>5971671.9594005579</v>
      </c>
      <c r="M55" s="9">
        <f t="shared" si="10"/>
        <v>1457.7410437539584</v>
      </c>
      <c r="N55" s="4">
        <f t="shared" si="4"/>
        <v>54281.660711023811</v>
      </c>
      <c r="O55" s="4">
        <f t="shared" si="5"/>
        <v>39619.457925002192</v>
      </c>
    </row>
  </sheetData>
  <mergeCells count="1">
    <mergeCell ref="P31:Q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1FF0-23D2-5F41-B7A4-473CF4E373DC}">
  <dimension ref="B3:R55"/>
  <sheetViews>
    <sheetView zoomScale="50" zoomScaleNormal="157" workbookViewId="0">
      <selection activeCell="G4" sqref="G4"/>
    </sheetView>
  </sheetViews>
  <sheetFormatPr baseColWidth="10" defaultRowHeight="16" x14ac:dyDescent="0.2"/>
  <cols>
    <col min="2" max="2" width="13.6640625" bestFit="1" customWidth="1"/>
    <col min="3" max="3" width="16.5" bestFit="1" customWidth="1"/>
    <col min="4" max="4" width="11.5" bestFit="1" customWidth="1"/>
    <col min="5" max="5" width="12" bestFit="1" customWidth="1"/>
    <col min="6" max="6" width="15.83203125" bestFit="1" customWidth="1"/>
    <col min="7" max="7" width="14.6640625" bestFit="1" customWidth="1"/>
    <col min="8" max="8" width="12" bestFit="1" customWidth="1"/>
    <col min="9" max="9" width="15.83203125" bestFit="1" customWidth="1"/>
    <col min="10" max="10" width="11" bestFit="1" customWidth="1"/>
    <col min="11" max="11" width="12" bestFit="1" customWidth="1"/>
    <col min="12" max="12" width="15.83203125" bestFit="1" customWidth="1"/>
    <col min="13" max="13" width="12" bestFit="1" customWidth="1"/>
    <col min="14" max="14" width="13.1640625" customWidth="1"/>
    <col min="15" max="15" width="14.83203125" customWidth="1"/>
    <col min="16" max="16" width="22" customWidth="1"/>
    <col min="17" max="17" width="21.83203125" customWidth="1"/>
  </cols>
  <sheetData>
    <row r="3" spans="2:15" x14ac:dyDescent="0.2">
      <c r="B3" t="s">
        <v>8</v>
      </c>
      <c r="C3" s="1" t="s">
        <v>7</v>
      </c>
      <c r="D3" s="5" t="s">
        <v>13</v>
      </c>
      <c r="E3" s="5" t="s">
        <v>14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7" t="s">
        <v>16</v>
      </c>
      <c r="N3" s="1" t="s">
        <v>33</v>
      </c>
      <c r="O3" s="1" t="s">
        <v>34</v>
      </c>
    </row>
    <row r="4" spans="2:15" x14ac:dyDescent="0.2">
      <c r="B4">
        <v>1</v>
      </c>
      <c r="C4" s="2">
        <v>33922.960937999997</v>
      </c>
      <c r="D4" s="6">
        <f xml:space="preserve"> 0.000501965682*B4^6 - 0.081632219622*B4^5 + 4.850665264336*B4^4 - 125.689828278878*B4^3 + 1268.7868308115*B4^2 - 1910.93148768664*B4 + 33586.7602411859</f>
        <v>32823.695291042277</v>
      </c>
      <c r="E4" s="6">
        <f>ABS(C4-D4)</f>
        <v>1099.2656469577196</v>
      </c>
      <c r="F4" s="3">
        <f>$Q$32*$Q$32</f>
        <v>10533140.430400001</v>
      </c>
      <c r="G4" s="3">
        <f t="shared" ref="G4:G35" si="0">$Q$33*$Q$33</f>
        <v>7817847.7429829482</v>
      </c>
      <c r="K4" s="4">
        <f>C4</f>
        <v>33922.960937999997</v>
      </c>
      <c r="L4" s="4">
        <f>F4</f>
        <v>10533140.430400001</v>
      </c>
      <c r="M4" s="8"/>
      <c r="N4" s="4">
        <f>K4+SQRT(L4)*3</f>
        <v>43659.400937999999</v>
      </c>
      <c r="O4" s="4">
        <f>K4-SQRT(L4)*3</f>
        <v>24186.520937999994</v>
      </c>
    </row>
    <row r="5" spans="2:15" x14ac:dyDescent="0.2">
      <c r="B5">
        <v>2</v>
      </c>
      <c r="C5" s="2">
        <v>36069.804687999997</v>
      </c>
      <c r="D5" s="6">
        <f t="shared" ref="D5:D55" si="1" xml:space="preserve"> 0.000501965682*B5^6 - 0.081632219622*B5^5 + 4.850665264336*B5^4 - 125.689828278878*B5^3 + 1268.7868308115*B5^2 - 1910.93148768664*B5 + 33586.7602411859</f>
        <v>33909.556501832711</v>
      </c>
      <c r="E5" s="6">
        <f t="shared" ref="E5:E55" si="2">ABS(C5-D5)</f>
        <v>2160.2481861672859</v>
      </c>
      <c r="F5" s="3">
        <f t="shared" ref="F5:F55" si="3">$Q$32*$Q$32</f>
        <v>10533140.430400001</v>
      </c>
      <c r="G5" s="3">
        <f t="shared" si="0"/>
        <v>7817847.7429829482</v>
      </c>
      <c r="H5" s="4">
        <f>K4</f>
        <v>33922.960937999997</v>
      </c>
      <c r="I5" s="4">
        <f>L4+G5</f>
        <v>18350988.173382949</v>
      </c>
      <c r="J5">
        <f>(I5)/(I5+F5)</f>
        <v>0.63533120299774326</v>
      </c>
      <c r="K5" s="4">
        <f>H5+J5*(C5-H5)</f>
        <v>35286.91776033568</v>
      </c>
      <c r="L5" s="4">
        <f>I5-J5*I5</f>
        <v>6692032.7809902001</v>
      </c>
      <c r="M5" s="9">
        <f>ABS(D5-K5)</f>
        <v>1377.3612585029696</v>
      </c>
      <c r="N5" s="4">
        <f t="shared" ref="N5:N55" si="4">K5+SQRT(L5)*3</f>
        <v>43047.606842428315</v>
      </c>
      <c r="O5" s="4">
        <f t="shared" ref="O5:O55" si="5">K5-SQRT(L5)*3</f>
        <v>27526.228678243046</v>
      </c>
    </row>
    <row r="6" spans="2:15" x14ac:dyDescent="0.2">
      <c r="B6">
        <v>3</v>
      </c>
      <c r="C6" s="2">
        <v>32569.849609000001</v>
      </c>
      <c r="D6" s="6">
        <f t="shared" si="1"/>
        <v>36252.855081925023</v>
      </c>
      <c r="E6" s="6">
        <f t="shared" si="2"/>
        <v>3683.0054729250223</v>
      </c>
      <c r="F6" s="3">
        <f t="shared" si="3"/>
        <v>10533140.430400001</v>
      </c>
      <c r="G6" s="3">
        <f t="shared" si="0"/>
        <v>7817847.7429829482</v>
      </c>
      <c r="H6" s="4">
        <f t="shared" ref="H6:H55" si="6">K5</f>
        <v>35286.91776033568</v>
      </c>
      <c r="I6" s="4">
        <f t="shared" ref="I6:I55" si="7">L5+G6</f>
        <v>14509880.523973148</v>
      </c>
      <c r="J6">
        <f>(I6)/(I6+F6)</f>
        <v>0.57939817046870112</v>
      </c>
      <c r="K6" s="4">
        <f t="shared" ref="K6:K55" si="8">H6+J6*(C6-H6)</f>
        <v>33712.653444413008</v>
      </c>
      <c r="L6" s="4">
        <f t="shared" ref="L6:L55" si="9">I6-J6*I6</f>
        <v>6102882.2946636677</v>
      </c>
      <c r="M6" s="9">
        <f t="shared" ref="M6:M55" si="10">ABS(D6-K6)</f>
        <v>2540.2016375120147</v>
      </c>
      <c r="N6" s="4">
        <f t="shared" si="4"/>
        <v>41123.857169313102</v>
      </c>
      <c r="O6" s="4">
        <f t="shared" si="5"/>
        <v>26301.449719512915</v>
      </c>
    </row>
    <row r="7" spans="2:15" x14ac:dyDescent="0.2">
      <c r="B7">
        <v>4</v>
      </c>
      <c r="C7" s="2">
        <v>35510.289062999997</v>
      </c>
      <c r="D7" s="6">
        <f t="shared" si="1"/>
        <v>39359.709539785705</v>
      </c>
      <c r="E7" s="6">
        <f t="shared" si="2"/>
        <v>3849.4204767857082</v>
      </c>
      <c r="F7" s="3">
        <f t="shared" si="3"/>
        <v>10533140.430400001</v>
      </c>
      <c r="G7" s="3">
        <f t="shared" si="0"/>
        <v>7817847.7429829482</v>
      </c>
      <c r="H7" s="4">
        <f t="shared" si="6"/>
        <v>33712.653444413008</v>
      </c>
      <c r="I7" s="4">
        <f t="shared" si="7"/>
        <v>13920730.037646616</v>
      </c>
      <c r="J7">
        <f t="shared" ref="J7:J55" si="11">(I7)/(I7+F7)</f>
        <v>0.56926489636217525</v>
      </c>
      <c r="K7" s="4">
        <f t="shared" si="8"/>
        <v>34735.984298524883</v>
      </c>
      <c r="L7" s="4">
        <f t="shared" si="9"/>
        <v>5996147.0954798954</v>
      </c>
      <c r="M7" s="9">
        <f t="shared" si="10"/>
        <v>4623.7252412608213</v>
      </c>
      <c r="N7" s="4">
        <f t="shared" si="4"/>
        <v>42082.09373545264</v>
      </c>
      <c r="O7" s="4">
        <f t="shared" si="5"/>
        <v>27389.874861597127</v>
      </c>
    </row>
    <row r="8" spans="2:15" x14ac:dyDescent="0.2">
      <c r="B8">
        <v>5</v>
      </c>
      <c r="C8" s="2">
        <v>46481.105469000002</v>
      </c>
      <c r="D8" s="6">
        <f t="shared" si="1"/>
        <v>42824.953355852951</v>
      </c>
      <c r="E8" s="6">
        <f t="shared" si="2"/>
        <v>3656.1521131470508</v>
      </c>
      <c r="F8" s="3">
        <f t="shared" si="3"/>
        <v>10533140.430400001</v>
      </c>
      <c r="G8" s="3">
        <f t="shared" si="0"/>
        <v>7817847.7429829482</v>
      </c>
      <c r="H8" s="4">
        <f t="shared" si="6"/>
        <v>34735.984298524883</v>
      </c>
      <c r="I8" s="4">
        <f t="shared" si="7"/>
        <v>13813994.838462844</v>
      </c>
      <c r="J8">
        <f t="shared" si="11"/>
        <v>0.56737660040560656</v>
      </c>
      <c r="K8" s="4">
        <f t="shared" si="8"/>
        <v>41399.891219580975</v>
      </c>
      <c r="L8" s="4">
        <f t="shared" si="9"/>
        <v>5976257.4089951999</v>
      </c>
      <c r="M8" s="9">
        <f t="shared" si="10"/>
        <v>1425.0621362719758</v>
      </c>
      <c r="N8" s="4">
        <f t="shared" si="4"/>
        <v>48733.806727749638</v>
      </c>
      <c r="O8" s="4">
        <f t="shared" si="5"/>
        <v>34065.975711412313</v>
      </c>
    </row>
    <row r="9" spans="2:15" x14ac:dyDescent="0.2">
      <c r="B9">
        <v>6</v>
      </c>
      <c r="C9" s="2">
        <v>49199.871094000002</v>
      </c>
      <c r="D9" s="6">
        <f t="shared" si="1"/>
        <v>46323.604069700588</v>
      </c>
      <c r="E9" s="6">
        <f t="shared" si="2"/>
        <v>2876.2670242994136</v>
      </c>
      <c r="F9" s="3">
        <f t="shared" si="3"/>
        <v>10533140.430400001</v>
      </c>
      <c r="G9" s="3">
        <f t="shared" si="0"/>
        <v>7817847.7429829482</v>
      </c>
      <c r="H9" s="4">
        <f t="shared" si="6"/>
        <v>41399.891219580975</v>
      </c>
      <c r="I9" s="4">
        <f t="shared" si="7"/>
        <v>13794105.151978148</v>
      </c>
      <c r="J9">
        <f t="shared" si="11"/>
        <v>0.56702289230681102</v>
      </c>
      <c r="K9" s="4">
        <f t="shared" si="8"/>
        <v>45822.658367908967</v>
      </c>
      <c r="L9" s="4">
        <f t="shared" si="9"/>
        <v>5972531.7519192155</v>
      </c>
      <c r="M9" s="9">
        <f t="shared" si="10"/>
        <v>500.9457017916211</v>
      </c>
      <c r="N9" s="4">
        <f t="shared" si="4"/>
        <v>53154.287502506064</v>
      </c>
      <c r="O9" s="4">
        <f t="shared" si="5"/>
        <v>38491.02923331187</v>
      </c>
    </row>
    <row r="10" spans="2:15" x14ac:dyDescent="0.2">
      <c r="B10">
        <v>7</v>
      </c>
      <c r="C10" s="2">
        <v>48824.425780999998</v>
      </c>
      <c r="D10" s="6">
        <f t="shared" si="1"/>
        <v>49602.693782493174</v>
      </c>
      <c r="E10" s="6">
        <f t="shared" si="2"/>
        <v>778.26800149317569</v>
      </c>
      <c r="F10" s="3">
        <f t="shared" si="3"/>
        <v>10533140.430400001</v>
      </c>
      <c r="G10" s="3">
        <f t="shared" si="0"/>
        <v>7817847.7429829482</v>
      </c>
      <c r="H10" s="4">
        <f t="shared" si="6"/>
        <v>45822.658367908967</v>
      </c>
      <c r="I10" s="4">
        <f t="shared" si="7"/>
        <v>13790379.494902164</v>
      </c>
      <c r="J10">
        <f t="shared" si="11"/>
        <v>0.56695657278439116</v>
      </c>
      <c r="K10" s="4">
        <f t="shared" si="8"/>
        <v>47524.530132730928</v>
      </c>
      <c r="L10" s="4">
        <f t="shared" si="9"/>
        <v>5971833.1990762902</v>
      </c>
      <c r="M10" s="9">
        <f t="shared" si="10"/>
        <v>2078.1636497622458</v>
      </c>
      <c r="N10" s="4">
        <f t="shared" si="4"/>
        <v>54855.73049772482</v>
      </c>
      <c r="O10" s="4">
        <f t="shared" si="5"/>
        <v>40193.329767737036</v>
      </c>
    </row>
    <row r="11" spans="2:15" x14ac:dyDescent="0.2">
      <c r="B11">
        <v>8</v>
      </c>
      <c r="C11" s="2">
        <v>48378.988280999998</v>
      </c>
      <c r="D11" s="6">
        <f t="shared" si="1"/>
        <v>52473.461074732018</v>
      </c>
      <c r="E11" s="6">
        <f t="shared" si="2"/>
        <v>4094.4727937320204</v>
      </c>
      <c r="F11" s="3">
        <f t="shared" si="3"/>
        <v>10533140.430400001</v>
      </c>
      <c r="G11" s="3">
        <f t="shared" si="0"/>
        <v>7817847.7429829482</v>
      </c>
      <c r="H11" s="4">
        <f t="shared" si="6"/>
        <v>47524.530132730928</v>
      </c>
      <c r="I11" s="4">
        <f t="shared" si="7"/>
        <v>13789680.942059238</v>
      </c>
      <c r="J11">
        <f t="shared" si="11"/>
        <v>0.56694413575200242</v>
      </c>
      <c r="K11" s="4">
        <f t="shared" si="8"/>
        <v>48008.960169137594</v>
      </c>
      <c r="L11" s="4">
        <f t="shared" si="9"/>
        <v>5971702.1980676046</v>
      </c>
      <c r="M11" s="9">
        <f t="shared" si="10"/>
        <v>4464.5009055944247</v>
      </c>
      <c r="N11" s="4">
        <f t="shared" si="4"/>
        <v>55340.080123319793</v>
      </c>
      <c r="O11" s="4">
        <f t="shared" si="5"/>
        <v>40677.840214955395</v>
      </c>
    </row>
    <row r="12" spans="2:15" x14ac:dyDescent="0.2">
      <c r="B12">
        <v>9</v>
      </c>
      <c r="C12" s="2">
        <v>54824.117187999997</v>
      </c>
      <c r="D12" s="6">
        <f t="shared" si="1"/>
        <v>54803.904339292363</v>
      </c>
      <c r="E12" s="6">
        <f t="shared" si="2"/>
        <v>20.212848707633384</v>
      </c>
      <c r="F12" s="3">
        <f t="shared" si="3"/>
        <v>10533140.430400001</v>
      </c>
      <c r="G12" s="3">
        <f t="shared" si="0"/>
        <v>7817847.7429829482</v>
      </c>
      <c r="H12" s="4">
        <f t="shared" si="6"/>
        <v>48008.960169137594</v>
      </c>
      <c r="I12" s="4">
        <f t="shared" si="7"/>
        <v>13789549.941050552</v>
      </c>
      <c r="J12">
        <f t="shared" si="11"/>
        <v>0.56694180333095179</v>
      </c>
      <c r="K12" s="4">
        <f t="shared" si="8"/>
        <v>51872.757579395038</v>
      </c>
      <c r="L12" s="4">
        <f t="shared" si="9"/>
        <v>5971677.6303491322</v>
      </c>
      <c r="M12" s="9">
        <f t="shared" si="10"/>
        <v>2931.146759897325</v>
      </c>
      <c r="N12" s="4">
        <f t="shared" si="4"/>
        <v>59203.862453364731</v>
      </c>
      <c r="O12" s="4">
        <f t="shared" si="5"/>
        <v>44541.652705425346</v>
      </c>
    </row>
    <row r="13" spans="2:15" x14ac:dyDescent="0.2">
      <c r="B13">
        <v>10</v>
      </c>
      <c r="C13" s="2">
        <v>56804.902344000002</v>
      </c>
      <c r="D13" s="6">
        <f t="shared" si="1"/>
        <v>56511.696529751527</v>
      </c>
      <c r="E13" s="6">
        <f t="shared" si="2"/>
        <v>293.20581424847478</v>
      </c>
      <c r="F13" s="3">
        <f t="shared" si="3"/>
        <v>10533140.430400001</v>
      </c>
      <c r="G13" s="3">
        <f t="shared" si="0"/>
        <v>7817847.7429829482</v>
      </c>
      <c r="H13" s="4">
        <f t="shared" si="6"/>
        <v>51872.757579395038</v>
      </c>
      <c r="I13" s="4">
        <f t="shared" si="7"/>
        <v>13789525.373332079</v>
      </c>
      <c r="J13">
        <f t="shared" si="11"/>
        <v>0.56694136590966138</v>
      </c>
      <c r="K13" s="4">
        <f t="shared" si="8"/>
        <v>54668.994469104364</v>
      </c>
      <c r="L13" s="4">
        <f t="shared" si="9"/>
        <v>5971673.0229292568</v>
      </c>
      <c r="M13" s="9">
        <f t="shared" si="10"/>
        <v>1842.7020606471633</v>
      </c>
      <c r="N13" s="4">
        <f t="shared" si="4"/>
        <v>62000.096514933713</v>
      </c>
      <c r="O13" s="4">
        <f t="shared" si="5"/>
        <v>47337.892423275014</v>
      </c>
    </row>
    <row r="14" spans="2:15" x14ac:dyDescent="0.2">
      <c r="B14">
        <v>11</v>
      </c>
      <c r="C14" s="2">
        <v>54738.945312999997</v>
      </c>
      <c r="D14" s="6">
        <f t="shared" si="1"/>
        <v>57557.461324008036</v>
      </c>
      <c r="E14" s="6">
        <f t="shared" si="2"/>
        <v>2818.5160110080396</v>
      </c>
      <c r="F14" s="3">
        <f t="shared" si="3"/>
        <v>10533140.430400001</v>
      </c>
      <c r="G14" s="3">
        <f t="shared" si="0"/>
        <v>7817847.7429829482</v>
      </c>
      <c r="H14" s="4">
        <f t="shared" si="6"/>
        <v>54668.994469104364</v>
      </c>
      <c r="I14" s="4">
        <f t="shared" si="7"/>
        <v>13789520.765912205</v>
      </c>
      <c r="J14">
        <f t="shared" si="11"/>
        <v>0.56694128387575327</v>
      </c>
      <c r="K14" s="4">
        <f t="shared" si="8"/>
        <v>54708.652490350745</v>
      </c>
      <c r="L14" s="4">
        <f t="shared" si="9"/>
        <v>5971672.1588545786</v>
      </c>
      <c r="M14" s="9">
        <f t="shared" si="10"/>
        <v>2848.808833657291</v>
      </c>
      <c r="N14" s="4">
        <f t="shared" si="4"/>
        <v>62039.754005791052</v>
      </c>
      <c r="O14" s="4">
        <f t="shared" si="5"/>
        <v>47377.550974910439</v>
      </c>
    </row>
    <row r="15" spans="2:15" x14ac:dyDescent="0.2">
      <c r="B15">
        <v>12</v>
      </c>
      <c r="C15" s="2">
        <v>58917.691405999998</v>
      </c>
      <c r="D15" s="6">
        <f t="shared" si="1"/>
        <v>57938.410703191927</v>
      </c>
      <c r="E15" s="6">
        <f t="shared" si="2"/>
        <v>979.28070280807151</v>
      </c>
      <c r="F15" s="3">
        <f t="shared" si="3"/>
        <v>10533140.430400001</v>
      </c>
      <c r="G15" s="3">
        <f t="shared" si="0"/>
        <v>7817847.7429829482</v>
      </c>
      <c r="H15" s="4">
        <f t="shared" si="6"/>
        <v>54708.652490350745</v>
      </c>
      <c r="I15" s="4">
        <f t="shared" si="7"/>
        <v>13789519.901837528</v>
      </c>
      <c r="J15">
        <f t="shared" si="11"/>
        <v>0.56694126849112569</v>
      </c>
      <c r="K15" s="4">
        <f t="shared" si="8"/>
        <v>57094.930352317446</v>
      </c>
      <c r="L15" s="4">
        <f t="shared" si="9"/>
        <v>5971671.9968061363</v>
      </c>
      <c r="M15" s="9">
        <f t="shared" si="10"/>
        <v>843.48035087448079</v>
      </c>
      <c r="N15" s="4">
        <f t="shared" si="4"/>
        <v>64426.031768288667</v>
      </c>
      <c r="O15" s="4">
        <f t="shared" si="5"/>
        <v>49763.828936346225</v>
      </c>
    </row>
    <row r="16" spans="2:15" x14ac:dyDescent="0.2">
      <c r="B16">
        <v>13</v>
      </c>
      <c r="C16" s="2">
        <v>58192.359375</v>
      </c>
      <c r="D16" s="6">
        <f t="shared" si="1"/>
        <v>57682.343945866087</v>
      </c>
      <c r="E16" s="6">
        <f t="shared" si="2"/>
        <v>510.01542913391313</v>
      </c>
      <c r="F16" s="3">
        <f t="shared" si="3"/>
        <v>10533140.430400001</v>
      </c>
      <c r="G16" s="3">
        <f t="shared" si="0"/>
        <v>7817847.7429829482</v>
      </c>
      <c r="H16" s="4">
        <f t="shared" si="6"/>
        <v>57094.930352317446</v>
      </c>
      <c r="I16" s="4">
        <f t="shared" si="7"/>
        <v>13789519.739789084</v>
      </c>
      <c r="J16">
        <f t="shared" si="11"/>
        <v>0.56694126560589464</v>
      </c>
      <c r="K16" s="4">
        <f t="shared" si="8"/>
        <v>57717.108151349734</v>
      </c>
      <c r="L16" s="4">
        <f t="shared" si="9"/>
        <v>5971671.9664155934</v>
      </c>
      <c r="M16" s="9">
        <f t="shared" si="10"/>
        <v>34.764205483646947</v>
      </c>
      <c r="N16" s="4">
        <f t="shared" si="4"/>
        <v>65048.209548666535</v>
      </c>
      <c r="O16" s="4">
        <f t="shared" si="5"/>
        <v>50386.006754032933</v>
      </c>
    </row>
    <row r="17" spans="2:18" x14ac:dyDescent="0.2">
      <c r="B17">
        <v>14</v>
      </c>
      <c r="C17" s="2">
        <v>63503.457030999998</v>
      </c>
      <c r="D17" s="6">
        <f t="shared" si="1"/>
        <v>56842.008037518579</v>
      </c>
      <c r="E17" s="6">
        <f t="shared" si="2"/>
        <v>6661.4489934814192</v>
      </c>
      <c r="F17" s="3">
        <f t="shared" si="3"/>
        <v>10533140.430400001</v>
      </c>
      <c r="G17" s="3">
        <f t="shared" si="0"/>
        <v>7817847.7429829482</v>
      </c>
      <c r="H17" s="4">
        <f t="shared" si="6"/>
        <v>57717.108151349734</v>
      </c>
      <c r="I17" s="4">
        <f t="shared" si="7"/>
        <v>13789519.709398542</v>
      </c>
      <c r="J17">
        <f t="shared" si="11"/>
        <v>0.56694126506479881</v>
      </c>
      <c r="K17" s="4">
        <f t="shared" si="8"/>
        <v>60997.628105284937</v>
      </c>
      <c r="L17" s="4">
        <f t="shared" si="9"/>
        <v>5971671.9607161554</v>
      </c>
      <c r="M17" s="9">
        <f t="shared" si="10"/>
        <v>4155.6200677663583</v>
      </c>
      <c r="N17" s="4">
        <f t="shared" si="4"/>
        <v>68328.729499103298</v>
      </c>
      <c r="O17" s="4">
        <f t="shared" si="5"/>
        <v>53666.526711466584</v>
      </c>
    </row>
    <row r="18" spans="2:18" x14ac:dyDescent="0.2">
      <c r="B18">
        <v>15</v>
      </c>
      <c r="C18" s="2">
        <v>56473.03125</v>
      </c>
      <c r="D18" s="6">
        <f t="shared" si="1"/>
        <v>55489.819495345597</v>
      </c>
      <c r="E18" s="6">
        <f t="shared" si="2"/>
        <v>983.21175465440319</v>
      </c>
      <c r="F18" s="3">
        <f t="shared" si="3"/>
        <v>10533140.430400001</v>
      </c>
      <c r="G18" s="3">
        <f t="shared" si="0"/>
        <v>7817847.7429829482</v>
      </c>
      <c r="H18" s="4">
        <f t="shared" si="6"/>
        <v>60997.628105284937</v>
      </c>
      <c r="I18" s="4">
        <f t="shared" si="7"/>
        <v>13789519.703699104</v>
      </c>
      <c r="J18">
        <f t="shared" si="11"/>
        <v>0.56694126496332187</v>
      </c>
      <c r="K18" s="4">
        <f t="shared" si="8"/>
        <v>58432.447440700627</v>
      </c>
      <c r="L18" s="4">
        <f t="shared" si="9"/>
        <v>5971671.959647283</v>
      </c>
      <c r="M18" s="9">
        <f t="shared" si="10"/>
        <v>2942.6279453550305</v>
      </c>
      <c r="N18" s="4">
        <f t="shared" si="4"/>
        <v>65763.548833862878</v>
      </c>
      <c r="O18" s="4">
        <f t="shared" si="5"/>
        <v>51101.346047538376</v>
      </c>
    </row>
    <row r="19" spans="2:18" x14ac:dyDescent="0.2">
      <c r="B19">
        <v>16</v>
      </c>
      <c r="C19" s="2">
        <v>55033.117187999997</v>
      </c>
      <c r="D19" s="6">
        <f t="shared" si="1"/>
        <v>53712.947608326576</v>
      </c>
      <c r="E19" s="6">
        <f t="shared" si="2"/>
        <v>1320.1695796734202</v>
      </c>
      <c r="F19" s="3">
        <f t="shared" si="3"/>
        <v>10533140.430400001</v>
      </c>
      <c r="G19" s="3">
        <f t="shared" si="0"/>
        <v>7817847.7429829482</v>
      </c>
      <c r="H19" s="4">
        <f t="shared" si="6"/>
        <v>58432.447440700627</v>
      </c>
      <c r="I19" s="4">
        <f t="shared" si="7"/>
        <v>13789519.702630231</v>
      </c>
      <c r="J19">
        <f t="shared" si="11"/>
        <v>0.56694126494429076</v>
      </c>
      <c r="K19" s="4">
        <f t="shared" si="8"/>
        <v>56505.226847271137</v>
      </c>
      <c r="L19" s="4">
        <f t="shared" si="9"/>
        <v>5971671.9594468279</v>
      </c>
      <c r="M19" s="9">
        <f t="shared" si="10"/>
        <v>2792.2792389445603</v>
      </c>
      <c r="N19" s="4">
        <f t="shared" si="4"/>
        <v>63836.328240310344</v>
      </c>
      <c r="O19" s="4">
        <f t="shared" si="5"/>
        <v>49174.125454231929</v>
      </c>
    </row>
    <row r="20" spans="2:18" x14ac:dyDescent="0.2">
      <c r="B20">
        <v>17</v>
      </c>
      <c r="C20" s="2">
        <v>53333.539062999997</v>
      </c>
      <c r="D20" s="6">
        <f t="shared" si="1"/>
        <v>51608.75909258904</v>
      </c>
      <c r="E20" s="6">
        <f t="shared" si="2"/>
        <v>1724.7799704109566</v>
      </c>
      <c r="F20" s="3">
        <f t="shared" si="3"/>
        <v>10533140.430400001</v>
      </c>
      <c r="G20" s="3">
        <f t="shared" si="0"/>
        <v>7817847.7429829482</v>
      </c>
      <c r="H20" s="4">
        <f t="shared" si="6"/>
        <v>56505.226847271137</v>
      </c>
      <c r="I20" s="4">
        <f t="shared" si="7"/>
        <v>13789519.702429775</v>
      </c>
      <c r="J20">
        <f t="shared" si="11"/>
        <v>0.56694126494072161</v>
      </c>
      <c r="K20" s="4">
        <f t="shared" si="8"/>
        <v>54707.066162859424</v>
      </c>
      <c r="L20" s="4">
        <f t="shared" si="9"/>
        <v>5971671.959409235</v>
      </c>
      <c r="M20" s="9">
        <f t="shared" si="10"/>
        <v>3098.3070702703844</v>
      </c>
      <c r="N20" s="4">
        <f t="shared" si="4"/>
        <v>62038.16755587556</v>
      </c>
      <c r="O20" s="4">
        <f t="shared" si="5"/>
        <v>47375.964769843289</v>
      </c>
    </row>
    <row r="21" spans="2:18" x14ac:dyDescent="0.2">
      <c r="B21">
        <v>18</v>
      </c>
      <c r="C21" s="2">
        <v>56704.574219000002</v>
      </c>
      <c r="D21" s="6">
        <f t="shared" si="1"/>
        <v>49280.624162065353</v>
      </c>
      <c r="E21" s="6">
        <f t="shared" si="2"/>
        <v>7423.9500569346492</v>
      </c>
      <c r="F21" s="3">
        <f t="shared" si="3"/>
        <v>10533140.430400001</v>
      </c>
      <c r="G21" s="3">
        <f t="shared" si="0"/>
        <v>7817847.7429829482</v>
      </c>
      <c r="H21" s="4">
        <f t="shared" si="6"/>
        <v>54707.066162859424</v>
      </c>
      <c r="I21" s="4">
        <f t="shared" si="7"/>
        <v>13789519.702392183</v>
      </c>
      <c r="J21">
        <f t="shared" si="11"/>
        <v>0.56694126494005237</v>
      </c>
      <c r="K21" s="4">
        <f t="shared" si="8"/>
        <v>55839.535906935707</v>
      </c>
      <c r="L21" s="4">
        <f t="shared" si="9"/>
        <v>5971671.959402184</v>
      </c>
      <c r="M21" s="9">
        <f t="shared" si="10"/>
        <v>6558.9117448703546</v>
      </c>
      <c r="N21" s="4">
        <f t="shared" si="4"/>
        <v>63170.637299947513</v>
      </c>
      <c r="O21" s="4">
        <f t="shared" si="5"/>
        <v>48508.434513923901</v>
      </c>
    </row>
    <row r="22" spans="2:18" x14ac:dyDescent="0.2">
      <c r="B22">
        <v>19</v>
      </c>
      <c r="C22" s="2">
        <v>42909.402344000002</v>
      </c>
      <c r="D22" s="6">
        <f t="shared" si="1"/>
        <v>46834.084014440268</v>
      </c>
      <c r="E22" s="6">
        <f t="shared" si="2"/>
        <v>3924.6816704402663</v>
      </c>
      <c r="F22" s="3">
        <f t="shared" si="3"/>
        <v>10533140.430400001</v>
      </c>
      <c r="G22" s="3">
        <f t="shared" si="0"/>
        <v>7817847.7429829482</v>
      </c>
      <c r="H22" s="4">
        <f t="shared" si="6"/>
        <v>55839.535906935707</v>
      </c>
      <c r="I22" s="4">
        <f t="shared" si="7"/>
        <v>13789519.702385131</v>
      </c>
      <c r="J22">
        <f t="shared" si="11"/>
        <v>0.5669412649399268</v>
      </c>
      <c r="K22" s="4">
        <f t="shared" si="8"/>
        <v>48508.909628922738</v>
      </c>
      <c r="L22" s="4">
        <f t="shared" si="9"/>
        <v>5971671.9594008615</v>
      </c>
      <c r="M22" s="9">
        <f t="shared" si="10"/>
        <v>1674.82561448247</v>
      </c>
      <c r="N22" s="4">
        <f t="shared" si="4"/>
        <v>55840.011021933737</v>
      </c>
      <c r="O22" s="4">
        <f t="shared" si="5"/>
        <v>41177.80823591174</v>
      </c>
    </row>
    <row r="23" spans="2:18" x14ac:dyDescent="0.2">
      <c r="B23">
        <v>20</v>
      </c>
      <c r="C23" s="2">
        <v>38402.222655999998</v>
      </c>
      <c r="D23" s="6">
        <f t="shared" si="1"/>
        <v>44373.379732389199</v>
      </c>
      <c r="E23" s="6">
        <f t="shared" si="2"/>
        <v>5971.1570763892014</v>
      </c>
      <c r="F23" s="3">
        <f t="shared" si="3"/>
        <v>10533140.430400001</v>
      </c>
      <c r="G23" s="3">
        <f t="shared" si="0"/>
        <v>7817847.7429829482</v>
      </c>
      <c r="H23" s="4">
        <f t="shared" si="6"/>
        <v>48508.909628922738</v>
      </c>
      <c r="I23" s="4">
        <f t="shared" si="7"/>
        <v>13789519.702383809</v>
      </c>
      <c r="J23">
        <f t="shared" si="11"/>
        <v>0.56694126493990327</v>
      </c>
      <c r="K23" s="4">
        <f t="shared" si="8"/>
        <v>42779.01173214228</v>
      </c>
      <c r="L23" s="4">
        <f t="shared" si="9"/>
        <v>5971671.9594006138</v>
      </c>
      <c r="M23" s="9">
        <f t="shared" si="10"/>
        <v>1594.3680002469191</v>
      </c>
      <c r="N23" s="4">
        <f t="shared" si="4"/>
        <v>50110.113125153126</v>
      </c>
      <c r="O23" s="4">
        <f t="shared" si="5"/>
        <v>35447.910339131435</v>
      </c>
    </row>
    <row r="24" spans="2:18" x14ac:dyDescent="0.2">
      <c r="B24">
        <v>21</v>
      </c>
      <c r="C24" s="2">
        <v>36684.925780999998</v>
      </c>
      <c r="D24" s="6">
        <f t="shared" si="1"/>
        <v>41998.342600108204</v>
      </c>
      <c r="E24" s="6">
        <f t="shared" si="2"/>
        <v>5313.4168191082063</v>
      </c>
      <c r="F24" s="3">
        <f t="shared" si="3"/>
        <v>10533140.430400001</v>
      </c>
      <c r="G24" s="3">
        <f t="shared" si="0"/>
        <v>7817847.7429829482</v>
      </c>
      <c r="H24" s="4">
        <f t="shared" si="6"/>
        <v>42779.01173214228</v>
      </c>
      <c r="I24" s="4">
        <f t="shared" si="7"/>
        <v>13789519.702383563</v>
      </c>
      <c r="J24">
        <f t="shared" si="11"/>
        <v>0.56694126493989894</v>
      </c>
      <c r="K24" s="4">
        <f t="shared" si="8"/>
        <v>39324.02293434921</v>
      </c>
      <c r="L24" s="4">
        <f t="shared" si="9"/>
        <v>5971671.9594005672</v>
      </c>
      <c r="M24" s="9">
        <f t="shared" si="10"/>
        <v>2674.3196657589942</v>
      </c>
      <c r="N24" s="4">
        <f t="shared" si="4"/>
        <v>46655.124327360027</v>
      </c>
      <c r="O24" s="4">
        <f t="shared" si="5"/>
        <v>31992.921541338394</v>
      </c>
    </row>
    <row r="25" spans="2:18" x14ac:dyDescent="0.2">
      <c r="B25">
        <v>22</v>
      </c>
      <c r="C25" s="2">
        <v>33472.632812999997</v>
      </c>
      <c r="D25" s="6">
        <f t="shared" si="1"/>
        <v>39801.645835134688</v>
      </c>
      <c r="E25" s="6">
        <f t="shared" si="2"/>
        <v>6329.0130221346917</v>
      </c>
      <c r="F25" s="3">
        <f t="shared" si="3"/>
        <v>10533140.430400001</v>
      </c>
      <c r="G25" s="3">
        <f t="shared" si="0"/>
        <v>7817847.7429829482</v>
      </c>
      <c r="H25" s="4">
        <f t="shared" si="6"/>
        <v>39324.02293434921</v>
      </c>
      <c r="I25" s="4">
        <f t="shared" si="7"/>
        <v>13789519.702383514</v>
      </c>
      <c r="J25">
        <f t="shared" si="11"/>
        <v>0.56694126493989794</v>
      </c>
      <c r="K25" s="4">
        <f t="shared" si="8"/>
        <v>36006.628417294662</v>
      </c>
      <c r="L25" s="4">
        <f t="shared" si="9"/>
        <v>5971671.9594005598</v>
      </c>
      <c r="M25" s="9">
        <f t="shared" si="10"/>
        <v>3795.0174178400266</v>
      </c>
      <c r="N25" s="4">
        <f t="shared" si="4"/>
        <v>43337.729810305471</v>
      </c>
      <c r="O25" s="4">
        <f t="shared" si="5"/>
        <v>28675.527024283852</v>
      </c>
    </row>
    <row r="26" spans="2:18" x14ac:dyDescent="0.2">
      <c r="B26">
        <v>23</v>
      </c>
      <c r="C26" s="2">
        <v>40406.269530999998</v>
      </c>
      <c r="D26" s="6">
        <f t="shared" si="1"/>
        <v>37866.41773545774</v>
      </c>
      <c r="E26" s="6">
        <f t="shared" si="2"/>
        <v>2539.8517955422576</v>
      </c>
      <c r="F26" s="3">
        <f t="shared" si="3"/>
        <v>10533140.430400001</v>
      </c>
      <c r="G26" s="3">
        <f t="shared" si="0"/>
        <v>7817847.7429829482</v>
      </c>
      <c r="H26" s="4">
        <f t="shared" si="6"/>
        <v>36006.628417294662</v>
      </c>
      <c r="I26" s="4">
        <f t="shared" si="7"/>
        <v>13789519.702383507</v>
      </c>
      <c r="J26">
        <f t="shared" si="11"/>
        <v>0.56694126493989783</v>
      </c>
      <c r="K26" s="4">
        <f t="shared" si="8"/>
        <v>38500.966515580345</v>
      </c>
      <c r="L26" s="4">
        <f t="shared" si="9"/>
        <v>5971671.9594005579</v>
      </c>
      <c r="M26" s="9">
        <f t="shared" si="10"/>
        <v>634.54878012260451</v>
      </c>
      <c r="N26" s="4">
        <f t="shared" si="4"/>
        <v>45832.067908591154</v>
      </c>
      <c r="O26" s="4">
        <f t="shared" si="5"/>
        <v>31169.865122569536</v>
      </c>
    </row>
    <row r="27" spans="2:18" x14ac:dyDescent="0.2">
      <c r="B27">
        <v>24</v>
      </c>
      <c r="C27" s="2">
        <v>32505.660156000002</v>
      </c>
      <c r="D27" s="6">
        <f t="shared" si="1"/>
        <v>36264.216241923656</v>
      </c>
      <c r="E27" s="6">
        <f t="shared" si="2"/>
        <v>3758.5560859236539</v>
      </c>
      <c r="F27" s="3">
        <f t="shared" si="3"/>
        <v>10533140.430400001</v>
      </c>
      <c r="G27" s="3">
        <f t="shared" si="0"/>
        <v>7817847.7429829482</v>
      </c>
      <c r="H27" s="4">
        <f t="shared" si="6"/>
        <v>38500.966515580345</v>
      </c>
      <c r="I27" s="4">
        <f t="shared" si="7"/>
        <v>13789519.702383507</v>
      </c>
      <c r="J27">
        <f t="shared" si="11"/>
        <v>0.56694126493989783</v>
      </c>
      <c r="K27" s="4">
        <f t="shared" si="8"/>
        <v>35101.97994437765</v>
      </c>
      <c r="L27" s="4">
        <f t="shared" si="9"/>
        <v>5971671.9594005579</v>
      </c>
      <c r="M27" s="9">
        <f t="shared" si="10"/>
        <v>1162.2362975460055</v>
      </c>
      <c r="N27" s="4">
        <f t="shared" si="4"/>
        <v>42433.081337388459</v>
      </c>
      <c r="O27" s="4">
        <f t="shared" si="5"/>
        <v>27770.878551366841</v>
      </c>
    </row>
    <row r="28" spans="2:18" x14ac:dyDescent="0.2">
      <c r="B28">
        <v>25</v>
      </c>
      <c r="C28" s="2">
        <v>35867.777344000002</v>
      </c>
      <c r="D28" s="6">
        <f t="shared" si="1"/>
        <v>35053.36491592633</v>
      </c>
      <c r="E28" s="6">
        <f t="shared" si="2"/>
        <v>814.41242807367234</v>
      </c>
      <c r="F28" s="3">
        <f t="shared" si="3"/>
        <v>10533140.430400001</v>
      </c>
      <c r="G28" s="3">
        <f t="shared" si="0"/>
        <v>7817847.7429829482</v>
      </c>
      <c r="H28" s="4">
        <f t="shared" si="6"/>
        <v>35101.97994437765</v>
      </c>
      <c r="I28" s="4">
        <f t="shared" si="7"/>
        <v>13789519.702383507</v>
      </c>
      <c r="J28">
        <f t="shared" si="11"/>
        <v>0.56694126493989783</v>
      </c>
      <c r="K28" s="4">
        <f t="shared" si="8"/>
        <v>35536.142090807232</v>
      </c>
      <c r="L28" s="4">
        <f t="shared" si="9"/>
        <v>5971671.9594005579</v>
      </c>
      <c r="M28" s="9">
        <f t="shared" si="10"/>
        <v>482.77717488090275</v>
      </c>
      <c r="N28" s="4">
        <f t="shared" si="4"/>
        <v>42867.243483818042</v>
      </c>
      <c r="O28" s="4">
        <f t="shared" si="5"/>
        <v>28205.040697796423</v>
      </c>
    </row>
    <row r="29" spans="2:18" x14ac:dyDescent="0.2">
      <c r="B29">
        <v>26</v>
      </c>
      <c r="C29" s="2">
        <v>34235.195312999997</v>
      </c>
      <c r="D29" s="6">
        <f t="shared" si="1"/>
        <v>34277.650332394667</v>
      </c>
      <c r="E29" s="6">
        <f t="shared" si="2"/>
        <v>42.455019394670671</v>
      </c>
      <c r="F29" s="3">
        <f t="shared" si="3"/>
        <v>10533140.430400001</v>
      </c>
      <c r="G29" s="3">
        <f t="shared" si="0"/>
        <v>7817847.7429829482</v>
      </c>
      <c r="H29" s="4">
        <f t="shared" si="6"/>
        <v>35536.142090807232</v>
      </c>
      <c r="I29" s="4">
        <f t="shared" si="7"/>
        <v>13789519.702383507</v>
      </c>
      <c r="J29">
        <f t="shared" si="11"/>
        <v>0.56694126493989783</v>
      </c>
      <c r="K29" s="4">
        <f t="shared" si="8"/>
        <v>34798.581678977716</v>
      </c>
      <c r="L29" s="4">
        <f t="shared" si="9"/>
        <v>5971671.9594005579</v>
      </c>
      <c r="M29" s="9">
        <f t="shared" si="10"/>
        <v>520.93134658304916</v>
      </c>
      <c r="N29" s="4">
        <f t="shared" si="4"/>
        <v>42129.683071988526</v>
      </c>
      <c r="O29" s="4">
        <f t="shared" si="5"/>
        <v>27467.480285966907</v>
      </c>
    </row>
    <row r="30" spans="2:18" x14ac:dyDescent="0.2">
      <c r="B30">
        <v>27</v>
      </c>
      <c r="C30" s="2">
        <v>32702.025390999999</v>
      </c>
      <c r="D30" s="6">
        <f t="shared" si="1"/>
        <v>33965.380888068437</v>
      </c>
      <c r="E30" s="6">
        <f t="shared" si="2"/>
        <v>1263.3554970684381</v>
      </c>
      <c r="F30" s="3">
        <f t="shared" si="3"/>
        <v>10533140.430400001</v>
      </c>
      <c r="G30" s="3">
        <f t="shared" si="0"/>
        <v>7817847.7429829482</v>
      </c>
      <c r="H30" s="4">
        <f t="shared" si="6"/>
        <v>34798.581678977716</v>
      </c>
      <c r="I30" s="4">
        <f t="shared" si="7"/>
        <v>13789519.702383507</v>
      </c>
      <c r="J30">
        <f t="shared" si="11"/>
        <v>0.56694126493989783</v>
      </c>
      <c r="K30" s="4">
        <f t="shared" si="8"/>
        <v>33609.95740505393</v>
      </c>
      <c r="L30" s="4">
        <f t="shared" si="9"/>
        <v>5971671.9594005579</v>
      </c>
      <c r="M30" s="9">
        <f t="shared" si="10"/>
        <v>355.42348301450693</v>
      </c>
      <c r="N30" s="4">
        <f t="shared" si="4"/>
        <v>40941.05879806474</v>
      </c>
      <c r="O30" s="4">
        <f t="shared" si="5"/>
        <v>26278.856012043121</v>
      </c>
    </row>
    <row r="31" spans="2:18" x14ac:dyDescent="0.2">
      <c r="B31">
        <v>28</v>
      </c>
      <c r="C31" s="2">
        <v>29807.347656000002</v>
      </c>
      <c r="D31" s="6">
        <f t="shared" si="1"/>
        <v>34128.807025061717</v>
      </c>
      <c r="E31" s="6">
        <f t="shared" si="2"/>
        <v>4321.4593690617148</v>
      </c>
      <c r="F31" s="3">
        <f t="shared" si="3"/>
        <v>10533140.430400001</v>
      </c>
      <c r="G31" s="3">
        <f t="shared" si="0"/>
        <v>7817847.7429829482</v>
      </c>
      <c r="H31" s="4">
        <f t="shared" si="6"/>
        <v>33609.95740505393</v>
      </c>
      <c r="I31" s="4">
        <f t="shared" si="7"/>
        <v>13789519.702383507</v>
      </c>
      <c r="J31">
        <f t="shared" si="11"/>
        <v>0.56694126493989783</v>
      </c>
      <c r="K31" s="4">
        <f t="shared" si="8"/>
        <v>31454.101023852509</v>
      </c>
      <c r="L31" s="4">
        <f t="shared" si="9"/>
        <v>5971671.9594005579</v>
      </c>
      <c r="M31" s="9">
        <f t="shared" si="10"/>
        <v>2674.7060012092079</v>
      </c>
      <c r="N31" s="4">
        <f t="shared" si="4"/>
        <v>38785.202416863322</v>
      </c>
      <c r="O31" s="4">
        <f t="shared" si="5"/>
        <v>24122.999630841699</v>
      </c>
      <c r="P31" s="17" t="s">
        <v>32</v>
      </c>
      <c r="Q31" s="17"/>
    </row>
    <row r="32" spans="2:18" x14ac:dyDescent="0.2">
      <c r="B32">
        <v>29</v>
      </c>
      <c r="C32" s="2">
        <v>39406.941405999998</v>
      </c>
      <c r="D32" s="6">
        <f t="shared" si="1"/>
        <v>34763.902869724181</v>
      </c>
      <c r="E32" s="6">
        <f t="shared" si="2"/>
        <v>4643.038536275817</v>
      </c>
      <c r="F32" s="3">
        <f t="shared" si="3"/>
        <v>10533140.430400001</v>
      </c>
      <c r="G32" s="3">
        <f t="shared" si="0"/>
        <v>7817847.7429829482</v>
      </c>
      <c r="H32" s="4">
        <f t="shared" si="6"/>
        <v>31454.101023852509</v>
      </c>
      <c r="I32" s="4">
        <f t="shared" si="7"/>
        <v>13789519.702383507</v>
      </c>
      <c r="J32">
        <f t="shared" si="11"/>
        <v>0.56694126493989783</v>
      </c>
      <c r="K32" s="4">
        <f t="shared" si="8"/>
        <v>35962.894409972308</v>
      </c>
      <c r="L32" s="4">
        <f t="shared" si="9"/>
        <v>5971671.9594005579</v>
      </c>
      <c r="M32" s="9">
        <f t="shared" si="10"/>
        <v>1198.9915402481274</v>
      </c>
      <c r="N32" s="4">
        <f t="shared" si="4"/>
        <v>43293.995802983118</v>
      </c>
      <c r="O32" s="4">
        <f t="shared" si="5"/>
        <v>28631.793016961499</v>
      </c>
      <c r="P32" s="11" t="s">
        <v>12</v>
      </c>
      <c r="Q32" s="12">
        <f>1*R32</f>
        <v>3245.48</v>
      </c>
      <c r="R32">
        <f>3245.48</f>
        <v>3245.48</v>
      </c>
    </row>
    <row r="33" spans="2:18" x14ac:dyDescent="0.2">
      <c r="B33">
        <v>30</v>
      </c>
      <c r="C33" s="2">
        <v>38152.980469000002</v>
      </c>
      <c r="D33" s="6">
        <f t="shared" si="1"/>
        <v>35850.509286791123</v>
      </c>
      <c r="E33" s="6">
        <f t="shared" si="2"/>
        <v>2302.4711822088793</v>
      </c>
      <c r="F33" s="3">
        <f t="shared" si="3"/>
        <v>10533140.430400001</v>
      </c>
      <c r="G33" s="3">
        <f t="shared" si="0"/>
        <v>7817847.7429829482</v>
      </c>
      <c r="H33" s="4">
        <f t="shared" si="6"/>
        <v>35962.894409972308</v>
      </c>
      <c r="I33" s="4">
        <f t="shared" si="7"/>
        <v>13789519.702383507</v>
      </c>
      <c r="J33">
        <f t="shared" si="11"/>
        <v>0.56694126493989783</v>
      </c>
      <c r="K33" s="4">
        <f t="shared" si="8"/>
        <v>37204.544570604703</v>
      </c>
      <c r="L33" s="4">
        <f t="shared" si="9"/>
        <v>5971671.9594005579</v>
      </c>
      <c r="M33" s="9">
        <f t="shared" si="10"/>
        <v>1354.0352838135805</v>
      </c>
      <c r="N33" s="4">
        <f t="shared" si="4"/>
        <v>44535.645963615512</v>
      </c>
      <c r="O33" s="4">
        <f t="shared" si="5"/>
        <v>29873.443177593894</v>
      </c>
      <c r="P33" s="11" t="s">
        <v>31</v>
      </c>
      <c r="Q33" s="13">
        <f>Q34</f>
        <v>2796.0414415710916</v>
      </c>
      <c r="R33">
        <v>2769.03</v>
      </c>
    </row>
    <row r="34" spans="2:18" x14ac:dyDescent="0.2">
      <c r="B34">
        <v>31</v>
      </c>
      <c r="C34" s="2">
        <v>45585.03125</v>
      </c>
      <c r="D34" s="6">
        <f t="shared" si="1"/>
        <v>37352.838348819736</v>
      </c>
      <c r="E34" s="6">
        <f t="shared" si="2"/>
        <v>8232.192901180264</v>
      </c>
      <c r="F34" s="3">
        <f t="shared" si="3"/>
        <v>10533140.430400001</v>
      </c>
      <c r="G34" s="3">
        <f t="shared" si="0"/>
        <v>7817847.7429829482</v>
      </c>
      <c r="H34" s="4">
        <f t="shared" si="6"/>
        <v>37204.544570604703</v>
      </c>
      <c r="I34" s="4">
        <f t="shared" si="7"/>
        <v>13789519.702383507</v>
      </c>
      <c r="J34">
        <f t="shared" si="11"/>
        <v>0.56694126493989783</v>
      </c>
      <c r="K34" s="4">
        <f t="shared" si="8"/>
        <v>41955.78828943304</v>
      </c>
      <c r="L34" s="4">
        <f t="shared" si="9"/>
        <v>5971671.9594005579</v>
      </c>
      <c r="M34" s="9">
        <f t="shared" si="10"/>
        <v>4602.9499406133036</v>
      </c>
      <c r="N34" s="4">
        <f t="shared" si="4"/>
        <v>49286.889682443849</v>
      </c>
      <c r="O34" s="4">
        <f t="shared" si="5"/>
        <v>34624.68689642223</v>
      </c>
      <c r="P34" t="s">
        <v>11</v>
      </c>
      <c r="Q34" s="3">
        <f>_xlfn.STDEV.S(E4:E55)</f>
        <v>2796.0414415710916</v>
      </c>
    </row>
    <row r="35" spans="2:18" x14ac:dyDescent="0.2">
      <c r="B35">
        <v>32</v>
      </c>
      <c r="C35" s="2">
        <v>44695.359375</v>
      </c>
      <c r="D35" s="6">
        <f t="shared" si="1"/>
        <v>39220.339220920498</v>
      </c>
      <c r="E35" s="6">
        <f t="shared" si="2"/>
        <v>5475.0201540795024</v>
      </c>
      <c r="F35" s="3">
        <f t="shared" si="3"/>
        <v>10533140.430400001</v>
      </c>
      <c r="G35" s="3">
        <f t="shared" si="0"/>
        <v>7817847.7429829482</v>
      </c>
      <c r="H35" s="4">
        <f t="shared" si="6"/>
        <v>41955.78828943304</v>
      </c>
      <c r="I35" s="4">
        <f t="shared" si="7"/>
        <v>13789519.702383507</v>
      </c>
      <c r="J35">
        <f t="shared" si="11"/>
        <v>0.56694126493989783</v>
      </c>
      <c r="K35" s="4">
        <f t="shared" si="8"/>
        <v>43508.964186077144</v>
      </c>
      <c r="L35" s="4">
        <f t="shared" si="9"/>
        <v>5971671.9594005579</v>
      </c>
      <c r="M35" s="9">
        <f t="shared" si="10"/>
        <v>4288.6249651566468</v>
      </c>
      <c r="N35" s="4">
        <f t="shared" si="4"/>
        <v>50840.065579087954</v>
      </c>
      <c r="O35" s="4">
        <f t="shared" si="5"/>
        <v>36177.862793066335</v>
      </c>
    </row>
    <row r="36" spans="2:18" x14ac:dyDescent="0.2">
      <c r="B36">
        <v>33</v>
      </c>
      <c r="C36" s="2">
        <v>47706.117187999997</v>
      </c>
      <c r="D36" s="6">
        <f t="shared" si="1"/>
        <v>41388.925460784209</v>
      </c>
      <c r="E36" s="6">
        <f t="shared" si="2"/>
        <v>6317.191727215788</v>
      </c>
      <c r="F36" s="3">
        <f t="shared" si="3"/>
        <v>10533140.430400001</v>
      </c>
      <c r="G36" s="3">
        <f t="shared" ref="G36:G55" si="12">$Q$33*$Q$33</f>
        <v>7817847.7429829482</v>
      </c>
      <c r="H36" s="4">
        <f t="shared" si="6"/>
        <v>43508.964186077144</v>
      </c>
      <c r="I36" s="4">
        <f t="shared" si="7"/>
        <v>13789519.702383507</v>
      </c>
      <c r="J36">
        <f t="shared" si="11"/>
        <v>0.56694126493989783</v>
      </c>
      <c r="K36" s="4">
        <f t="shared" si="8"/>
        <v>45888.503418133572</v>
      </c>
      <c r="L36" s="4">
        <f t="shared" si="9"/>
        <v>5971671.9594005579</v>
      </c>
      <c r="M36" s="9">
        <f t="shared" si="10"/>
        <v>4499.5779573493637</v>
      </c>
      <c r="N36" s="4">
        <f t="shared" si="4"/>
        <v>53219.604811144382</v>
      </c>
      <c r="O36" s="4">
        <f t="shared" si="5"/>
        <v>38557.402025122763</v>
      </c>
    </row>
    <row r="37" spans="2:18" x14ac:dyDescent="0.2">
      <c r="B37">
        <v>34</v>
      </c>
      <c r="C37" s="2">
        <v>47166.6875</v>
      </c>
      <c r="D37" s="6">
        <f t="shared" si="1"/>
        <v>43782.563733988944</v>
      </c>
      <c r="E37" s="6">
        <f t="shared" si="2"/>
        <v>3384.1237660110564</v>
      </c>
      <c r="F37" s="3">
        <f t="shared" si="3"/>
        <v>10533140.430400001</v>
      </c>
      <c r="G37" s="3">
        <f t="shared" si="12"/>
        <v>7817847.7429829482</v>
      </c>
      <c r="H37" s="4">
        <f t="shared" si="6"/>
        <v>45888.503418133572</v>
      </c>
      <c r="I37" s="4">
        <f t="shared" si="7"/>
        <v>13789519.702383507</v>
      </c>
      <c r="J37">
        <f t="shared" si="11"/>
        <v>0.56694126493989783</v>
      </c>
      <c r="K37" s="4">
        <f t="shared" si="8"/>
        <v>46613.158718332968</v>
      </c>
      <c r="L37" s="4">
        <f t="shared" si="9"/>
        <v>5971671.9594005579</v>
      </c>
      <c r="M37" s="9">
        <f t="shared" si="10"/>
        <v>2830.5949843440249</v>
      </c>
      <c r="N37" s="4">
        <f t="shared" si="4"/>
        <v>53944.260111343778</v>
      </c>
      <c r="O37" s="4">
        <f t="shared" si="5"/>
        <v>39282.057325322159</v>
      </c>
      <c r="P37" t="s">
        <v>17</v>
      </c>
    </row>
    <row r="38" spans="2:18" x14ac:dyDescent="0.2">
      <c r="B38">
        <v>35</v>
      </c>
      <c r="C38" s="2">
        <v>46811.128905999998</v>
      </c>
      <c r="D38" s="6">
        <f t="shared" si="1"/>
        <v>46315.223944607991</v>
      </c>
      <c r="E38" s="6">
        <f t="shared" si="2"/>
        <v>495.90496139200695</v>
      </c>
      <c r="F38" s="3">
        <f t="shared" si="3"/>
        <v>10533140.430400001</v>
      </c>
      <c r="G38" s="3">
        <f t="shared" si="12"/>
        <v>7817847.7429829482</v>
      </c>
      <c r="H38" s="4">
        <f t="shared" si="6"/>
        <v>46613.158718332968</v>
      </c>
      <c r="I38" s="4">
        <f t="shared" si="7"/>
        <v>13789519.702383507</v>
      </c>
      <c r="J38">
        <f t="shared" si="11"/>
        <v>0.56694126493989783</v>
      </c>
      <c r="K38" s="4">
        <f t="shared" si="8"/>
        <v>46725.3961869493</v>
      </c>
      <c r="L38" s="4">
        <f t="shared" si="9"/>
        <v>5971671.9594005579</v>
      </c>
      <c r="M38" s="9">
        <f t="shared" si="10"/>
        <v>410.17224234130845</v>
      </c>
      <c r="N38" s="4">
        <f t="shared" si="4"/>
        <v>54056.497579960109</v>
      </c>
      <c r="O38" s="4">
        <f t="shared" si="5"/>
        <v>39394.29479393849</v>
      </c>
      <c r="P38" t="s">
        <v>18</v>
      </c>
      <c r="Q38">
        <f>AVERAGE(M4:M55)</f>
        <v>2654.2515616441697</v>
      </c>
    </row>
    <row r="39" spans="2:18" x14ac:dyDescent="0.2">
      <c r="B39">
        <v>36</v>
      </c>
      <c r="C39" s="2">
        <v>47092.492187999997</v>
      </c>
      <c r="D39" s="6">
        <f t="shared" si="1"/>
        <v>48893.190781101977</v>
      </c>
      <c r="E39" s="6">
        <f t="shared" si="2"/>
        <v>1800.6985931019808</v>
      </c>
      <c r="F39" s="3">
        <f t="shared" si="3"/>
        <v>10533140.430400001</v>
      </c>
      <c r="G39" s="3">
        <f t="shared" si="12"/>
        <v>7817847.7429829482</v>
      </c>
      <c r="H39" s="4">
        <f t="shared" si="6"/>
        <v>46725.3961869493</v>
      </c>
      <c r="I39" s="4">
        <f t="shared" si="7"/>
        <v>13789519.702383507</v>
      </c>
      <c r="J39">
        <f t="shared" si="11"/>
        <v>0.56694126493989783</v>
      </c>
      <c r="K39" s="4">
        <f t="shared" si="8"/>
        <v>46933.518058139358</v>
      </c>
      <c r="L39" s="4">
        <f t="shared" si="9"/>
        <v>5971671.9594005579</v>
      </c>
      <c r="M39" s="9">
        <f t="shared" si="10"/>
        <v>1959.6727229626194</v>
      </c>
      <c r="N39" s="4">
        <f t="shared" si="4"/>
        <v>54264.619451150167</v>
      </c>
      <c r="O39" s="4">
        <f t="shared" si="5"/>
        <v>39602.416665128549</v>
      </c>
      <c r="P39" t="s">
        <v>19</v>
      </c>
      <c r="Q39">
        <f>_xlfn.STDEV.S(M5:M55)</f>
        <v>2336.7692690389654</v>
      </c>
    </row>
    <row r="40" spans="2:18" x14ac:dyDescent="0.2">
      <c r="B40">
        <v>37</v>
      </c>
      <c r="C40" s="2">
        <v>40693.675780999998</v>
      </c>
      <c r="D40" s="6">
        <f t="shared" si="1"/>
        <v>51417.736677510882</v>
      </c>
      <c r="E40" s="6">
        <f t="shared" si="2"/>
        <v>10724.060896510884</v>
      </c>
      <c r="F40" s="3">
        <f t="shared" si="3"/>
        <v>10533140.430400001</v>
      </c>
      <c r="G40" s="3">
        <f t="shared" si="12"/>
        <v>7817847.7429829482</v>
      </c>
      <c r="H40" s="4">
        <f t="shared" si="6"/>
        <v>46933.518058139358</v>
      </c>
      <c r="I40" s="4">
        <f t="shared" si="7"/>
        <v>13789519.702383507</v>
      </c>
      <c r="J40">
        <f t="shared" si="11"/>
        <v>0.56694126493989783</v>
      </c>
      <c r="K40" s="4">
        <f t="shared" si="8"/>
        <v>43395.893984512513</v>
      </c>
      <c r="L40" s="4">
        <f t="shared" si="9"/>
        <v>5971671.9594005579</v>
      </c>
      <c r="M40" s="9">
        <f t="shared" si="10"/>
        <v>8021.8426929983689</v>
      </c>
      <c r="N40" s="4">
        <f t="shared" si="4"/>
        <v>50726.995377523323</v>
      </c>
      <c r="O40" s="4">
        <f t="shared" si="5"/>
        <v>36064.792591501704</v>
      </c>
    </row>
    <row r="41" spans="2:18" x14ac:dyDescent="0.2">
      <c r="B41">
        <v>38</v>
      </c>
      <c r="C41" s="2">
        <v>41034.542969000002</v>
      </c>
      <c r="D41" s="6">
        <f t="shared" si="1"/>
        <v>53788.156189924615</v>
      </c>
      <c r="E41" s="6">
        <f t="shared" si="2"/>
        <v>12753.613220924613</v>
      </c>
      <c r="F41" s="3">
        <f t="shared" si="3"/>
        <v>10533140.430400001</v>
      </c>
      <c r="G41" s="3">
        <f t="shared" si="12"/>
        <v>7817847.7429829482</v>
      </c>
      <c r="H41" s="4">
        <f t="shared" si="6"/>
        <v>43395.893984512513</v>
      </c>
      <c r="I41" s="4">
        <f t="shared" si="7"/>
        <v>13789519.702383507</v>
      </c>
      <c r="J41">
        <f t="shared" si="11"/>
        <v>0.56694126493989783</v>
      </c>
      <c r="K41" s="4">
        <f t="shared" si="8"/>
        <v>42057.146652810741</v>
      </c>
      <c r="L41" s="4">
        <f t="shared" si="9"/>
        <v>5971671.9594005579</v>
      </c>
      <c r="M41" s="9">
        <f t="shared" si="10"/>
        <v>11731.009537113874</v>
      </c>
      <c r="N41" s="4">
        <f t="shared" si="4"/>
        <v>49388.24804582155</v>
      </c>
      <c r="O41" s="4">
        <f t="shared" si="5"/>
        <v>34726.045259799932</v>
      </c>
    </row>
    <row r="42" spans="2:18" x14ac:dyDescent="0.2">
      <c r="B42">
        <v>39</v>
      </c>
      <c r="C42" s="2">
        <v>51514.8125</v>
      </c>
      <c r="D42" s="6">
        <f t="shared" si="1"/>
        <v>55905.161788253215</v>
      </c>
      <c r="E42" s="6">
        <f t="shared" si="2"/>
        <v>4390.3492882532155</v>
      </c>
      <c r="F42" s="3">
        <f t="shared" si="3"/>
        <v>10533140.430400001</v>
      </c>
      <c r="G42" s="3">
        <f t="shared" si="12"/>
        <v>7817847.7429829482</v>
      </c>
      <c r="H42" s="4">
        <f t="shared" si="6"/>
        <v>42057.146652810741</v>
      </c>
      <c r="I42" s="4">
        <f t="shared" si="7"/>
        <v>13789519.702383507</v>
      </c>
      <c r="J42">
        <f t="shared" si="11"/>
        <v>0.56694126493989783</v>
      </c>
      <c r="K42" s="4">
        <f t="shared" si="8"/>
        <v>47419.087691595094</v>
      </c>
      <c r="L42" s="4">
        <f t="shared" si="9"/>
        <v>5971671.9594005579</v>
      </c>
      <c r="M42" s="9">
        <f t="shared" si="10"/>
        <v>8486.0740966581216</v>
      </c>
      <c r="N42" s="4">
        <f t="shared" si="4"/>
        <v>54750.189084605903</v>
      </c>
      <c r="O42" s="4">
        <f t="shared" si="5"/>
        <v>40087.986298584285</v>
      </c>
    </row>
    <row r="43" spans="2:18" x14ac:dyDescent="0.2">
      <c r="B43">
        <v>40</v>
      </c>
      <c r="C43" s="2">
        <v>56041.058594000002</v>
      </c>
      <c r="D43" s="6">
        <f t="shared" si="1"/>
        <v>57674.641063289178</v>
      </c>
      <c r="E43" s="6">
        <f t="shared" si="2"/>
        <v>1633.5824692891765</v>
      </c>
      <c r="F43" s="3">
        <f t="shared" si="3"/>
        <v>10533140.430400001</v>
      </c>
      <c r="G43" s="3">
        <f t="shared" si="12"/>
        <v>7817847.7429829482</v>
      </c>
      <c r="H43" s="4">
        <f t="shared" si="6"/>
        <v>47419.087691595094</v>
      </c>
      <c r="I43" s="4">
        <f t="shared" si="7"/>
        <v>13789519.702383507</v>
      </c>
      <c r="J43">
        <f t="shared" si="11"/>
        <v>0.56694126493989783</v>
      </c>
      <c r="K43" s="4">
        <f t="shared" si="8"/>
        <v>52307.238781279528</v>
      </c>
      <c r="L43" s="4">
        <f t="shared" si="9"/>
        <v>5971671.9594005579</v>
      </c>
      <c r="M43" s="9">
        <f t="shared" si="10"/>
        <v>5367.4022820096507</v>
      </c>
      <c r="N43" s="4">
        <f t="shared" si="4"/>
        <v>59638.340174290337</v>
      </c>
      <c r="O43" s="4">
        <f t="shared" si="5"/>
        <v>44976.137388268718</v>
      </c>
    </row>
    <row r="44" spans="2:18" x14ac:dyDescent="0.2">
      <c r="B44">
        <v>41</v>
      </c>
      <c r="C44" s="2">
        <v>64261.992187999997</v>
      </c>
      <c r="D44" s="6">
        <f t="shared" si="1"/>
        <v>59011.775349058196</v>
      </c>
      <c r="E44" s="6">
        <f t="shared" si="2"/>
        <v>5250.2168389418002</v>
      </c>
      <c r="F44" s="3">
        <f t="shared" si="3"/>
        <v>10533140.430400001</v>
      </c>
      <c r="G44" s="3">
        <f t="shared" si="12"/>
        <v>7817847.7429829482</v>
      </c>
      <c r="H44" s="4">
        <f t="shared" si="6"/>
        <v>52307.238781279528</v>
      </c>
      <c r="I44" s="4">
        <f t="shared" si="7"/>
        <v>13789519.702383507</v>
      </c>
      <c r="J44">
        <f t="shared" si="11"/>
        <v>0.56694126493989783</v>
      </c>
      <c r="K44" s="4">
        <f t="shared" si="8"/>
        <v>59084.881799730181</v>
      </c>
      <c r="L44" s="4">
        <f t="shared" si="9"/>
        <v>5971671.9594005579</v>
      </c>
      <c r="M44" s="9">
        <f t="shared" si="10"/>
        <v>73.106450671984931</v>
      </c>
      <c r="N44" s="4">
        <f t="shared" si="4"/>
        <v>66415.983192740998</v>
      </c>
      <c r="O44" s="4">
        <f t="shared" si="5"/>
        <v>51753.780406719372</v>
      </c>
    </row>
    <row r="45" spans="2:18" x14ac:dyDescent="0.2">
      <c r="B45">
        <v>42</v>
      </c>
      <c r="C45" s="2">
        <v>60363.792969000002</v>
      </c>
      <c r="D45" s="6">
        <f t="shared" si="1"/>
        <v>59845.519760450159</v>
      </c>
      <c r="E45" s="6">
        <f t="shared" si="2"/>
        <v>518.27320854984282</v>
      </c>
      <c r="F45" s="3">
        <f t="shared" si="3"/>
        <v>10533140.430400001</v>
      </c>
      <c r="G45" s="3">
        <f t="shared" si="12"/>
        <v>7817847.7429829482</v>
      </c>
      <c r="H45" s="4">
        <f t="shared" si="6"/>
        <v>59084.881799730181</v>
      </c>
      <c r="I45" s="4">
        <f t="shared" si="7"/>
        <v>13789519.702383507</v>
      </c>
      <c r="J45">
        <f t="shared" si="11"/>
        <v>0.56694126493989783</v>
      </c>
      <c r="K45" s="4">
        <f t="shared" si="8"/>
        <v>59809.949315781778</v>
      </c>
      <c r="L45" s="4">
        <f t="shared" si="9"/>
        <v>5971671.9594005579</v>
      </c>
      <c r="M45" s="9">
        <f t="shared" si="10"/>
        <v>35.570444668381242</v>
      </c>
      <c r="N45" s="4">
        <f t="shared" si="4"/>
        <v>67141.05070879258</v>
      </c>
      <c r="O45" s="4">
        <f t="shared" si="5"/>
        <v>52478.847922770969</v>
      </c>
    </row>
    <row r="46" spans="2:18" x14ac:dyDescent="0.2">
      <c r="B46">
        <v>43</v>
      </c>
      <c r="C46" s="2">
        <v>63226.402344000002</v>
      </c>
      <c r="D46" s="6">
        <f t="shared" si="1"/>
        <v>60123.444646168136</v>
      </c>
      <c r="E46" s="6">
        <f t="shared" si="2"/>
        <v>3102.9576978318655</v>
      </c>
      <c r="F46" s="3">
        <f t="shared" si="3"/>
        <v>10533140.430400001</v>
      </c>
      <c r="G46" s="3">
        <f t="shared" si="12"/>
        <v>7817847.7429829482</v>
      </c>
      <c r="H46" s="4">
        <f t="shared" si="6"/>
        <v>59809.949315781778</v>
      </c>
      <c r="I46" s="4">
        <f t="shared" si="7"/>
        <v>13789519.702383507</v>
      </c>
      <c r="J46">
        <f t="shared" si="11"/>
        <v>0.56694126493989783</v>
      </c>
      <c r="K46" s="4">
        <f t="shared" si="8"/>
        <v>61746.877517207562</v>
      </c>
      <c r="L46" s="4">
        <f t="shared" si="9"/>
        <v>5971671.9594005579</v>
      </c>
      <c r="M46" s="9">
        <f t="shared" si="10"/>
        <v>1623.4328710394257</v>
      </c>
      <c r="N46" s="4">
        <f t="shared" si="4"/>
        <v>69077.978910218371</v>
      </c>
      <c r="O46" s="4">
        <f t="shared" si="5"/>
        <v>54415.776124196753</v>
      </c>
    </row>
    <row r="47" spans="2:18" x14ac:dyDescent="0.2">
      <c r="B47">
        <v>44</v>
      </c>
      <c r="C47" s="2">
        <v>66971.828125</v>
      </c>
      <c r="D47" s="6">
        <f t="shared" si="1"/>
        <v>59816.938456945514</v>
      </c>
      <c r="E47" s="6">
        <f t="shared" si="2"/>
        <v>7154.8896680544858</v>
      </c>
      <c r="F47" s="3">
        <f t="shared" si="3"/>
        <v>10533140.430400001</v>
      </c>
      <c r="G47" s="3">
        <f t="shared" si="12"/>
        <v>7817847.7429829482</v>
      </c>
      <c r="H47" s="4">
        <f t="shared" si="6"/>
        <v>61746.877517207562</v>
      </c>
      <c r="I47" s="4">
        <f t="shared" si="7"/>
        <v>13789519.702383507</v>
      </c>
      <c r="J47">
        <f t="shared" si="11"/>
        <v>0.56694126493989783</v>
      </c>
      <c r="K47" s="4">
        <f t="shared" si="8"/>
        <v>64709.117624037892</v>
      </c>
      <c r="L47" s="4">
        <f t="shared" si="9"/>
        <v>5971671.9594005579</v>
      </c>
      <c r="M47" s="9">
        <f t="shared" si="10"/>
        <v>4892.1791670923776</v>
      </c>
      <c r="N47" s="4">
        <f t="shared" si="4"/>
        <v>72040.219017048701</v>
      </c>
      <c r="O47" s="4">
        <f t="shared" si="5"/>
        <v>57378.016231027083</v>
      </c>
    </row>
    <row r="48" spans="2:18" x14ac:dyDescent="0.2">
      <c r="B48">
        <v>45</v>
      </c>
      <c r="C48" s="2">
        <v>60161.246094000002</v>
      </c>
      <c r="D48" s="6">
        <f t="shared" si="1"/>
        <v>58926.772029039217</v>
      </c>
      <c r="E48" s="6">
        <f t="shared" si="2"/>
        <v>1234.4740649607847</v>
      </c>
      <c r="F48" s="3">
        <f t="shared" si="3"/>
        <v>10533140.430400001</v>
      </c>
      <c r="G48" s="3">
        <f t="shared" si="12"/>
        <v>7817847.7429829482</v>
      </c>
      <c r="H48" s="4">
        <f t="shared" si="6"/>
        <v>64709.117624037892</v>
      </c>
      <c r="I48" s="4">
        <f t="shared" si="7"/>
        <v>13789519.702383507</v>
      </c>
      <c r="J48">
        <f t="shared" si="11"/>
        <v>0.56694126493989783</v>
      </c>
      <c r="K48" s="4">
        <f t="shared" si="8"/>
        <v>62130.741586014061</v>
      </c>
      <c r="L48" s="4">
        <f t="shared" si="9"/>
        <v>5971671.9594005579</v>
      </c>
      <c r="M48" s="9">
        <f t="shared" si="10"/>
        <v>3203.9695569748437</v>
      </c>
      <c r="N48" s="4">
        <f t="shared" si="4"/>
        <v>69461.842979024863</v>
      </c>
      <c r="O48" s="4">
        <f t="shared" si="5"/>
        <v>54799.640193003252</v>
      </c>
    </row>
    <row r="49" spans="2:15" x14ac:dyDescent="0.2">
      <c r="B49">
        <v>46</v>
      </c>
      <c r="C49" s="2">
        <v>57569.074219000002</v>
      </c>
      <c r="D49" s="6">
        <f t="shared" si="1"/>
        <v>57489.024283085542</v>
      </c>
      <c r="E49" s="6">
        <f t="shared" si="2"/>
        <v>80.049935914459638</v>
      </c>
      <c r="F49" s="3">
        <f t="shared" si="3"/>
        <v>10533140.430400001</v>
      </c>
      <c r="G49" s="3">
        <f t="shared" si="12"/>
        <v>7817847.7429829482</v>
      </c>
      <c r="H49" s="4">
        <f t="shared" si="6"/>
        <v>62130.741586014061</v>
      </c>
      <c r="I49" s="4">
        <f t="shared" si="7"/>
        <v>13789519.702383507</v>
      </c>
      <c r="J49">
        <f t="shared" si="11"/>
        <v>0.56694126493989783</v>
      </c>
      <c r="K49" s="4">
        <f t="shared" si="8"/>
        <v>59544.544118724058</v>
      </c>
      <c r="L49" s="4">
        <f t="shared" si="9"/>
        <v>5971671.9594005579</v>
      </c>
      <c r="M49" s="9">
        <f t="shared" si="10"/>
        <v>2055.5198356385154</v>
      </c>
      <c r="N49" s="4">
        <f t="shared" si="4"/>
        <v>66875.645511734867</v>
      </c>
      <c r="O49" s="4">
        <f t="shared" si="5"/>
        <v>52213.442725713248</v>
      </c>
    </row>
    <row r="50" spans="2:15" x14ac:dyDescent="0.2">
      <c r="B50">
        <v>47</v>
      </c>
      <c r="C50" s="2">
        <v>57005.425780999998</v>
      </c>
      <c r="D50" s="6">
        <f t="shared" si="1"/>
        <v>55581.36933813605</v>
      </c>
      <c r="E50" s="6">
        <f t="shared" si="2"/>
        <v>1424.0564428639482</v>
      </c>
      <c r="F50" s="3">
        <f t="shared" si="3"/>
        <v>10533140.430400001</v>
      </c>
      <c r="G50" s="3">
        <f t="shared" si="12"/>
        <v>7817847.7429829482</v>
      </c>
      <c r="H50" s="4">
        <f t="shared" si="6"/>
        <v>59544.544118724058</v>
      </c>
      <c r="I50" s="4">
        <f t="shared" si="7"/>
        <v>13789519.702383507</v>
      </c>
      <c r="J50">
        <f t="shared" si="11"/>
        <v>0.56694126493989783</v>
      </c>
      <c r="K50" s="4">
        <f t="shared" si="8"/>
        <v>58105.01315650269</v>
      </c>
      <c r="L50" s="4">
        <f t="shared" si="9"/>
        <v>5971671.9594005579</v>
      </c>
      <c r="M50" s="9">
        <f t="shared" si="10"/>
        <v>2523.6438183666396</v>
      </c>
      <c r="N50" s="4">
        <f t="shared" si="4"/>
        <v>65436.114549513499</v>
      </c>
      <c r="O50" s="4">
        <f t="shared" si="5"/>
        <v>50773.91176349188</v>
      </c>
    </row>
    <row r="51" spans="2:15" x14ac:dyDescent="0.2">
      <c r="B51">
        <v>48</v>
      </c>
      <c r="C51" s="2">
        <v>50700.085937999997</v>
      </c>
      <c r="D51" s="6">
        <f t="shared" si="1"/>
        <v>53329.725041099067</v>
      </c>
      <c r="E51" s="6">
        <f t="shared" si="2"/>
        <v>2629.6391030990708</v>
      </c>
      <c r="F51" s="3">
        <f t="shared" si="3"/>
        <v>10533140.430400001</v>
      </c>
      <c r="G51" s="3">
        <f t="shared" si="12"/>
        <v>7817847.7429829482</v>
      </c>
      <c r="H51" s="4">
        <f t="shared" si="6"/>
        <v>58105.01315650269</v>
      </c>
      <c r="I51" s="4">
        <f t="shared" si="7"/>
        <v>13789519.702383507</v>
      </c>
      <c r="J51">
        <f t="shared" si="11"/>
        <v>0.56694126493989783</v>
      </c>
      <c r="K51" s="4">
        <f t="shared" si="8"/>
        <v>53906.854352456896</v>
      </c>
      <c r="L51" s="4">
        <f t="shared" si="9"/>
        <v>5971671.9594005579</v>
      </c>
      <c r="M51" s="9">
        <f t="shared" si="10"/>
        <v>577.12931135782856</v>
      </c>
      <c r="N51" s="4">
        <f t="shared" si="4"/>
        <v>61237.955745467705</v>
      </c>
      <c r="O51" s="4">
        <f t="shared" si="5"/>
        <v>46575.752959446087</v>
      </c>
    </row>
    <row r="52" spans="2:15" x14ac:dyDescent="0.2">
      <c r="B52">
        <v>49</v>
      </c>
      <c r="C52" s="2">
        <v>46612.632812999997</v>
      </c>
      <c r="D52" s="6">
        <f t="shared" si="1"/>
        <v>50915.262911374215</v>
      </c>
      <c r="E52" s="6">
        <f t="shared" si="2"/>
        <v>4302.6300983742185</v>
      </c>
      <c r="F52" s="3">
        <f t="shared" si="3"/>
        <v>10533140.430400001</v>
      </c>
      <c r="G52" s="3">
        <f t="shared" si="12"/>
        <v>7817847.7429829482</v>
      </c>
      <c r="H52" s="4">
        <f t="shared" si="6"/>
        <v>53906.854352456896</v>
      </c>
      <c r="I52" s="4">
        <f t="shared" si="7"/>
        <v>13789519.702383507</v>
      </c>
      <c r="J52">
        <f t="shared" si="11"/>
        <v>0.56694126493989783</v>
      </c>
      <c r="K52" s="4">
        <f t="shared" si="8"/>
        <v>49771.459166125351</v>
      </c>
      <c r="L52" s="4">
        <f t="shared" si="9"/>
        <v>5971671.9594005579</v>
      </c>
      <c r="M52" s="9">
        <f t="shared" si="10"/>
        <v>1143.8037452488643</v>
      </c>
      <c r="N52" s="4">
        <f t="shared" si="4"/>
        <v>57102.56055913616</v>
      </c>
      <c r="O52" s="4">
        <f t="shared" si="5"/>
        <v>42440.357773114541</v>
      </c>
    </row>
    <row r="53" spans="2:15" x14ac:dyDescent="0.2">
      <c r="B53">
        <v>50</v>
      </c>
      <c r="C53" s="2">
        <v>48936.613280999998</v>
      </c>
      <c r="D53" s="6">
        <f t="shared" si="1"/>
        <v>48581.779500856821</v>
      </c>
      <c r="E53" s="6">
        <f t="shared" si="2"/>
        <v>354.83378014317714</v>
      </c>
      <c r="F53" s="3">
        <f t="shared" si="3"/>
        <v>10533140.430400001</v>
      </c>
      <c r="G53" s="3">
        <f t="shared" si="12"/>
        <v>7817847.7429829482</v>
      </c>
      <c r="H53" s="4">
        <f t="shared" si="6"/>
        <v>49771.459166125351</v>
      </c>
      <c r="I53" s="4">
        <f t="shared" si="7"/>
        <v>13789519.702383507</v>
      </c>
      <c r="J53">
        <f t="shared" si="11"/>
        <v>0.56694126493989783</v>
      </c>
      <c r="K53" s="4">
        <f t="shared" si="8"/>
        <v>49298.150583982511</v>
      </c>
      <c r="L53" s="4">
        <f t="shared" si="9"/>
        <v>5971671.9594005579</v>
      </c>
      <c r="M53" s="9">
        <f t="shared" si="10"/>
        <v>716.37108312569035</v>
      </c>
      <c r="N53" s="4">
        <f t="shared" si="4"/>
        <v>56629.251976993321</v>
      </c>
      <c r="O53" s="4">
        <f t="shared" si="5"/>
        <v>41967.049190971702</v>
      </c>
    </row>
    <row r="54" spans="2:15" x14ac:dyDescent="0.2">
      <c r="B54">
        <v>51</v>
      </c>
      <c r="C54" s="2">
        <v>47588.855469000002</v>
      </c>
      <c r="D54" s="6">
        <f t="shared" si="1"/>
        <v>46643.429169180919</v>
      </c>
      <c r="E54" s="6">
        <f t="shared" si="2"/>
        <v>945.42629981908249</v>
      </c>
      <c r="F54" s="3">
        <f t="shared" si="3"/>
        <v>10533140.430400001</v>
      </c>
      <c r="G54" s="3">
        <f t="shared" si="12"/>
        <v>7817847.7429829482</v>
      </c>
      <c r="H54" s="4">
        <f t="shared" si="6"/>
        <v>49298.150583982511</v>
      </c>
      <c r="I54" s="4">
        <f t="shared" si="7"/>
        <v>13789519.702383507</v>
      </c>
      <c r="J54">
        <f t="shared" si="11"/>
        <v>0.56694126493989783</v>
      </c>
      <c r="K54" s="4">
        <f t="shared" si="8"/>
        <v>48329.080649338743</v>
      </c>
      <c r="L54" s="4">
        <f t="shared" si="9"/>
        <v>5971671.9594005579</v>
      </c>
      <c r="M54" s="9">
        <f t="shared" si="10"/>
        <v>1685.6514801578232</v>
      </c>
      <c r="N54" s="4">
        <f t="shared" si="4"/>
        <v>55660.182042349552</v>
      </c>
      <c r="O54" s="4">
        <f t="shared" si="5"/>
        <v>40997.979256327933</v>
      </c>
    </row>
    <row r="55" spans="2:15" x14ac:dyDescent="0.2">
      <c r="B55">
        <v>52</v>
      </c>
      <c r="C55" s="2">
        <v>45897.574219000002</v>
      </c>
      <c r="D55" s="6">
        <f t="shared" si="1"/>
        <v>45492.818274259043</v>
      </c>
      <c r="E55" s="6">
        <f t="shared" si="2"/>
        <v>404.75594474095851</v>
      </c>
      <c r="F55" s="3">
        <f t="shared" si="3"/>
        <v>10533140.430400001</v>
      </c>
      <c r="G55" s="3">
        <f t="shared" si="12"/>
        <v>7817847.7429829482</v>
      </c>
      <c r="H55" s="4">
        <f t="shared" si="6"/>
        <v>48329.080649338743</v>
      </c>
      <c r="I55" s="4">
        <f t="shared" si="7"/>
        <v>13789519.702383507</v>
      </c>
      <c r="J55">
        <f t="shared" si="11"/>
        <v>0.56694126493989783</v>
      </c>
      <c r="K55" s="4">
        <f t="shared" si="8"/>
        <v>46950.559318013002</v>
      </c>
      <c r="L55" s="4">
        <f t="shared" si="9"/>
        <v>5971671.9594005579</v>
      </c>
      <c r="M55" s="9">
        <f t="shared" si="10"/>
        <v>1457.7410437539584</v>
      </c>
      <c r="N55" s="4">
        <f t="shared" si="4"/>
        <v>54281.660711023811</v>
      </c>
      <c r="O55" s="4">
        <f t="shared" si="5"/>
        <v>39619.457925002192</v>
      </c>
    </row>
  </sheetData>
  <mergeCells count="1">
    <mergeCell ref="P31:Q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2B8C-A379-FD44-8E62-0D6FEBB3332F}">
  <dimension ref="B3:R55"/>
  <sheetViews>
    <sheetView zoomScale="50" zoomScaleNormal="43" workbookViewId="0">
      <selection activeCell="R38" sqref="R38"/>
    </sheetView>
  </sheetViews>
  <sheetFormatPr baseColWidth="10" defaultRowHeight="16" x14ac:dyDescent="0.2"/>
  <cols>
    <col min="2" max="2" width="13.6640625" bestFit="1" customWidth="1"/>
    <col min="3" max="3" width="16.5" bestFit="1" customWidth="1"/>
    <col min="4" max="4" width="11.5" bestFit="1" customWidth="1"/>
    <col min="5" max="5" width="12" bestFit="1" customWidth="1"/>
    <col min="6" max="6" width="15.83203125" bestFit="1" customWidth="1"/>
    <col min="7" max="7" width="17.6640625" customWidth="1"/>
    <col min="8" max="8" width="12" bestFit="1" customWidth="1"/>
    <col min="9" max="9" width="15.83203125" bestFit="1" customWidth="1"/>
    <col min="10" max="10" width="11" bestFit="1" customWidth="1"/>
    <col min="11" max="11" width="12" bestFit="1" customWidth="1"/>
    <col min="12" max="12" width="15.83203125" bestFit="1" customWidth="1"/>
    <col min="13" max="13" width="12" bestFit="1" customWidth="1"/>
    <col min="14" max="14" width="13.1640625" customWidth="1"/>
    <col min="15" max="15" width="14.83203125" customWidth="1"/>
    <col min="16" max="16" width="22" customWidth="1"/>
    <col min="17" max="17" width="21.83203125" customWidth="1"/>
  </cols>
  <sheetData>
    <row r="3" spans="2:15" x14ac:dyDescent="0.2">
      <c r="B3" t="s">
        <v>8</v>
      </c>
      <c r="C3" s="1" t="s">
        <v>7</v>
      </c>
      <c r="D3" s="5" t="s">
        <v>13</v>
      </c>
      <c r="E3" s="5" t="s">
        <v>14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7" t="s">
        <v>16</v>
      </c>
      <c r="N3" s="1" t="s">
        <v>33</v>
      </c>
      <c r="O3" s="1" t="s">
        <v>34</v>
      </c>
    </row>
    <row r="4" spans="2:15" x14ac:dyDescent="0.2">
      <c r="B4">
        <v>1</v>
      </c>
      <c r="C4" s="2">
        <v>33922.960937999997</v>
      </c>
      <c r="D4" s="6">
        <f xml:space="preserve"> 0.000501965682*B4^6 - 0.081632219622*B4^5 + 4.850665264336*B4^4 - 125.689828278878*B4^3 + 1268.7868308115*B4^2 - 1910.93148768664*B4 + 33586.7602411859</f>
        <v>32823.695291042277</v>
      </c>
      <c r="E4" s="6">
        <f>ABS(C4-D4)</f>
        <v>1099.2656469577196</v>
      </c>
      <c r="F4" s="3">
        <f>$Q$32*$Q$32</f>
        <v>10533140.430400001</v>
      </c>
      <c r="G4" s="3">
        <f t="shared" ref="G4:G35" si="0">$Q$33*$Q$33</f>
        <v>1000000</v>
      </c>
      <c r="K4" s="4">
        <f>C4</f>
        <v>33922.960937999997</v>
      </c>
      <c r="L4" s="4">
        <f>F4</f>
        <v>10533140.430400001</v>
      </c>
      <c r="M4" s="8"/>
      <c r="N4" s="4">
        <f>K4+SQRT(L4)*3</f>
        <v>43659.400937999999</v>
      </c>
      <c r="O4" s="4">
        <f>K4-SQRT(L4)*3</f>
        <v>24186.520937999994</v>
      </c>
    </row>
    <row r="5" spans="2:15" x14ac:dyDescent="0.2">
      <c r="B5">
        <v>2</v>
      </c>
      <c r="C5" s="2">
        <v>36069.804687999997</v>
      </c>
      <c r="D5" s="6">
        <f t="shared" ref="D5:D55" si="1" xml:space="preserve"> 0.000501965682*B5^6 - 0.081632219622*B5^5 + 4.850665264336*B5^4 - 125.689828278878*B5^3 + 1268.7868308115*B5^2 - 1910.93148768664*B5 + 33586.7602411859</f>
        <v>33909.556501832711</v>
      </c>
      <c r="E5" s="6">
        <f t="shared" ref="E5:E55" si="2">ABS(C5-D5)</f>
        <v>2160.2481861672859</v>
      </c>
      <c r="F5" s="3">
        <f t="shared" ref="F5:F55" si="3">$Q$32*$Q$32</f>
        <v>10533140.430400001</v>
      </c>
      <c r="G5" s="3">
        <f t="shared" si="0"/>
        <v>1000000</v>
      </c>
      <c r="H5" s="4">
        <f>K4</f>
        <v>33922.960937999997</v>
      </c>
      <c r="I5" s="4">
        <f>L4+G5</f>
        <v>11533140.430400001</v>
      </c>
      <c r="J5">
        <f>(I5)/(I5+F5)</f>
        <v>0.52265900643403085</v>
      </c>
      <c r="K5" s="4">
        <f>H5+J5*(C5-H5)</f>
        <v>35045.028159344103</v>
      </c>
      <c r="L5" s="4">
        <f>I5-J5*I5</f>
        <v>5505240.711982986</v>
      </c>
      <c r="M5" s="9">
        <f>ABS(D5-K5)</f>
        <v>1135.4716575113926</v>
      </c>
      <c r="N5" s="4">
        <f t="shared" ref="N5:N55" si="4">K5+SQRT(L5)*3</f>
        <v>42084.002971619455</v>
      </c>
      <c r="O5" s="4">
        <f t="shared" ref="O5:O55" si="5">K5-SQRT(L5)*3</f>
        <v>28006.053347068748</v>
      </c>
    </row>
    <row r="6" spans="2:15" x14ac:dyDescent="0.2">
      <c r="B6">
        <v>3</v>
      </c>
      <c r="C6" s="2">
        <v>32569.849609000001</v>
      </c>
      <c r="D6" s="6">
        <f t="shared" si="1"/>
        <v>36252.855081925023</v>
      </c>
      <c r="E6" s="6">
        <f t="shared" si="2"/>
        <v>3683.0054729250223</v>
      </c>
      <c r="F6" s="3">
        <f t="shared" si="3"/>
        <v>10533140.430400001</v>
      </c>
      <c r="G6" s="3">
        <f t="shared" si="0"/>
        <v>1000000</v>
      </c>
      <c r="H6" s="4">
        <f t="shared" ref="H6:H55" si="6">K5</f>
        <v>35045.028159344103</v>
      </c>
      <c r="I6" s="4">
        <f t="shared" ref="I6:I55" si="7">L5+G6</f>
        <v>6505240.711982986</v>
      </c>
      <c r="J6">
        <f>(I6)/(I6+F6)</f>
        <v>0.38179922479848716</v>
      </c>
      <c r="K6" s="4">
        <f t="shared" ref="K6:K55" si="8">H6+J6*(C6-H6)</f>
        <v>34100.006907584881</v>
      </c>
      <c r="L6" s="4">
        <f t="shared" ref="L6:L55" si="9">I6-J6*I6</f>
        <v>4021544.8510203231</v>
      </c>
      <c r="M6" s="9">
        <f t="shared" ref="M6:M55" si="10">ABS(D6-K6)</f>
        <v>2152.8481743401426</v>
      </c>
      <c r="N6" s="4">
        <f t="shared" si="4"/>
        <v>40116.143845785584</v>
      </c>
      <c r="O6" s="4">
        <f t="shared" si="5"/>
        <v>28083.869969384177</v>
      </c>
    </row>
    <row r="7" spans="2:15" x14ac:dyDescent="0.2">
      <c r="B7">
        <v>4</v>
      </c>
      <c r="C7" s="2">
        <v>35510.289062999997</v>
      </c>
      <c r="D7" s="6">
        <f t="shared" si="1"/>
        <v>39359.709539785705</v>
      </c>
      <c r="E7" s="6">
        <f t="shared" si="2"/>
        <v>3849.4204767857082</v>
      </c>
      <c r="F7" s="3">
        <f t="shared" si="3"/>
        <v>10533140.430400001</v>
      </c>
      <c r="G7" s="3">
        <f t="shared" si="0"/>
        <v>1000000</v>
      </c>
      <c r="H7" s="4">
        <f t="shared" si="6"/>
        <v>34100.006907584881</v>
      </c>
      <c r="I7" s="4">
        <f t="shared" si="7"/>
        <v>5021544.8510203231</v>
      </c>
      <c r="J7">
        <f t="shared" ref="J7:J55" si="11">(I7)/(I7+F7)</f>
        <v>0.32283165876833464</v>
      </c>
      <c r="K7" s="4">
        <f t="shared" si="8"/>
        <v>34555.290635148922</v>
      </c>
      <c r="L7" s="4">
        <f t="shared" si="9"/>
        <v>3400431.1971858423</v>
      </c>
      <c r="M7" s="9">
        <f t="shared" si="10"/>
        <v>4804.4189046367828</v>
      </c>
      <c r="N7" s="4">
        <f t="shared" si="4"/>
        <v>40087.368072664831</v>
      </c>
      <c r="O7" s="4">
        <f t="shared" si="5"/>
        <v>29023.213197633013</v>
      </c>
    </row>
    <row r="8" spans="2:15" x14ac:dyDescent="0.2">
      <c r="B8">
        <v>5</v>
      </c>
      <c r="C8" s="2">
        <v>46481.105469000002</v>
      </c>
      <c r="D8" s="6">
        <f t="shared" si="1"/>
        <v>42824.953355852951</v>
      </c>
      <c r="E8" s="6">
        <f t="shared" si="2"/>
        <v>3656.1521131470508</v>
      </c>
      <c r="F8" s="3">
        <f t="shared" si="3"/>
        <v>10533140.430400001</v>
      </c>
      <c r="G8" s="3">
        <f t="shared" si="0"/>
        <v>1000000</v>
      </c>
      <c r="H8" s="4">
        <f t="shared" si="6"/>
        <v>34555.290635148922</v>
      </c>
      <c r="I8" s="4">
        <f t="shared" si="7"/>
        <v>4400431.1971858423</v>
      </c>
      <c r="J8">
        <f t="shared" si="11"/>
        <v>0.29466702989238047</v>
      </c>
      <c r="K8" s="4">
        <f t="shared" si="8"/>
        <v>38069.435071286309</v>
      </c>
      <c r="L8" s="4">
        <f t="shared" si="9"/>
        <v>3103769.2060653181</v>
      </c>
      <c r="M8" s="9">
        <f t="shared" si="10"/>
        <v>4755.5182845666423</v>
      </c>
      <c r="N8" s="4">
        <f t="shared" si="4"/>
        <v>43354.690302075818</v>
      </c>
      <c r="O8" s="4">
        <f t="shared" si="5"/>
        <v>32784.179840496799</v>
      </c>
    </row>
    <row r="9" spans="2:15" x14ac:dyDescent="0.2">
      <c r="B9">
        <v>6</v>
      </c>
      <c r="C9" s="2">
        <v>49199.871094000002</v>
      </c>
      <c r="D9" s="6">
        <f t="shared" si="1"/>
        <v>46323.604069700588</v>
      </c>
      <c r="E9" s="6">
        <f t="shared" si="2"/>
        <v>2876.2670242994136</v>
      </c>
      <c r="F9" s="3">
        <f t="shared" si="3"/>
        <v>10533140.430400001</v>
      </c>
      <c r="G9" s="3">
        <f t="shared" si="0"/>
        <v>1000000</v>
      </c>
      <c r="H9" s="4">
        <f t="shared" si="6"/>
        <v>38069.435071286309</v>
      </c>
      <c r="I9" s="4">
        <f t="shared" si="7"/>
        <v>4103769.2060653181</v>
      </c>
      <c r="J9">
        <f t="shared" si="11"/>
        <v>0.28037128792825844</v>
      </c>
      <c r="K9" s="4">
        <f t="shared" si="8"/>
        <v>41190.089754177628</v>
      </c>
      <c r="L9" s="4">
        <f t="shared" si="9"/>
        <v>2953190.1484004585</v>
      </c>
      <c r="M9" s="9">
        <f t="shared" si="10"/>
        <v>5133.5143155229598</v>
      </c>
      <c r="N9" s="4">
        <f t="shared" si="4"/>
        <v>46345.544276875327</v>
      </c>
      <c r="O9" s="4">
        <f t="shared" si="5"/>
        <v>36034.63523147993</v>
      </c>
    </row>
    <row r="10" spans="2:15" x14ac:dyDescent="0.2">
      <c r="B10">
        <v>7</v>
      </c>
      <c r="C10" s="2">
        <v>48824.425780999998</v>
      </c>
      <c r="D10" s="6">
        <f t="shared" si="1"/>
        <v>49602.693782493174</v>
      </c>
      <c r="E10" s="6">
        <f t="shared" si="2"/>
        <v>778.26800149317569</v>
      </c>
      <c r="F10" s="3">
        <f t="shared" si="3"/>
        <v>10533140.430400001</v>
      </c>
      <c r="G10" s="3">
        <f t="shared" si="0"/>
        <v>1000000</v>
      </c>
      <c r="H10" s="4">
        <f t="shared" si="6"/>
        <v>41190.089754177628</v>
      </c>
      <c r="I10" s="4">
        <f t="shared" si="7"/>
        <v>3953190.1484004585</v>
      </c>
      <c r="J10">
        <f t="shared" si="11"/>
        <v>0.27289106284690368</v>
      </c>
      <c r="K10" s="4">
        <f t="shared" si="8"/>
        <v>43273.431826667591</v>
      </c>
      <c r="L10" s="4">
        <f t="shared" si="9"/>
        <v>2874399.8871675488</v>
      </c>
      <c r="M10" s="9">
        <f t="shared" si="10"/>
        <v>6329.2619558255828</v>
      </c>
      <c r="N10" s="4">
        <f t="shared" si="4"/>
        <v>48359.648395445205</v>
      </c>
      <c r="O10" s="4">
        <f t="shared" si="5"/>
        <v>38187.215257889977</v>
      </c>
    </row>
    <row r="11" spans="2:15" x14ac:dyDescent="0.2">
      <c r="B11">
        <v>8</v>
      </c>
      <c r="C11" s="2">
        <v>48378.988280999998</v>
      </c>
      <c r="D11" s="6">
        <f t="shared" si="1"/>
        <v>52473.461074732018</v>
      </c>
      <c r="E11" s="6">
        <f t="shared" si="2"/>
        <v>4094.4727937320204</v>
      </c>
      <c r="F11" s="3">
        <f t="shared" si="3"/>
        <v>10533140.430400001</v>
      </c>
      <c r="G11" s="3">
        <f t="shared" si="0"/>
        <v>1000000</v>
      </c>
      <c r="H11" s="4">
        <f t="shared" si="6"/>
        <v>43273.431826667591</v>
      </c>
      <c r="I11" s="4">
        <f t="shared" si="7"/>
        <v>3874399.8871675488</v>
      </c>
      <c r="J11">
        <f t="shared" si="11"/>
        <v>0.26891473504629904</v>
      </c>
      <c r="K11" s="4">
        <f t="shared" si="8"/>
        <v>44646.391187848312</v>
      </c>
      <c r="L11" s="4">
        <f t="shared" si="9"/>
        <v>2832516.6680464763</v>
      </c>
      <c r="M11" s="9">
        <f t="shared" si="10"/>
        <v>7827.0698868837062</v>
      </c>
      <c r="N11" s="4">
        <f t="shared" si="4"/>
        <v>49695.415847366057</v>
      </c>
      <c r="O11" s="4">
        <f t="shared" si="5"/>
        <v>39597.366528330567</v>
      </c>
    </row>
    <row r="12" spans="2:15" x14ac:dyDescent="0.2">
      <c r="B12">
        <v>9</v>
      </c>
      <c r="C12" s="2">
        <v>54824.117187999997</v>
      </c>
      <c r="D12" s="6">
        <f t="shared" si="1"/>
        <v>54803.904339292363</v>
      </c>
      <c r="E12" s="6">
        <f t="shared" si="2"/>
        <v>20.212848707633384</v>
      </c>
      <c r="F12" s="3">
        <f t="shared" si="3"/>
        <v>10533140.430400001</v>
      </c>
      <c r="G12" s="3">
        <f t="shared" si="0"/>
        <v>1000000</v>
      </c>
      <c r="H12" s="4">
        <f t="shared" si="6"/>
        <v>44646.391187848312</v>
      </c>
      <c r="I12" s="4">
        <f t="shared" si="7"/>
        <v>3832516.6680464763</v>
      </c>
      <c r="J12">
        <f t="shared" si="11"/>
        <v>0.26678324853381963</v>
      </c>
      <c r="K12" s="4">
        <f t="shared" si="8"/>
        <v>47361.637992855896</v>
      </c>
      <c r="L12" s="4">
        <f t="shared" si="9"/>
        <v>2810065.4212850267</v>
      </c>
      <c r="M12" s="9">
        <f t="shared" si="10"/>
        <v>7442.2663464364668</v>
      </c>
      <c r="N12" s="4">
        <f t="shared" si="4"/>
        <v>52390.612917387261</v>
      </c>
      <c r="O12" s="4">
        <f t="shared" si="5"/>
        <v>42332.663068324531</v>
      </c>
    </row>
    <row r="13" spans="2:15" x14ac:dyDescent="0.2">
      <c r="B13">
        <v>10</v>
      </c>
      <c r="C13" s="2">
        <v>56804.902344000002</v>
      </c>
      <c r="D13" s="6">
        <f t="shared" si="1"/>
        <v>56511.696529751527</v>
      </c>
      <c r="E13" s="6">
        <f t="shared" si="2"/>
        <v>293.20581424847478</v>
      </c>
      <c r="F13" s="3">
        <f t="shared" si="3"/>
        <v>10533140.430400001</v>
      </c>
      <c r="G13" s="3">
        <f t="shared" si="0"/>
        <v>1000000</v>
      </c>
      <c r="H13" s="4">
        <f t="shared" si="6"/>
        <v>47361.637992855896</v>
      </c>
      <c r="I13" s="4">
        <f t="shared" si="7"/>
        <v>3810065.4212850267</v>
      </c>
      <c r="J13">
        <f t="shared" si="11"/>
        <v>0.26563555321472454</v>
      </c>
      <c r="K13" s="4">
        <f t="shared" si="8"/>
        <v>49870.104742924945</v>
      </c>
      <c r="L13" s="4">
        <f t="shared" si="9"/>
        <v>2797976.5853176862</v>
      </c>
      <c r="M13" s="9">
        <f t="shared" si="10"/>
        <v>6641.5917868265824</v>
      </c>
      <c r="N13" s="4">
        <f t="shared" si="4"/>
        <v>54888.25074198268</v>
      </c>
      <c r="O13" s="4">
        <f t="shared" si="5"/>
        <v>44851.95874386721</v>
      </c>
    </row>
    <row r="14" spans="2:15" x14ac:dyDescent="0.2">
      <c r="B14">
        <v>11</v>
      </c>
      <c r="C14" s="2">
        <v>54738.945312999997</v>
      </c>
      <c r="D14" s="6">
        <f t="shared" si="1"/>
        <v>57557.461324008036</v>
      </c>
      <c r="E14" s="6">
        <f t="shared" si="2"/>
        <v>2818.5160110080396</v>
      </c>
      <c r="F14" s="3">
        <f t="shared" si="3"/>
        <v>10533140.430400001</v>
      </c>
      <c r="G14" s="3">
        <f t="shared" si="0"/>
        <v>1000000</v>
      </c>
      <c r="H14" s="4">
        <f t="shared" si="6"/>
        <v>49870.104742924945</v>
      </c>
      <c r="I14" s="4">
        <f t="shared" si="7"/>
        <v>3797976.5853176862</v>
      </c>
      <c r="J14">
        <f t="shared" si="11"/>
        <v>0.26501608919613495</v>
      </c>
      <c r="K14" s="4">
        <f t="shared" si="8"/>
        <v>51160.425829725718</v>
      </c>
      <c r="L14" s="4">
        <f t="shared" si="9"/>
        <v>2791451.6838183021</v>
      </c>
      <c r="M14" s="9">
        <f t="shared" si="10"/>
        <v>6397.0354942823178</v>
      </c>
      <c r="N14" s="4">
        <f t="shared" si="4"/>
        <v>56172.717237292192</v>
      </c>
      <c r="O14" s="4">
        <f t="shared" si="5"/>
        <v>46148.134422159244</v>
      </c>
    </row>
    <row r="15" spans="2:15" x14ac:dyDescent="0.2">
      <c r="B15">
        <v>12</v>
      </c>
      <c r="C15" s="2">
        <v>58917.691405999998</v>
      </c>
      <c r="D15" s="6">
        <f t="shared" si="1"/>
        <v>57938.410703191927</v>
      </c>
      <c r="E15" s="6">
        <f t="shared" si="2"/>
        <v>979.28070280807151</v>
      </c>
      <c r="F15" s="3">
        <f t="shared" si="3"/>
        <v>10533140.430400001</v>
      </c>
      <c r="G15" s="3">
        <f t="shared" si="0"/>
        <v>1000000</v>
      </c>
      <c r="H15" s="4">
        <f t="shared" si="6"/>
        <v>51160.425829725718</v>
      </c>
      <c r="I15" s="4">
        <f t="shared" si="7"/>
        <v>3791451.6838183021</v>
      </c>
      <c r="J15">
        <f t="shared" si="11"/>
        <v>0.26468130147000718</v>
      </c>
      <c r="K15" s="4">
        <f t="shared" si="8"/>
        <v>53213.628978302477</v>
      </c>
      <c r="L15" s="4">
        <f t="shared" si="9"/>
        <v>2787925.3176846239</v>
      </c>
      <c r="M15" s="9">
        <f t="shared" si="10"/>
        <v>4724.7817248894498</v>
      </c>
      <c r="N15" s="4">
        <f t="shared" si="4"/>
        <v>58222.75343864099</v>
      </c>
      <c r="O15" s="4">
        <f t="shared" si="5"/>
        <v>48204.504517963964</v>
      </c>
    </row>
    <row r="16" spans="2:15" x14ac:dyDescent="0.2">
      <c r="B16">
        <v>13</v>
      </c>
      <c r="C16" s="2">
        <v>58192.359375</v>
      </c>
      <c r="D16" s="6">
        <f t="shared" si="1"/>
        <v>57682.343945866087</v>
      </c>
      <c r="E16" s="6">
        <f t="shared" si="2"/>
        <v>510.01542913391313</v>
      </c>
      <c r="F16" s="3">
        <f t="shared" si="3"/>
        <v>10533140.430400001</v>
      </c>
      <c r="G16" s="3">
        <f t="shared" si="0"/>
        <v>1000000</v>
      </c>
      <c r="H16" s="4">
        <f t="shared" si="6"/>
        <v>53213.628978302477</v>
      </c>
      <c r="I16" s="4">
        <f t="shared" si="7"/>
        <v>3787925.3176846239</v>
      </c>
      <c r="J16">
        <f t="shared" si="11"/>
        <v>0.26450023931991523</v>
      </c>
      <c r="K16" s="4">
        <f t="shared" si="8"/>
        <v>54530.504359738305</v>
      </c>
      <c r="L16" s="4">
        <f t="shared" si="9"/>
        <v>2786018.1646310748</v>
      </c>
      <c r="M16" s="9">
        <f t="shared" si="10"/>
        <v>3151.8395861277822</v>
      </c>
      <c r="N16" s="4">
        <f t="shared" si="4"/>
        <v>59537.915215827474</v>
      </c>
      <c r="O16" s="4">
        <f t="shared" si="5"/>
        <v>49523.093503649136</v>
      </c>
    </row>
    <row r="17" spans="2:18" x14ac:dyDescent="0.2">
      <c r="B17">
        <v>14</v>
      </c>
      <c r="C17" s="2">
        <v>63503.457030999998</v>
      </c>
      <c r="D17" s="6">
        <f t="shared" si="1"/>
        <v>56842.008037518579</v>
      </c>
      <c r="E17" s="6">
        <f t="shared" si="2"/>
        <v>6661.4489934814192</v>
      </c>
      <c r="F17" s="3">
        <f t="shared" si="3"/>
        <v>10533140.430400001</v>
      </c>
      <c r="G17" s="3">
        <f t="shared" si="0"/>
        <v>1000000</v>
      </c>
      <c r="H17" s="4">
        <f t="shared" si="6"/>
        <v>54530.504359738305</v>
      </c>
      <c r="I17" s="4">
        <f t="shared" si="7"/>
        <v>3786018.1646310748</v>
      </c>
      <c r="J17">
        <f t="shared" si="11"/>
        <v>0.26440227891217505</v>
      </c>
      <c r="K17" s="4">
        <f t="shared" si="8"/>
        <v>56902.973494590988</v>
      </c>
      <c r="L17" s="4">
        <f t="shared" si="9"/>
        <v>2784986.333899728</v>
      </c>
      <c r="M17" s="9">
        <f t="shared" si="10"/>
        <v>60.965457072408753</v>
      </c>
      <c r="N17" s="4">
        <f t="shared" si="4"/>
        <v>61909.456991527491</v>
      </c>
      <c r="O17" s="4">
        <f t="shared" si="5"/>
        <v>51896.489997654484</v>
      </c>
    </row>
    <row r="18" spans="2:18" x14ac:dyDescent="0.2">
      <c r="B18">
        <v>15</v>
      </c>
      <c r="C18" s="2">
        <v>56473.03125</v>
      </c>
      <c r="D18" s="6">
        <f t="shared" si="1"/>
        <v>55489.819495345597</v>
      </c>
      <c r="E18" s="6">
        <f t="shared" si="2"/>
        <v>983.21175465440319</v>
      </c>
      <c r="F18" s="3">
        <f t="shared" si="3"/>
        <v>10533140.430400001</v>
      </c>
      <c r="G18" s="3">
        <f t="shared" si="0"/>
        <v>1000000</v>
      </c>
      <c r="H18" s="4">
        <f t="shared" si="6"/>
        <v>56902.973494590988</v>
      </c>
      <c r="I18" s="4">
        <f t="shared" si="7"/>
        <v>3784986.333899728</v>
      </c>
      <c r="J18">
        <f t="shared" si="11"/>
        <v>0.26434926832307903</v>
      </c>
      <c r="K18" s="4">
        <f t="shared" si="8"/>
        <v>56789.318576812177</v>
      </c>
      <c r="L18" s="4">
        <f t="shared" si="9"/>
        <v>2784427.9659204818</v>
      </c>
      <c r="M18" s="9">
        <f t="shared" si="10"/>
        <v>1299.4990814665798</v>
      </c>
      <c r="N18" s="4">
        <f t="shared" si="4"/>
        <v>61795.300168197064</v>
      </c>
      <c r="O18" s="4">
        <f t="shared" si="5"/>
        <v>51783.33698542729</v>
      </c>
    </row>
    <row r="19" spans="2:18" x14ac:dyDescent="0.2">
      <c r="B19">
        <v>16</v>
      </c>
      <c r="C19" s="2">
        <v>55033.117187999997</v>
      </c>
      <c r="D19" s="6">
        <f t="shared" si="1"/>
        <v>53712.947608326576</v>
      </c>
      <c r="E19" s="6">
        <f t="shared" si="2"/>
        <v>1320.1695796734202</v>
      </c>
      <c r="F19" s="3">
        <f t="shared" si="3"/>
        <v>10533140.430400001</v>
      </c>
      <c r="G19" s="3">
        <f t="shared" si="0"/>
        <v>1000000</v>
      </c>
      <c r="H19" s="4">
        <f t="shared" si="6"/>
        <v>56789.318576812177</v>
      </c>
      <c r="I19" s="4">
        <f t="shared" si="7"/>
        <v>3784427.9659204818</v>
      </c>
      <c r="J19">
        <f t="shared" si="11"/>
        <v>0.26432057882769072</v>
      </c>
      <c r="K19" s="4">
        <f t="shared" si="8"/>
        <v>56325.118409183349</v>
      </c>
      <c r="L19" s="4">
        <f t="shared" si="9"/>
        <v>2784125.7754366798</v>
      </c>
      <c r="M19" s="9">
        <f t="shared" si="10"/>
        <v>2612.170800856773</v>
      </c>
      <c r="N19" s="4">
        <f t="shared" si="4"/>
        <v>61330.828346737675</v>
      </c>
      <c r="O19" s="4">
        <f t="shared" si="5"/>
        <v>51319.408471629024</v>
      </c>
    </row>
    <row r="20" spans="2:18" x14ac:dyDescent="0.2">
      <c r="B20">
        <v>17</v>
      </c>
      <c r="C20" s="2">
        <v>53333.539062999997</v>
      </c>
      <c r="D20" s="6">
        <f t="shared" si="1"/>
        <v>51608.75909258904</v>
      </c>
      <c r="E20" s="6">
        <f t="shared" si="2"/>
        <v>1724.7799704109566</v>
      </c>
      <c r="F20" s="3">
        <f t="shared" si="3"/>
        <v>10533140.430400001</v>
      </c>
      <c r="G20" s="3">
        <f t="shared" si="0"/>
        <v>1000000</v>
      </c>
      <c r="H20" s="4">
        <f t="shared" si="6"/>
        <v>56325.118409183349</v>
      </c>
      <c r="I20" s="4">
        <f t="shared" si="7"/>
        <v>3784125.7754366798</v>
      </c>
      <c r="J20">
        <f t="shared" si="11"/>
        <v>0.26430505105045932</v>
      </c>
      <c r="K20" s="4">
        <f t="shared" si="8"/>
        <v>55534.42887736886</v>
      </c>
      <c r="L20" s="4">
        <f t="shared" si="9"/>
        <v>2783962.2191785295</v>
      </c>
      <c r="M20" s="9">
        <f t="shared" si="10"/>
        <v>3925.6697847798205</v>
      </c>
      <c r="N20" s="4">
        <f t="shared" si="4"/>
        <v>60539.991780040924</v>
      </c>
      <c r="O20" s="4">
        <f t="shared" si="5"/>
        <v>50528.865974696797</v>
      </c>
    </row>
    <row r="21" spans="2:18" x14ac:dyDescent="0.2">
      <c r="B21">
        <v>18</v>
      </c>
      <c r="C21" s="2">
        <v>56704.574219000002</v>
      </c>
      <c r="D21" s="6">
        <f t="shared" si="1"/>
        <v>49280.624162065353</v>
      </c>
      <c r="E21" s="6">
        <f t="shared" si="2"/>
        <v>7423.9500569346492</v>
      </c>
      <c r="F21" s="3">
        <f t="shared" si="3"/>
        <v>10533140.430400001</v>
      </c>
      <c r="G21" s="3">
        <f t="shared" si="0"/>
        <v>1000000</v>
      </c>
      <c r="H21" s="4">
        <f t="shared" si="6"/>
        <v>55534.42887736886</v>
      </c>
      <c r="I21" s="4">
        <f t="shared" si="7"/>
        <v>3783962.2191785295</v>
      </c>
      <c r="J21">
        <f t="shared" si="11"/>
        <v>0.26429664659070684</v>
      </c>
      <c r="K21" s="4">
        <f t="shared" si="8"/>
        <v>55843.694367185708</v>
      </c>
      <c r="L21" s="4">
        <f t="shared" si="9"/>
        <v>2783873.6938237147</v>
      </c>
      <c r="M21" s="9">
        <f t="shared" si="10"/>
        <v>6563.0702051203552</v>
      </c>
      <c r="N21" s="4">
        <f t="shared" si="4"/>
        <v>60849.177684949682</v>
      </c>
      <c r="O21" s="4">
        <f t="shared" si="5"/>
        <v>50838.211049421734</v>
      </c>
    </row>
    <row r="22" spans="2:18" x14ac:dyDescent="0.2">
      <c r="B22">
        <v>19</v>
      </c>
      <c r="C22" s="2">
        <v>42909.402344000002</v>
      </c>
      <c r="D22" s="6">
        <f t="shared" si="1"/>
        <v>46834.084014440268</v>
      </c>
      <c r="E22" s="6">
        <f t="shared" si="2"/>
        <v>3924.6816704402663</v>
      </c>
      <c r="F22" s="3">
        <f t="shared" si="3"/>
        <v>10533140.430400001</v>
      </c>
      <c r="G22" s="3">
        <f t="shared" si="0"/>
        <v>1000000</v>
      </c>
      <c r="H22" s="4">
        <f t="shared" si="6"/>
        <v>55843.694367185708</v>
      </c>
      <c r="I22" s="4">
        <f t="shared" si="7"/>
        <v>3783873.6938237147</v>
      </c>
      <c r="J22">
        <f t="shared" si="11"/>
        <v>0.26429209756953287</v>
      </c>
      <c r="K22" s="4">
        <f t="shared" si="8"/>
        <v>52425.263197801083</v>
      </c>
      <c r="L22" s="4">
        <f t="shared" si="9"/>
        <v>2783825.7783448687</v>
      </c>
      <c r="M22" s="9">
        <f t="shared" si="10"/>
        <v>5591.1791833608149</v>
      </c>
      <c r="N22" s="4">
        <f t="shared" si="4"/>
        <v>57430.703438689372</v>
      </c>
      <c r="O22" s="4">
        <f t="shared" si="5"/>
        <v>47419.822956912794</v>
      </c>
    </row>
    <row r="23" spans="2:18" x14ac:dyDescent="0.2">
      <c r="B23">
        <v>20</v>
      </c>
      <c r="C23" s="2">
        <v>38402.222655999998</v>
      </c>
      <c r="D23" s="6">
        <f t="shared" si="1"/>
        <v>44373.379732389199</v>
      </c>
      <c r="E23" s="6">
        <f t="shared" si="2"/>
        <v>5971.1570763892014</v>
      </c>
      <c r="F23" s="3">
        <f t="shared" si="3"/>
        <v>10533140.430400001</v>
      </c>
      <c r="G23" s="3">
        <f t="shared" si="0"/>
        <v>1000000</v>
      </c>
      <c r="H23" s="4">
        <f t="shared" si="6"/>
        <v>52425.263197801083</v>
      </c>
      <c r="I23" s="4">
        <f t="shared" si="7"/>
        <v>3783825.7783448687</v>
      </c>
      <c r="J23">
        <f t="shared" si="11"/>
        <v>0.26428963533026223</v>
      </c>
      <c r="K23" s="4">
        <f t="shared" si="8"/>
        <v>48719.118926786992</v>
      </c>
      <c r="L23" s="4">
        <f t="shared" si="9"/>
        <v>2783799.8432328575</v>
      </c>
      <c r="M23" s="9">
        <f t="shared" si="10"/>
        <v>4345.7391943977927</v>
      </c>
      <c r="N23" s="4">
        <f t="shared" si="4"/>
        <v>53724.535851389352</v>
      </c>
      <c r="O23" s="4">
        <f t="shared" si="5"/>
        <v>43713.702002184633</v>
      </c>
    </row>
    <row r="24" spans="2:18" x14ac:dyDescent="0.2">
      <c r="B24">
        <v>21</v>
      </c>
      <c r="C24" s="2">
        <v>36684.925780999998</v>
      </c>
      <c r="D24" s="6">
        <f t="shared" si="1"/>
        <v>41998.342600108204</v>
      </c>
      <c r="E24" s="6">
        <f t="shared" si="2"/>
        <v>5313.4168191082063</v>
      </c>
      <c r="F24" s="3">
        <f t="shared" si="3"/>
        <v>10533140.430400001</v>
      </c>
      <c r="G24" s="3">
        <f t="shared" si="0"/>
        <v>1000000</v>
      </c>
      <c r="H24" s="4">
        <f t="shared" si="6"/>
        <v>48719.118926786992</v>
      </c>
      <c r="I24" s="4">
        <f t="shared" si="7"/>
        <v>3783799.8432328575</v>
      </c>
      <c r="J24">
        <f t="shared" si="11"/>
        <v>0.26428830259223646</v>
      </c>
      <c r="K24" s="4">
        <f t="shared" si="8"/>
        <v>45538.622447219823</v>
      </c>
      <c r="L24" s="4">
        <f t="shared" si="9"/>
        <v>2783785.8053160752</v>
      </c>
      <c r="M24" s="9">
        <f t="shared" si="10"/>
        <v>3540.2798471116184</v>
      </c>
      <c r="N24" s="4">
        <f t="shared" si="4"/>
        <v>50544.026751353973</v>
      </c>
      <c r="O24" s="4">
        <f t="shared" si="5"/>
        <v>40533.218143085673</v>
      </c>
    </row>
    <row r="25" spans="2:18" x14ac:dyDescent="0.2">
      <c r="B25">
        <v>22</v>
      </c>
      <c r="C25" s="2">
        <v>33472.632812999997</v>
      </c>
      <c r="D25" s="6">
        <f t="shared" si="1"/>
        <v>39801.645835134688</v>
      </c>
      <c r="E25" s="6">
        <f t="shared" si="2"/>
        <v>6329.0130221346917</v>
      </c>
      <c r="F25" s="3">
        <f t="shared" si="3"/>
        <v>10533140.430400001</v>
      </c>
      <c r="G25" s="3">
        <f t="shared" si="0"/>
        <v>1000000</v>
      </c>
      <c r="H25" s="4">
        <f t="shared" si="6"/>
        <v>45538.622447219823</v>
      </c>
      <c r="I25" s="4">
        <f t="shared" si="7"/>
        <v>3783785.8053160752</v>
      </c>
      <c r="J25">
        <f t="shared" si="11"/>
        <v>0.26428758121814999</v>
      </c>
      <c r="K25" s="4">
        <f t="shared" si="8"/>
        <v>42349.731231788595</v>
      </c>
      <c r="L25" s="4">
        <f t="shared" si="9"/>
        <v>2783778.2069815202</v>
      </c>
      <c r="M25" s="9">
        <f t="shared" si="10"/>
        <v>2548.0853966539071</v>
      </c>
      <c r="N25" s="4">
        <f t="shared" si="4"/>
        <v>47355.128704800474</v>
      </c>
      <c r="O25" s="4">
        <f t="shared" si="5"/>
        <v>37344.333758776716</v>
      </c>
    </row>
    <row r="26" spans="2:18" x14ac:dyDescent="0.2">
      <c r="B26">
        <v>23</v>
      </c>
      <c r="C26" s="2">
        <v>40406.269530999998</v>
      </c>
      <c r="D26" s="6">
        <f t="shared" si="1"/>
        <v>37866.41773545774</v>
      </c>
      <c r="E26" s="6">
        <f t="shared" si="2"/>
        <v>2539.8517955422576</v>
      </c>
      <c r="F26" s="3">
        <f t="shared" si="3"/>
        <v>10533140.430400001</v>
      </c>
      <c r="G26" s="3">
        <f t="shared" si="0"/>
        <v>1000000</v>
      </c>
      <c r="H26" s="4">
        <f t="shared" si="6"/>
        <v>42349.731231788595</v>
      </c>
      <c r="I26" s="4">
        <f t="shared" si="7"/>
        <v>3783778.2069815202</v>
      </c>
      <c r="J26">
        <f t="shared" si="11"/>
        <v>0.26428719075779777</v>
      </c>
      <c r="K26" s="4">
        <f t="shared" si="8"/>
        <v>41836.099198541808</v>
      </c>
      <c r="L26" s="4">
        <f t="shared" si="9"/>
        <v>2783774.0942077972</v>
      </c>
      <c r="M26" s="9">
        <f t="shared" si="10"/>
        <v>3969.6814630840672</v>
      </c>
      <c r="N26" s="4">
        <f t="shared" si="4"/>
        <v>46841.492974047404</v>
      </c>
      <c r="O26" s="4">
        <f t="shared" si="5"/>
        <v>36830.705423036212</v>
      </c>
    </row>
    <row r="27" spans="2:18" x14ac:dyDescent="0.2">
      <c r="B27">
        <v>24</v>
      </c>
      <c r="C27" s="2">
        <v>32505.660156000002</v>
      </c>
      <c r="D27" s="6">
        <f t="shared" si="1"/>
        <v>36264.216241923656</v>
      </c>
      <c r="E27" s="6">
        <f t="shared" si="2"/>
        <v>3758.5560859236539</v>
      </c>
      <c r="F27" s="3">
        <f t="shared" si="3"/>
        <v>10533140.430400001</v>
      </c>
      <c r="G27" s="3">
        <f t="shared" si="0"/>
        <v>1000000</v>
      </c>
      <c r="H27" s="4">
        <f t="shared" si="6"/>
        <v>41836.099198541808</v>
      </c>
      <c r="I27" s="4">
        <f t="shared" si="7"/>
        <v>3783774.0942077972</v>
      </c>
      <c r="J27">
        <f t="shared" si="11"/>
        <v>0.26428697941195894</v>
      </c>
      <c r="K27" s="4">
        <f t="shared" si="8"/>
        <v>39370.18564740102</v>
      </c>
      <c r="L27" s="4">
        <f t="shared" si="9"/>
        <v>2783771.8680723975</v>
      </c>
      <c r="M27" s="9">
        <f t="shared" si="10"/>
        <v>3105.9694054773645</v>
      </c>
      <c r="N27" s="4">
        <f t="shared" si="4"/>
        <v>44375.577421543334</v>
      </c>
      <c r="O27" s="4">
        <f t="shared" si="5"/>
        <v>34364.793873258706</v>
      </c>
    </row>
    <row r="28" spans="2:18" x14ac:dyDescent="0.2">
      <c r="B28">
        <v>25</v>
      </c>
      <c r="C28" s="2">
        <v>35867.777344000002</v>
      </c>
      <c r="D28" s="6">
        <f t="shared" si="1"/>
        <v>35053.36491592633</v>
      </c>
      <c r="E28" s="6">
        <f t="shared" si="2"/>
        <v>814.41242807367234</v>
      </c>
      <c r="F28" s="3">
        <f t="shared" si="3"/>
        <v>10533140.430400001</v>
      </c>
      <c r="G28" s="3">
        <f t="shared" si="0"/>
        <v>1000000</v>
      </c>
      <c r="H28" s="4">
        <f t="shared" si="6"/>
        <v>39370.18564740102</v>
      </c>
      <c r="I28" s="4">
        <f t="shared" si="7"/>
        <v>3783771.8680723975</v>
      </c>
      <c r="J28">
        <f t="shared" si="11"/>
        <v>0.26428686501600784</v>
      </c>
      <c r="K28" s="4">
        <f t="shared" si="8"/>
        <v>38444.54513688913</v>
      </c>
      <c r="L28" s="4">
        <f t="shared" si="9"/>
        <v>2783770.6631237799</v>
      </c>
      <c r="M28" s="9">
        <f t="shared" si="10"/>
        <v>3391.1802209628004</v>
      </c>
      <c r="N28" s="4">
        <f t="shared" si="4"/>
        <v>43449.935827745743</v>
      </c>
      <c r="O28" s="4">
        <f t="shared" si="5"/>
        <v>33439.154446032517</v>
      </c>
    </row>
    <row r="29" spans="2:18" x14ac:dyDescent="0.2">
      <c r="B29">
        <v>26</v>
      </c>
      <c r="C29" s="2">
        <v>34235.195312999997</v>
      </c>
      <c r="D29" s="6">
        <f t="shared" si="1"/>
        <v>34277.650332394667</v>
      </c>
      <c r="E29" s="6">
        <f t="shared" si="2"/>
        <v>42.455019394670671</v>
      </c>
      <c r="F29" s="3">
        <f t="shared" si="3"/>
        <v>10533140.430400001</v>
      </c>
      <c r="G29" s="3">
        <f t="shared" si="0"/>
        <v>1000000</v>
      </c>
      <c r="H29" s="4">
        <f t="shared" si="6"/>
        <v>38444.54513688913</v>
      </c>
      <c r="I29" s="4">
        <f t="shared" si="7"/>
        <v>3783770.6631237799</v>
      </c>
      <c r="J29">
        <f t="shared" si="11"/>
        <v>0.26428680309646951</v>
      </c>
      <c r="K29" s="4">
        <f t="shared" si="8"/>
        <v>37332.069528818785</v>
      </c>
      <c r="L29" s="4">
        <f t="shared" si="9"/>
        <v>2783770.0109165879</v>
      </c>
      <c r="M29" s="9">
        <f t="shared" si="10"/>
        <v>3054.4191964241181</v>
      </c>
      <c r="N29" s="4">
        <f t="shared" si="4"/>
        <v>42337.459633321057</v>
      </c>
      <c r="O29" s="4">
        <f t="shared" si="5"/>
        <v>32326.67942431651</v>
      </c>
    </row>
    <row r="30" spans="2:18" x14ac:dyDescent="0.2">
      <c r="B30">
        <v>27</v>
      </c>
      <c r="C30" s="2">
        <v>32702.025390999999</v>
      </c>
      <c r="D30" s="6">
        <f t="shared" si="1"/>
        <v>33965.380888068437</v>
      </c>
      <c r="E30" s="6">
        <f t="shared" si="2"/>
        <v>1263.3554970684381</v>
      </c>
      <c r="F30" s="3">
        <f t="shared" si="3"/>
        <v>10533140.430400001</v>
      </c>
      <c r="G30" s="3">
        <f t="shared" si="0"/>
        <v>1000000</v>
      </c>
      <c r="H30" s="4">
        <f t="shared" si="6"/>
        <v>37332.069528818785</v>
      </c>
      <c r="I30" s="4">
        <f t="shared" si="7"/>
        <v>3783770.0109165879</v>
      </c>
      <c r="J30">
        <f t="shared" si="11"/>
        <v>0.26428676958103753</v>
      </c>
      <c r="K30" s="4">
        <f t="shared" si="8"/>
        <v>36108.410120617038</v>
      </c>
      <c r="L30" s="4">
        <f t="shared" si="9"/>
        <v>2783769.6578938356</v>
      </c>
      <c r="M30" s="9">
        <f t="shared" si="10"/>
        <v>2143.0292325486007</v>
      </c>
      <c r="N30" s="4">
        <f t="shared" si="4"/>
        <v>41113.799907740962</v>
      </c>
      <c r="O30" s="4">
        <f t="shared" si="5"/>
        <v>31103.02033349311</v>
      </c>
    </row>
    <row r="31" spans="2:18" x14ac:dyDescent="0.2">
      <c r="B31">
        <v>28</v>
      </c>
      <c r="C31" s="2">
        <v>29807.347656000002</v>
      </c>
      <c r="D31" s="6">
        <f t="shared" si="1"/>
        <v>34128.807025061717</v>
      </c>
      <c r="E31" s="6">
        <f t="shared" si="2"/>
        <v>4321.4593690617148</v>
      </c>
      <c r="F31" s="3">
        <f t="shared" si="3"/>
        <v>10533140.430400001</v>
      </c>
      <c r="G31" s="3">
        <f t="shared" si="0"/>
        <v>1000000</v>
      </c>
      <c r="H31" s="4">
        <f t="shared" si="6"/>
        <v>36108.410120617038</v>
      </c>
      <c r="I31" s="4">
        <f t="shared" si="7"/>
        <v>3783769.6578938356</v>
      </c>
      <c r="J31">
        <f t="shared" si="11"/>
        <v>0.26428675144000657</v>
      </c>
      <c r="K31" s="4">
        <f t="shared" si="8"/>
        <v>34443.122791222842</v>
      </c>
      <c r="L31" s="4">
        <f t="shared" si="9"/>
        <v>2783769.4668118088</v>
      </c>
      <c r="M31" s="9">
        <f t="shared" si="10"/>
        <v>314.31576616112579</v>
      </c>
      <c r="N31" s="4">
        <f t="shared" si="4"/>
        <v>39448.512406558126</v>
      </c>
      <c r="O31" s="4">
        <f t="shared" si="5"/>
        <v>29437.733175887559</v>
      </c>
      <c r="P31" s="17" t="s">
        <v>32</v>
      </c>
      <c r="Q31" s="17"/>
    </row>
    <row r="32" spans="2:18" x14ac:dyDescent="0.2">
      <c r="B32">
        <v>29</v>
      </c>
      <c r="C32" s="2">
        <v>39406.941405999998</v>
      </c>
      <c r="D32" s="6">
        <f t="shared" si="1"/>
        <v>34763.902869724181</v>
      </c>
      <c r="E32" s="6">
        <f t="shared" si="2"/>
        <v>4643.038536275817</v>
      </c>
      <c r="F32" s="3">
        <f t="shared" si="3"/>
        <v>10533140.430400001</v>
      </c>
      <c r="G32" s="3">
        <f t="shared" si="0"/>
        <v>1000000</v>
      </c>
      <c r="H32" s="4">
        <f t="shared" si="6"/>
        <v>34443.122791222842</v>
      </c>
      <c r="I32" s="4">
        <f t="shared" si="7"/>
        <v>3783769.4668118088</v>
      </c>
      <c r="J32">
        <f t="shared" si="11"/>
        <v>0.26428674162073834</v>
      </c>
      <c r="K32" s="4">
        <f t="shared" si="8"/>
        <v>35754.994238918662</v>
      </c>
      <c r="L32" s="4">
        <f t="shared" si="9"/>
        <v>2783769.3633840773</v>
      </c>
      <c r="M32" s="9">
        <f t="shared" si="10"/>
        <v>991.09136919448065</v>
      </c>
      <c r="N32" s="4">
        <f t="shared" si="4"/>
        <v>40760.383761269215</v>
      </c>
      <c r="O32" s="4">
        <f t="shared" si="5"/>
        <v>30749.604716568108</v>
      </c>
      <c r="P32" s="11" t="s">
        <v>12</v>
      </c>
      <c r="Q32" s="12">
        <f>1*R32</f>
        <v>3245.48</v>
      </c>
      <c r="R32">
        <f>3245.48</f>
        <v>3245.48</v>
      </c>
    </row>
    <row r="33" spans="2:18" x14ac:dyDescent="0.2">
      <c r="B33">
        <v>30</v>
      </c>
      <c r="C33" s="2">
        <v>38152.980469000002</v>
      </c>
      <c r="D33" s="6">
        <f t="shared" si="1"/>
        <v>35850.509286791123</v>
      </c>
      <c r="E33" s="6">
        <f t="shared" si="2"/>
        <v>2302.4711822088793</v>
      </c>
      <c r="F33" s="3">
        <f t="shared" si="3"/>
        <v>10533140.430400001</v>
      </c>
      <c r="G33" s="3">
        <f t="shared" si="0"/>
        <v>1000000</v>
      </c>
      <c r="H33" s="4">
        <f t="shared" si="6"/>
        <v>35754.994238918662</v>
      </c>
      <c r="I33" s="4">
        <f t="shared" si="7"/>
        <v>3783769.3633840773</v>
      </c>
      <c r="J33">
        <f t="shared" si="11"/>
        <v>0.26428673630582367</v>
      </c>
      <c r="K33" s="4">
        <f t="shared" si="8"/>
        <v>36388.750193373162</v>
      </c>
      <c r="L33" s="4">
        <f t="shared" si="9"/>
        <v>2783769.3074013353</v>
      </c>
      <c r="M33" s="9">
        <f t="shared" si="10"/>
        <v>538.24090658203932</v>
      </c>
      <c r="N33" s="4">
        <f t="shared" si="4"/>
        <v>41394.139665393501</v>
      </c>
      <c r="O33" s="4">
        <f t="shared" si="5"/>
        <v>31383.360721352827</v>
      </c>
      <c r="P33" s="11" t="s">
        <v>31</v>
      </c>
      <c r="Q33" s="13">
        <f>Q34</f>
        <v>1000</v>
      </c>
      <c r="R33">
        <v>2769.03</v>
      </c>
    </row>
    <row r="34" spans="2:18" x14ac:dyDescent="0.2">
      <c r="B34">
        <v>31</v>
      </c>
      <c r="C34" s="2">
        <v>45585.03125</v>
      </c>
      <c r="D34" s="6">
        <f t="shared" si="1"/>
        <v>37352.838348819736</v>
      </c>
      <c r="E34" s="6">
        <f t="shared" si="2"/>
        <v>8232.192901180264</v>
      </c>
      <c r="F34" s="3">
        <f t="shared" si="3"/>
        <v>10533140.430400001</v>
      </c>
      <c r="G34" s="3">
        <f t="shared" si="0"/>
        <v>1000000</v>
      </c>
      <c r="H34" s="4">
        <f t="shared" si="6"/>
        <v>36388.750193373162</v>
      </c>
      <c r="I34" s="4">
        <f t="shared" si="7"/>
        <v>3783769.3074013353</v>
      </c>
      <c r="J34">
        <f t="shared" si="11"/>
        <v>0.26428673342899855</v>
      </c>
      <c r="K34" s="4">
        <f t="shared" si="8"/>
        <v>38819.20527352405</v>
      </c>
      <c r="L34" s="4">
        <f t="shared" si="9"/>
        <v>2783769.2770993323</v>
      </c>
      <c r="M34" s="9">
        <f t="shared" si="10"/>
        <v>1466.3669247043144</v>
      </c>
      <c r="N34" s="4">
        <f t="shared" si="4"/>
        <v>43824.594718301945</v>
      </c>
      <c r="O34" s="4">
        <f t="shared" si="5"/>
        <v>33813.815828746156</v>
      </c>
      <c r="P34" t="s">
        <v>11</v>
      </c>
      <c r="Q34" s="3">
        <v>1000</v>
      </c>
    </row>
    <row r="35" spans="2:18" x14ac:dyDescent="0.2">
      <c r="B35">
        <v>32</v>
      </c>
      <c r="C35" s="2">
        <v>44695.359375</v>
      </c>
      <c r="D35" s="6">
        <f t="shared" si="1"/>
        <v>39220.339220920498</v>
      </c>
      <c r="E35" s="6">
        <f t="shared" si="2"/>
        <v>5475.0201540795024</v>
      </c>
      <c r="F35" s="3">
        <f t="shared" si="3"/>
        <v>10533140.430400001</v>
      </c>
      <c r="G35" s="3">
        <f t="shared" si="0"/>
        <v>1000000</v>
      </c>
      <c r="H35" s="4">
        <f t="shared" si="6"/>
        <v>38819.20527352405</v>
      </c>
      <c r="I35" s="4">
        <f t="shared" si="7"/>
        <v>3783769.2770993323</v>
      </c>
      <c r="J35">
        <f t="shared" si="11"/>
        <v>0.26428673187184787</v>
      </c>
      <c r="K35" s="4">
        <f t="shared" si="8"/>
        <v>40372.19483697848</v>
      </c>
      <c r="L35" s="4">
        <f t="shared" si="9"/>
        <v>2783769.2606976456</v>
      </c>
      <c r="M35" s="9">
        <f t="shared" si="10"/>
        <v>1151.8556160579828</v>
      </c>
      <c r="N35" s="4">
        <f t="shared" si="4"/>
        <v>45377.584267010752</v>
      </c>
      <c r="O35" s="4">
        <f t="shared" si="5"/>
        <v>35366.805406946209</v>
      </c>
    </row>
    <row r="36" spans="2:18" x14ac:dyDescent="0.2">
      <c r="B36">
        <v>33</v>
      </c>
      <c r="C36" s="2">
        <v>47706.117187999997</v>
      </c>
      <c r="D36" s="6">
        <f t="shared" si="1"/>
        <v>41388.925460784209</v>
      </c>
      <c r="E36" s="6">
        <f t="shared" si="2"/>
        <v>6317.191727215788</v>
      </c>
      <c r="F36" s="3">
        <f t="shared" si="3"/>
        <v>10533140.430400001</v>
      </c>
      <c r="G36" s="3">
        <f t="shared" ref="G36:G55" si="12">$Q$33*$Q$33</f>
        <v>1000000</v>
      </c>
      <c r="H36" s="4">
        <f t="shared" si="6"/>
        <v>40372.19483697848</v>
      </c>
      <c r="I36" s="4">
        <f t="shared" si="7"/>
        <v>3783769.2606976456</v>
      </c>
      <c r="J36">
        <f t="shared" si="11"/>
        <v>0.26428673102900269</v>
      </c>
      <c r="K36" s="4">
        <f t="shared" si="8"/>
        <v>42310.453200750497</v>
      </c>
      <c r="L36" s="4">
        <f t="shared" si="9"/>
        <v>2783769.2518198388</v>
      </c>
      <c r="M36" s="9">
        <f t="shared" si="10"/>
        <v>921.52773996628821</v>
      </c>
      <c r="N36" s="4">
        <f t="shared" si="4"/>
        <v>47315.842622801349</v>
      </c>
      <c r="O36" s="4">
        <f t="shared" si="5"/>
        <v>37305.063778699645</v>
      </c>
    </row>
    <row r="37" spans="2:18" x14ac:dyDescent="0.2">
      <c r="B37">
        <v>34</v>
      </c>
      <c r="C37" s="2">
        <v>47166.6875</v>
      </c>
      <c r="D37" s="6">
        <f t="shared" si="1"/>
        <v>43782.563733988944</v>
      </c>
      <c r="E37" s="6">
        <f t="shared" si="2"/>
        <v>3384.1237660110564</v>
      </c>
      <c r="F37" s="3">
        <f t="shared" si="3"/>
        <v>10533140.430400001</v>
      </c>
      <c r="G37" s="3">
        <f t="shared" si="12"/>
        <v>1000000</v>
      </c>
      <c r="H37" s="4">
        <f t="shared" si="6"/>
        <v>42310.453200750497</v>
      </c>
      <c r="I37" s="4">
        <f t="shared" si="7"/>
        <v>3783769.2518198388</v>
      </c>
      <c r="J37">
        <f t="shared" si="11"/>
        <v>0.26428673057279245</v>
      </c>
      <c r="K37" s="4">
        <f t="shared" si="8"/>
        <v>43593.891486594606</v>
      </c>
      <c r="L37" s="4">
        <f t="shared" si="9"/>
        <v>2783769.2470145123</v>
      </c>
      <c r="M37" s="9">
        <f t="shared" si="10"/>
        <v>188.67224739433732</v>
      </c>
      <c r="N37" s="4">
        <f t="shared" si="4"/>
        <v>48599.280904325322</v>
      </c>
      <c r="O37" s="4">
        <f t="shared" si="5"/>
        <v>38588.502068863891</v>
      </c>
      <c r="P37" t="s">
        <v>17</v>
      </c>
    </row>
    <row r="38" spans="2:18" x14ac:dyDescent="0.2">
      <c r="B38">
        <v>35</v>
      </c>
      <c r="C38" s="2">
        <v>46811.128905999998</v>
      </c>
      <c r="D38" s="6">
        <f t="shared" si="1"/>
        <v>46315.223944607991</v>
      </c>
      <c r="E38" s="6">
        <f t="shared" si="2"/>
        <v>495.90496139200695</v>
      </c>
      <c r="F38" s="3">
        <f t="shared" si="3"/>
        <v>10533140.430400001</v>
      </c>
      <c r="G38" s="3">
        <f t="shared" si="12"/>
        <v>1000000</v>
      </c>
      <c r="H38" s="4">
        <f t="shared" si="6"/>
        <v>43593.891486594606</v>
      </c>
      <c r="I38" s="4">
        <f t="shared" si="7"/>
        <v>3783769.2470145123</v>
      </c>
      <c r="J38">
        <f t="shared" si="11"/>
        <v>0.2642867303258577</v>
      </c>
      <c r="K38" s="4">
        <f t="shared" si="8"/>
        <v>44444.164644851255</v>
      </c>
      <c r="L38" s="4">
        <f t="shared" si="9"/>
        <v>2783769.2444135142</v>
      </c>
      <c r="M38" s="9">
        <f t="shared" si="10"/>
        <v>1871.0592997567364</v>
      </c>
      <c r="N38" s="4">
        <f t="shared" si="4"/>
        <v>49449.554060243594</v>
      </c>
      <c r="O38" s="4">
        <f t="shared" si="5"/>
        <v>39438.775229458915</v>
      </c>
      <c r="P38" t="s">
        <v>18</v>
      </c>
      <c r="Q38">
        <f>AVERAGE(M4:M55)</f>
        <v>3838.5906358516368</v>
      </c>
    </row>
    <row r="39" spans="2:18" x14ac:dyDescent="0.2">
      <c r="B39">
        <v>36</v>
      </c>
      <c r="C39" s="2">
        <v>47092.492187999997</v>
      </c>
      <c r="D39" s="6">
        <f t="shared" si="1"/>
        <v>48893.190781101977</v>
      </c>
      <c r="E39" s="6">
        <f t="shared" si="2"/>
        <v>1800.6985931019808</v>
      </c>
      <c r="F39" s="3">
        <f t="shared" si="3"/>
        <v>10533140.430400001</v>
      </c>
      <c r="G39" s="3">
        <f t="shared" si="12"/>
        <v>1000000</v>
      </c>
      <c r="H39" s="4">
        <f t="shared" si="6"/>
        <v>44444.164644851255</v>
      </c>
      <c r="I39" s="4">
        <f t="shared" si="7"/>
        <v>3783769.2444135142</v>
      </c>
      <c r="J39">
        <f t="shared" si="11"/>
        <v>0.26428673019219839</v>
      </c>
      <c r="K39" s="4">
        <f t="shared" si="8"/>
        <v>45144.082471707974</v>
      </c>
      <c r="L39" s="4">
        <f t="shared" si="9"/>
        <v>2783769.2430056613</v>
      </c>
      <c r="M39" s="9">
        <f t="shared" si="10"/>
        <v>3749.1083093940033</v>
      </c>
      <c r="N39" s="4">
        <f t="shared" si="4"/>
        <v>50149.47188583461</v>
      </c>
      <c r="O39" s="4">
        <f t="shared" si="5"/>
        <v>40138.693057581339</v>
      </c>
      <c r="P39" t="s">
        <v>19</v>
      </c>
      <c r="Q39">
        <f>_xlfn.STDEV.S(M5:M55)</f>
        <v>2637.4100932947704</v>
      </c>
    </row>
    <row r="40" spans="2:18" x14ac:dyDescent="0.2">
      <c r="B40">
        <v>37</v>
      </c>
      <c r="C40" s="2">
        <v>40693.675780999998</v>
      </c>
      <c r="D40" s="6">
        <f t="shared" si="1"/>
        <v>51417.736677510882</v>
      </c>
      <c r="E40" s="6">
        <f t="shared" si="2"/>
        <v>10724.060896510884</v>
      </c>
      <c r="F40" s="3">
        <f t="shared" si="3"/>
        <v>10533140.430400001</v>
      </c>
      <c r="G40" s="3">
        <f t="shared" si="12"/>
        <v>1000000</v>
      </c>
      <c r="H40" s="4">
        <f t="shared" si="6"/>
        <v>45144.082471707974</v>
      </c>
      <c r="I40" s="4">
        <f t="shared" si="7"/>
        <v>3783769.2430056613</v>
      </c>
      <c r="J40">
        <f t="shared" si="11"/>
        <v>0.26428673011985204</v>
      </c>
      <c r="K40" s="4">
        <f t="shared" si="8"/>
        <v>43967.899039717253</v>
      </c>
      <c r="L40" s="4">
        <f t="shared" si="9"/>
        <v>2783769.2422436271</v>
      </c>
      <c r="M40" s="9">
        <f t="shared" si="10"/>
        <v>7449.8376377936293</v>
      </c>
      <c r="N40" s="4">
        <f t="shared" si="4"/>
        <v>48973.288453158792</v>
      </c>
      <c r="O40" s="4">
        <f t="shared" si="5"/>
        <v>38962.509626275714</v>
      </c>
    </row>
    <row r="41" spans="2:18" x14ac:dyDescent="0.2">
      <c r="B41">
        <v>38</v>
      </c>
      <c r="C41" s="2">
        <v>41034.542969000002</v>
      </c>
      <c r="D41" s="6">
        <f t="shared" si="1"/>
        <v>53788.156189924615</v>
      </c>
      <c r="E41" s="6">
        <f t="shared" si="2"/>
        <v>12753.613220924613</v>
      </c>
      <c r="F41" s="3">
        <f t="shared" si="3"/>
        <v>10533140.430400001</v>
      </c>
      <c r="G41" s="3">
        <f t="shared" si="12"/>
        <v>1000000</v>
      </c>
      <c r="H41" s="4">
        <f t="shared" si="6"/>
        <v>43967.899039717253</v>
      </c>
      <c r="I41" s="4">
        <f t="shared" si="7"/>
        <v>3783769.2422436271</v>
      </c>
      <c r="J41">
        <f t="shared" si="11"/>
        <v>0.26428673008069287</v>
      </c>
      <c r="K41" s="4">
        <f t="shared" si="8"/>
        <v>43192.651955625042</v>
      </c>
      <c r="L41" s="4">
        <f t="shared" si="9"/>
        <v>2783769.2418311578</v>
      </c>
      <c r="M41" s="9">
        <f t="shared" si="10"/>
        <v>10595.504234299573</v>
      </c>
      <c r="N41" s="4">
        <f t="shared" si="4"/>
        <v>48198.041368695762</v>
      </c>
      <c r="O41" s="4">
        <f t="shared" si="5"/>
        <v>38187.262542554323</v>
      </c>
    </row>
    <row r="42" spans="2:18" x14ac:dyDescent="0.2">
      <c r="B42">
        <v>39</v>
      </c>
      <c r="C42" s="2">
        <v>51514.8125</v>
      </c>
      <c r="D42" s="6">
        <f t="shared" si="1"/>
        <v>55905.161788253215</v>
      </c>
      <c r="E42" s="6">
        <f t="shared" si="2"/>
        <v>4390.3492882532155</v>
      </c>
      <c r="F42" s="3">
        <f t="shared" si="3"/>
        <v>10533140.430400001</v>
      </c>
      <c r="G42" s="3">
        <f t="shared" si="12"/>
        <v>1000000</v>
      </c>
      <c r="H42" s="4">
        <f t="shared" si="6"/>
        <v>43192.651955625042</v>
      </c>
      <c r="I42" s="4">
        <f t="shared" si="7"/>
        <v>3783769.2418311578</v>
      </c>
      <c r="J42">
        <f t="shared" si="11"/>
        <v>0.26428673005949699</v>
      </c>
      <c r="K42" s="4">
        <f t="shared" si="8"/>
        <v>45392.088552928064</v>
      </c>
      <c r="L42" s="4">
        <f t="shared" si="9"/>
        <v>2783769.2416078988</v>
      </c>
      <c r="M42" s="9">
        <f t="shared" si="10"/>
        <v>10513.073235325151</v>
      </c>
      <c r="N42" s="4">
        <f t="shared" si="4"/>
        <v>50397.477965798062</v>
      </c>
      <c r="O42" s="4">
        <f t="shared" si="5"/>
        <v>40386.699140058066</v>
      </c>
    </row>
    <row r="43" spans="2:18" x14ac:dyDescent="0.2">
      <c r="B43">
        <v>40</v>
      </c>
      <c r="C43" s="2">
        <v>56041.058594000002</v>
      </c>
      <c r="D43" s="6">
        <f t="shared" si="1"/>
        <v>57674.641063289178</v>
      </c>
      <c r="E43" s="6">
        <f t="shared" si="2"/>
        <v>1633.5824692891765</v>
      </c>
      <c r="F43" s="3">
        <f t="shared" si="3"/>
        <v>10533140.430400001</v>
      </c>
      <c r="G43" s="3">
        <f t="shared" si="12"/>
        <v>1000000</v>
      </c>
      <c r="H43" s="4">
        <f t="shared" si="6"/>
        <v>45392.088552928064</v>
      </c>
      <c r="I43" s="4">
        <f t="shared" si="7"/>
        <v>3783769.2416078988</v>
      </c>
      <c r="J43">
        <f t="shared" si="11"/>
        <v>0.26428673004802422</v>
      </c>
      <c r="K43" s="4">
        <f t="shared" si="8"/>
        <v>48206.470023462338</v>
      </c>
      <c r="L43" s="4">
        <f t="shared" si="9"/>
        <v>2783769.2414870546</v>
      </c>
      <c r="M43" s="9">
        <f t="shared" si="10"/>
        <v>9468.1710398268406</v>
      </c>
      <c r="N43" s="4">
        <f t="shared" si="4"/>
        <v>53211.859436223698</v>
      </c>
      <c r="O43" s="4">
        <f t="shared" si="5"/>
        <v>43201.080610700978</v>
      </c>
    </row>
    <row r="44" spans="2:18" x14ac:dyDescent="0.2">
      <c r="B44">
        <v>41</v>
      </c>
      <c r="C44" s="2">
        <v>64261.992187999997</v>
      </c>
      <c r="D44" s="6">
        <f t="shared" si="1"/>
        <v>59011.775349058196</v>
      </c>
      <c r="E44" s="6">
        <f t="shared" si="2"/>
        <v>5250.2168389418002</v>
      </c>
      <c r="F44" s="3">
        <f t="shared" si="3"/>
        <v>10533140.430400001</v>
      </c>
      <c r="G44" s="3">
        <f t="shared" si="12"/>
        <v>1000000</v>
      </c>
      <c r="H44" s="4">
        <f t="shared" si="6"/>
        <v>48206.470023462338</v>
      </c>
      <c r="I44" s="4">
        <f t="shared" si="7"/>
        <v>3783769.2414870546</v>
      </c>
      <c r="J44">
        <f t="shared" si="11"/>
        <v>0.2642867300418143</v>
      </c>
      <c r="K44" s="4">
        <f t="shared" si="8"/>
        <v>52449.731475441869</v>
      </c>
      <c r="L44" s="4">
        <f t="shared" si="9"/>
        <v>2783769.241421645</v>
      </c>
      <c r="M44" s="9">
        <f t="shared" si="10"/>
        <v>6562.0438736163269</v>
      </c>
      <c r="N44" s="4">
        <f t="shared" si="4"/>
        <v>57455.120888144418</v>
      </c>
      <c r="O44" s="4">
        <f t="shared" si="5"/>
        <v>47444.342062739321</v>
      </c>
    </row>
    <row r="45" spans="2:18" x14ac:dyDescent="0.2">
      <c r="B45">
        <v>42</v>
      </c>
      <c r="C45" s="2">
        <v>60363.792969000002</v>
      </c>
      <c r="D45" s="6">
        <f t="shared" si="1"/>
        <v>59845.519760450159</v>
      </c>
      <c r="E45" s="6">
        <f t="shared" si="2"/>
        <v>518.27320854984282</v>
      </c>
      <c r="F45" s="3">
        <f t="shared" si="3"/>
        <v>10533140.430400001</v>
      </c>
      <c r="G45" s="3">
        <f t="shared" si="12"/>
        <v>1000000</v>
      </c>
      <c r="H45" s="4">
        <f t="shared" si="6"/>
        <v>52449.731475441869</v>
      </c>
      <c r="I45" s="4">
        <f t="shared" si="7"/>
        <v>3783769.241421645</v>
      </c>
      <c r="J45">
        <f t="shared" si="11"/>
        <v>0.26428673003845304</v>
      </c>
      <c r="K45" s="4">
        <f t="shared" si="8"/>
        <v>54541.312908897584</v>
      </c>
      <c r="L45" s="4">
        <f t="shared" si="9"/>
        <v>2783769.2413862403</v>
      </c>
      <c r="M45" s="9">
        <f t="shared" si="10"/>
        <v>5304.2068515525752</v>
      </c>
      <c r="N45" s="4">
        <f t="shared" si="4"/>
        <v>59546.702321568308</v>
      </c>
      <c r="O45" s="4">
        <f t="shared" si="5"/>
        <v>49535.92349622686</v>
      </c>
    </row>
    <row r="46" spans="2:18" x14ac:dyDescent="0.2">
      <c r="B46">
        <v>43</v>
      </c>
      <c r="C46" s="2">
        <v>63226.402344000002</v>
      </c>
      <c r="D46" s="6">
        <f t="shared" si="1"/>
        <v>60123.444646168136</v>
      </c>
      <c r="E46" s="6">
        <f t="shared" si="2"/>
        <v>3102.9576978318655</v>
      </c>
      <c r="F46" s="3">
        <f t="shared" si="3"/>
        <v>10533140.430400001</v>
      </c>
      <c r="G46" s="3">
        <f t="shared" si="12"/>
        <v>1000000</v>
      </c>
      <c r="H46" s="4">
        <f t="shared" si="6"/>
        <v>54541.312908897584</v>
      </c>
      <c r="I46" s="4">
        <f t="shared" si="7"/>
        <v>3783769.2413862403</v>
      </c>
      <c r="J46">
        <f t="shared" si="11"/>
        <v>0.26428673003663372</v>
      </c>
      <c r="K46" s="4">
        <f t="shared" si="8"/>
        <v>56836.666795776517</v>
      </c>
      <c r="L46" s="4">
        <f t="shared" si="9"/>
        <v>2783769.2413670765</v>
      </c>
      <c r="M46" s="9">
        <f t="shared" si="10"/>
        <v>3286.7778503916197</v>
      </c>
      <c r="N46" s="4">
        <f t="shared" si="4"/>
        <v>61842.056208430011</v>
      </c>
      <c r="O46" s="4">
        <f t="shared" si="5"/>
        <v>51831.277383123022</v>
      </c>
    </row>
    <row r="47" spans="2:18" x14ac:dyDescent="0.2">
      <c r="B47">
        <v>44</v>
      </c>
      <c r="C47" s="2">
        <v>66971.828125</v>
      </c>
      <c r="D47" s="6">
        <f t="shared" si="1"/>
        <v>59816.938456945514</v>
      </c>
      <c r="E47" s="6">
        <f t="shared" si="2"/>
        <v>7154.8896680544858</v>
      </c>
      <c r="F47" s="3">
        <f t="shared" si="3"/>
        <v>10533140.430400001</v>
      </c>
      <c r="G47" s="3">
        <f t="shared" si="12"/>
        <v>1000000</v>
      </c>
      <c r="H47" s="4">
        <f t="shared" si="6"/>
        <v>56836.666795776517</v>
      </c>
      <c r="I47" s="4">
        <f t="shared" si="7"/>
        <v>3783769.2413670765</v>
      </c>
      <c r="J47">
        <f t="shared" si="11"/>
        <v>0.2642867300356489</v>
      </c>
      <c r="K47" s="4">
        <f t="shared" si="8"/>
        <v>59515.255441860754</v>
      </c>
      <c r="L47" s="4">
        <f t="shared" si="9"/>
        <v>2783769.2413567039</v>
      </c>
      <c r="M47" s="9">
        <f t="shared" si="10"/>
        <v>301.68301508475997</v>
      </c>
      <c r="N47" s="4">
        <f t="shared" si="4"/>
        <v>64520.644854504921</v>
      </c>
      <c r="O47" s="4">
        <f t="shared" si="5"/>
        <v>54509.866029216588</v>
      </c>
    </row>
    <row r="48" spans="2:18" x14ac:dyDescent="0.2">
      <c r="B48">
        <v>45</v>
      </c>
      <c r="C48" s="2">
        <v>60161.246094000002</v>
      </c>
      <c r="D48" s="6">
        <f t="shared" si="1"/>
        <v>58926.772029039217</v>
      </c>
      <c r="E48" s="6">
        <f t="shared" si="2"/>
        <v>1234.4740649607847</v>
      </c>
      <c r="F48" s="3">
        <f t="shared" si="3"/>
        <v>10533140.430400001</v>
      </c>
      <c r="G48" s="3">
        <f t="shared" si="12"/>
        <v>1000000</v>
      </c>
      <c r="H48" s="4">
        <f t="shared" si="6"/>
        <v>59515.255441860754</v>
      </c>
      <c r="I48" s="4">
        <f t="shared" si="7"/>
        <v>3783769.2413567039</v>
      </c>
      <c r="J48">
        <f t="shared" si="11"/>
        <v>0.26428673003511588</v>
      </c>
      <c r="K48" s="4">
        <f t="shared" si="8"/>
        <v>59685.982198947888</v>
      </c>
      <c r="L48" s="4">
        <f t="shared" si="9"/>
        <v>2783769.2413510894</v>
      </c>
      <c r="M48" s="9">
        <f t="shared" si="10"/>
        <v>759.21016990867065</v>
      </c>
      <c r="N48" s="4">
        <f t="shared" si="4"/>
        <v>64691.371611587005</v>
      </c>
      <c r="O48" s="4">
        <f t="shared" si="5"/>
        <v>54680.592786308771</v>
      </c>
    </row>
    <row r="49" spans="2:15" x14ac:dyDescent="0.2">
      <c r="B49">
        <v>46</v>
      </c>
      <c r="C49" s="2">
        <v>57569.074219000002</v>
      </c>
      <c r="D49" s="6">
        <f t="shared" si="1"/>
        <v>57489.024283085542</v>
      </c>
      <c r="E49" s="6">
        <f t="shared" si="2"/>
        <v>80.049935914459638</v>
      </c>
      <c r="F49" s="3">
        <f t="shared" si="3"/>
        <v>10533140.430400001</v>
      </c>
      <c r="G49" s="3">
        <f t="shared" si="12"/>
        <v>1000000</v>
      </c>
      <c r="H49" s="4">
        <f t="shared" si="6"/>
        <v>59685.982198947888</v>
      </c>
      <c r="I49" s="4">
        <f t="shared" si="7"/>
        <v>3783769.2413510894</v>
      </c>
      <c r="J49">
        <f t="shared" si="11"/>
        <v>0.26428673003482739</v>
      </c>
      <c r="K49" s="4">
        <f t="shared" si="8"/>
        <v>59126.511511142831</v>
      </c>
      <c r="L49" s="4">
        <f t="shared" si="9"/>
        <v>2783769.2413480505</v>
      </c>
      <c r="M49" s="9">
        <f t="shared" si="10"/>
        <v>1637.487228057289</v>
      </c>
      <c r="N49" s="4">
        <f t="shared" si="4"/>
        <v>64131.90092377922</v>
      </c>
      <c r="O49" s="4">
        <f t="shared" si="5"/>
        <v>54121.122098506443</v>
      </c>
    </row>
    <row r="50" spans="2:15" x14ac:dyDescent="0.2">
      <c r="B50">
        <v>47</v>
      </c>
      <c r="C50" s="2">
        <v>57005.425780999998</v>
      </c>
      <c r="D50" s="6">
        <f t="shared" si="1"/>
        <v>55581.36933813605</v>
      </c>
      <c r="E50" s="6">
        <f t="shared" si="2"/>
        <v>1424.0564428639482</v>
      </c>
      <c r="F50" s="3">
        <f t="shared" si="3"/>
        <v>10533140.430400001</v>
      </c>
      <c r="G50" s="3">
        <f t="shared" si="12"/>
        <v>1000000</v>
      </c>
      <c r="H50" s="4">
        <f t="shared" si="6"/>
        <v>59126.511511142831</v>
      </c>
      <c r="I50" s="4">
        <f t="shared" si="7"/>
        <v>3783769.2413480505</v>
      </c>
      <c r="J50">
        <f t="shared" si="11"/>
        <v>0.26428673003467124</v>
      </c>
      <c r="K50" s="4">
        <f t="shared" si="8"/>
        <v>58565.936699400176</v>
      </c>
      <c r="L50" s="4">
        <f t="shared" si="9"/>
        <v>2783769.2413464054</v>
      </c>
      <c r="M50" s="9">
        <f t="shared" si="10"/>
        <v>2984.5673612641258</v>
      </c>
      <c r="N50" s="4">
        <f t="shared" si="4"/>
        <v>63571.326112035087</v>
      </c>
      <c r="O50" s="4">
        <f t="shared" si="5"/>
        <v>53560.547286765264</v>
      </c>
    </row>
    <row r="51" spans="2:15" x14ac:dyDescent="0.2">
      <c r="B51">
        <v>48</v>
      </c>
      <c r="C51" s="2">
        <v>50700.085937999997</v>
      </c>
      <c r="D51" s="6">
        <f t="shared" si="1"/>
        <v>53329.725041099067</v>
      </c>
      <c r="E51" s="6">
        <f t="shared" si="2"/>
        <v>2629.6391030990708</v>
      </c>
      <c r="F51" s="3">
        <f t="shared" si="3"/>
        <v>10533140.430400001</v>
      </c>
      <c r="G51" s="3">
        <f t="shared" si="12"/>
        <v>1000000</v>
      </c>
      <c r="H51" s="4">
        <f t="shared" si="6"/>
        <v>58565.936699400176</v>
      </c>
      <c r="I51" s="4">
        <f t="shared" si="7"/>
        <v>3783769.2413464054</v>
      </c>
      <c r="J51">
        <f t="shared" si="11"/>
        <v>0.26428673003458664</v>
      </c>
      <c r="K51" s="4">
        <f t="shared" si="8"/>
        <v>56487.096722729657</v>
      </c>
      <c r="L51" s="4">
        <f t="shared" si="9"/>
        <v>2783769.2413455155</v>
      </c>
      <c r="M51" s="9">
        <f t="shared" si="10"/>
        <v>3157.3716816305896</v>
      </c>
      <c r="N51" s="4">
        <f t="shared" si="4"/>
        <v>61492.486135363768</v>
      </c>
      <c r="O51" s="4">
        <f t="shared" si="5"/>
        <v>51481.707310095546</v>
      </c>
    </row>
    <row r="52" spans="2:15" x14ac:dyDescent="0.2">
      <c r="B52">
        <v>49</v>
      </c>
      <c r="C52" s="2">
        <v>46612.632812999997</v>
      </c>
      <c r="D52" s="6">
        <f t="shared" si="1"/>
        <v>50915.262911374215</v>
      </c>
      <c r="E52" s="6">
        <f t="shared" si="2"/>
        <v>4302.6300983742185</v>
      </c>
      <c r="F52" s="3">
        <f t="shared" si="3"/>
        <v>10533140.430400001</v>
      </c>
      <c r="G52" s="3">
        <f t="shared" si="12"/>
        <v>1000000</v>
      </c>
      <c r="H52" s="4">
        <f t="shared" si="6"/>
        <v>56487.096722729657</v>
      </c>
      <c r="I52" s="4">
        <f t="shared" si="7"/>
        <v>3783769.2413455155</v>
      </c>
      <c r="J52">
        <f t="shared" si="11"/>
        <v>0.26428673003454095</v>
      </c>
      <c r="K52" s="4">
        <f t="shared" si="8"/>
        <v>53877.406945183116</v>
      </c>
      <c r="L52" s="4">
        <f t="shared" si="9"/>
        <v>2783769.2413450335</v>
      </c>
      <c r="M52" s="9">
        <f t="shared" si="10"/>
        <v>2962.1440338089014</v>
      </c>
      <c r="N52" s="4">
        <f t="shared" si="4"/>
        <v>58882.796357816791</v>
      </c>
      <c r="O52" s="4">
        <f t="shared" si="5"/>
        <v>48872.017532549442</v>
      </c>
    </row>
    <row r="53" spans="2:15" x14ac:dyDescent="0.2">
      <c r="B53">
        <v>50</v>
      </c>
      <c r="C53" s="2">
        <v>48936.613280999998</v>
      </c>
      <c r="D53" s="6">
        <f t="shared" si="1"/>
        <v>48581.779500856821</v>
      </c>
      <c r="E53" s="6">
        <f t="shared" si="2"/>
        <v>354.83378014317714</v>
      </c>
      <c r="F53" s="3">
        <f t="shared" si="3"/>
        <v>10533140.430400001</v>
      </c>
      <c r="G53" s="3">
        <f t="shared" si="12"/>
        <v>1000000</v>
      </c>
      <c r="H53" s="4">
        <f t="shared" si="6"/>
        <v>53877.406945183116</v>
      </c>
      <c r="I53" s="4">
        <f t="shared" si="7"/>
        <v>3783769.2413450335</v>
      </c>
      <c r="J53">
        <f t="shared" si="11"/>
        <v>0.26428673003451619</v>
      </c>
      <c r="K53" s="4">
        <f t="shared" si="8"/>
        <v>52571.620743900901</v>
      </c>
      <c r="L53" s="4">
        <f t="shared" si="9"/>
        <v>2783769.2413447723</v>
      </c>
      <c r="M53" s="9">
        <f t="shared" si="10"/>
        <v>3989.8412430440803</v>
      </c>
      <c r="N53" s="4">
        <f t="shared" si="4"/>
        <v>57577.010156534343</v>
      </c>
      <c r="O53" s="4">
        <f t="shared" si="5"/>
        <v>47566.23133126746</v>
      </c>
    </row>
    <row r="54" spans="2:15" x14ac:dyDescent="0.2">
      <c r="B54">
        <v>51</v>
      </c>
      <c r="C54" s="2">
        <v>47588.855469000002</v>
      </c>
      <c r="D54" s="6">
        <f t="shared" si="1"/>
        <v>46643.429169180919</v>
      </c>
      <c r="E54" s="6">
        <f t="shared" si="2"/>
        <v>945.42629981908249</v>
      </c>
      <c r="F54" s="3">
        <f t="shared" si="3"/>
        <v>10533140.430400001</v>
      </c>
      <c r="G54" s="3">
        <f t="shared" si="12"/>
        <v>1000000</v>
      </c>
      <c r="H54" s="4">
        <f t="shared" si="6"/>
        <v>52571.620743900901</v>
      </c>
      <c r="I54" s="4">
        <f t="shared" si="7"/>
        <v>3783769.2413447723</v>
      </c>
      <c r="J54">
        <f t="shared" si="11"/>
        <v>0.26428673003450276</v>
      </c>
      <c r="K54" s="4">
        <f t="shared" si="8"/>
        <v>51254.742002867875</v>
      </c>
      <c r="L54" s="4">
        <f t="shared" si="9"/>
        <v>2783769.2413446312</v>
      </c>
      <c r="M54" s="9">
        <f t="shared" si="10"/>
        <v>4611.3128336869559</v>
      </c>
      <c r="N54" s="4">
        <f t="shared" si="4"/>
        <v>56260.131415501193</v>
      </c>
      <c r="O54" s="4">
        <f t="shared" si="5"/>
        <v>46249.352590234557</v>
      </c>
    </row>
    <row r="55" spans="2:15" x14ac:dyDescent="0.2">
      <c r="B55">
        <v>52</v>
      </c>
      <c r="C55" s="2">
        <v>45897.574219000002</v>
      </c>
      <c r="D55" s="6">
        <f t="shared" si="1"/>
        <v>45492.818274259043</v>
      </c>
      <c r="E55" s="6">
        <f t="shared" si="2"/>
        <v>404.75594474095851</v>
      </c>
      <c r="F55" s="3">
        <f t="shared" si="3"/>
        <v>10533140.430400001</v>
      </c>
      <c r="G55" s="3">
        <f t="shared" si="12"/>
        <v>1000000</v>
      </c>
      <c r="H55" s="4">
        <f t="shared" si="6"/>
        <v>51254.742002867875</v>
      </c>
      <c r="I55" s="4">
        <f t="shared" si="7"/>
        <v>3783769.2413446312</v>
      </c>
      <c r="J55">
        <f t="shared" si="11"/>
        <v>0.26428673003449549</v>
      </c>
      <c r="K55" s="4">
        <f t="shared" si="8"/>
        <v>49838.913647023292</v>
      </c>
      <c r="L55" s="4">
        <f t="shared" si="9"/>
        <v>2783769.2413445548</v>
      </c>
      <c r="M55" s="9">
        <f t="shared" si="10"/>
        <v>4346.0953727642482</v>
      </c>
      <c r="N55" s="4">
        <f t="shared" si="4"/>
        <v>54844.303059656537</v>
      </c>
      <c r="O55" s="4">
        <f t="shared" si="5"/>
        <v>44833.524234390046</v>
      </c>
    </row>
  </sheetData>
  <mergeCells count="1">
    <mergeCell ref="P31:Q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DC33-AA42-2645-9C6C-02DBA6C2488E}">
  <dimension ref="G9:N13"/>
  <sheetViews>
    <sheetView tabSelected="1" workbookViewId="0">
      <selection activeCell="N16" sqref="N16"/>
    </sheetView>
  </sheetViews>
  <sheetFormatPr baseColWidth="10" defaultRowHeight="16" x14ac:dyDescent="0.2"/>
  <sheetData>
    <row r="9" spans="7:14" ht="85" x14ac:dyDescent="0.2">
      <c r="G9" s="18" t="s">
        <v>36</v>
      </c>
      <c r="H9" s="18" t="s">
        <v>37</v>
      </c>
      <c r="I9" s="19" t="s">
        <v>40</v>
      </c>
      <c r="L9" s="18" t="s">
        <v>36</v>
      </c>
      <c r="M9" s="18" t="s">
        <v>37</v>
      </c>
      <c r="N9" s="19" t="s">
        <v>40</v>
      </c>
    </row>
    <row r="10" spans="7:14" x14ac:dyDescent="0.2">
      <c r="G10" s="20">
        <v>1</v>
      </c>
      <c r="H10" s="21">
        <v>44719</v>
      </c>
      <c r="I10" s="20" t="s">
        <v>38</v>
      </c>
      <c r="L10" s="20">
        <v>1</v>
      </c>
      <c r="M10" s="21">
        <v>44735</v>
      </c>
      <c r="N10" s="20" t="s">
        <v>38</v>
      </c>
    </row>
    <row r="11" spans="7:14" x14ac:dyDescent="0.2">
      <c r="G11" s="20">
        <v>2</v>
      </c>
      <c r="H11" s="21">
        <v>44720</v>
      </c>
      <c r="I11" s="20" t="s">
        <v>39</v>
      </c>
      <c r="L11" s="20">
        <v>2</v>
      </c>
      <c r="M11" s="21">
        <v>44734</v>
      </c>
      <c r="N11" s="20" t="s">
        <v>38</v>
      </c>
    </row>
    <row r="12" spans="7:14" x14ac:dyDescent="0.2">
      <c r="G12" s="20">
        <v>3</v>
      </c>
      <c r="H12" s="21">
        <v>44721</v>
      </c>
      <c r="I12" s="20" t="s">
        <v>39</v>
      </c>
      <c r="L12" s="20">
        <v>3</v>
      </c>
      <c r="M12" s="21">
        <v>44736</v>
      </c>
      <c r="N12" s="20" t="s">
        <v>38</v>
      </c>
    </row>
    <row r="13" spans="7:14" x14ac:dyDescent="0.2">
      <c r="G13" s="20">
        <v>4</v>
      </c>
      <c r="H13" s="21">
        <v>44718</v>
      </c>
      <c r="I13" s="20" t="s">
        <v>38</v>
      </c>
      <c r="L13" s="22"/>
      <c r="M13" s="23"/>
      <c r="N13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F029-B199-3545-8172-EEED202C725F}">
  <dimension ref="B3:R55"/>
  <sheetViews>
    <sheetView zoomScale="66" zoomScaleNormal="110" workbookViewId="0">
      <selection activeCell="P23" sqref="P23"/>
    </sheetView>
  </sheetViews>
  <sheetFormatPr baseColWidth="10" defaultRowHeight="16" x14ac:dyDescent="0.2"/>
  <cols>
    <col min="2" max="2" width="13.6640625" bestFit="1" customWidth="1"/>
    <col min="3" max="3" width="17" bestFit="1" customWidth="1"/>
    <col min="4" max="4" width="11.5" hidden="1" customWidth="1"/>
    <col min="5" max="5" width="12" hidden="1" customWidth="1"/>
    <col min="6" max="6" width="18.1640625" bestFit="1" customWidth="1"/>
    <col min="7" max="7" width="17.1640625" bestFit="1" customWidth="1"/>
    <col min="8" max="8" width="14.83203125" bestFit="1" customWidth="1"/>
    <col min="9" max="9" width="18.1640625" bestFit="1" customWidth="1"/>
    <col min="10" max="10" width="11.5" bestFit="1" customWidth="1"/>
    <col min="11" max="11" width="14.83203125" bestFit="1" customWidth="1"/>
    <col min="12" max="12" width="18.1640625" bestFit="1" customWidth="1"/>
    <col min="13" max="13" width="12" bestFit="1" customWidth="1"/>
    <col min="16" max="16" width="22" customWidth="1"/>
    <col min="17" max="17" width="21.83203125" customWidth="1"/>
  </cols>
  <sheetData>
    <row r="3" spans="2:13" x14ac:dyDescent="0.2">
      <c r="B3" t="s">
        <v>8</v>
      </c>
      <c r="C3" s="1" t="s">
        <v>7</v>
      </c>
      <c r="D3" s="5" t="s">
        <v>13</v>
      </c>
      <c r="E3" s="5" t="s">
        <v>14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7" t="s">
        <v>16</v>
      </c>
    </row>
    <row r="4" spans="2:13" x14ac:dyDescent="0.2">
      <c r="B4">
        <v>1</v>
      </c>
      <c r="C4" s="15">
        <v>33922.960937999997</v>
      </c>
      <c r="D4" s="16">
        <f xml:space="preserve"> 0.000501965682*B4^6 - 0.081632219622*B4^5 + 4.850665264336*B4^4 - 125.689828278878*B4^3 + 1268.7868308115*B4^2 - 1910.93148768664*B4 + 33586.7602411859</f>
        <v>32823.695291042277</v>
      </c>
      <c r="E4" s="16">
        <f>ABS(C4-D4)</f>
        <v>1099.2656469577196</v>
      </c>
      <c r="F4" s="10">
        <f>$Q$32*$Q$32</f>
        <v>10533140.430400001</v>
      </c>
      <c r="G4" s="10">
        <f t="shared" ref="G4:G35" si="0">$Q$33*$Q$33</f>
        <v>7817847.7429829482</v>
      </c>
      <c r="H4" s="10"/>
      <c r="I4" s="10"/>
      <c r="J4" s="14"/>
      <c r="K4" s="10">
        <f>C4</f>
        <v>33922.960937999997</v>
      </c>
      <c r="L4" s="10">
        <f>F4</f>
        <v>10533140.430400001</v>
      </c>
      <c r="M4" s="8"/>
    </row>
    <row r="5" spans="2:13" x14ac:dyDescent="0.2">
      <c r="B5">
        <v>2</v>
      </c>
      <c r="C5" s="15">
        <v>36069.804687999997</v>
      </c>
      <c r="D5" s="16">
        <f t="shared" ref="D5:D55" si="1" xml:space="preserve"> 0.000501965682*B5^6 - 0.081632219622*B5^5 + 4.850665264336*B5^4 - 125.689828278878*B5^3 + 1268.7868308115*B5^2 - 1910.93148768664*B5 + 33586.7602411859</f>
        <v>33909.556501832711</v>
      </c>
      <c r="E5" s="16">
        <f t="shared" ref="E5:E55" si="2">ABS(C5-D5)</f>
        <v>2160.2481861672859</v>
      </c>
      <c r="F5" s="10">
        <f t="shared" ref="F5:F55" si="3">$Q$32*$Q$32</f>
        <v>10533140.430400001</v>
      </c>
      <c r="G5" s="10">
        <f t="shared" si="0"/>
        <v>7817847.7429829482</v>
      </c>
      <c r="H5" s="10">
        <f>K4</f>
        <v>33922.960937999997</v>
      </c>
      <c r="I5" s="10">
        <f>L4+G5</f>
        <v>18350988.173382949</v>
      </c>
      <c r="J5" s="14">
        <f>(I5)/(I5+F5)</f>
        <v>0.63533120299774326</v>
      </c>
      <c r="K5" s="10">
        <f>H5+J5*(C5-H5)</f>
        <v>35286.91776033568</v>
      </c>
      <c r="L5" s="10">
        <f>I5-J5*I5</f>
        <v>6692032.7809902001</v>
      </c>
      <c r="M5" s="9">
        <f>ABS(D5-K5)</f>
        <v>1377.3612585029696</v>
      </c>
    </row>
    <row r="6" spans="2:13" x14ac:dyDescent="0.2">
      <c r="B6">
        <v>3</v>
      </c>
      <c r="C6" s="15">
        <v>32569.849609000001</v>
      </c>
      <c r="D6" s="16">
        <f t="shared" si="1"/>
        <v>36252.855081925023</v>
      </c>
      <c r="E6" s="16">
        <f t="shared" si="2"/>
        <v>3683.0054729250223</v>
      </c>
      <c r="F6" s="10">
        <f t="shared" si="3"/>
        <v>10533140.430400001</v>
      </c>
      <c r="G6" s="10">
        <f t="shared" si="0"/>
        <v>7817847.7429829482</v>
      </c>
      <c r="H6" s="10">
        <f t="shared" ref="H6:H55" si="4">K5</f>
        <v>35286.91776033568</v>
      </c>
      <c r="I6" s="10">
        <f t="shared" ref="I6:I55" si="5">L5+G6</f>
        <v>14509880.523973148</v>
      </c>
      <c r="J6" s="14">
        <f>(I6)/(I6+F6)</f>
        <v>0.57939817046870112</v>
      </c>
      <c r="K6" s="10">
        <f t="shared" ref="K6:K55" si="6">H6+J6*(C6-H6)</f>
        <v>33712.653444413008</v>
      </c>
      <c r="L6" s="10">
        <f t="shared" ref="L6:L55" si="7">I6-J6*I6</f>
        <v>6102882.2946636677</v>
      </c>
      <c r="M6" s="9">
        <f t="shared" ref="M6:M55" si="8">ABS(D6-K6)</f>
        <v>2540.2016375120147</v>
      </c>
    </row>
    <row r="7" spans="2:13" x14ac:dyDescent="0.2">
      <c r="B7">
        <v>4</v>
      </c>
      <c r="C7" s="15">
        <v>35510.289062999997</v>
      </c>
      <c r="D7" s="16">
        <f t="shared" si="1"/>
        <v>39359.709539785705</v>
      </c>
      <c r="E7" s="16">
        <f t="shared" si="2"/>
        <v>3849.4204767857082</v>
      </c>
      <c r="F7" s="10">
        <f t="shared" si="3"/>
        <v>10533140.430400001</v>
      </c>
      <c r="G7" s="10">
        <f t="shared" si="0"/>
        <v>7817847.7429829482</v>
      </c>
      <c r="H7" s="10">
        <f t="shared" si="4"/>
        <v>33712.653444413008</v>
      </c>
      <c r="I7" s="10">
        <f t="shared" si="5"/>
        <v>13920730.037646616</v>
      </c>
      <c r="J7" s="14">
        <f t="shared" ref="J7:J55" si="9">(I7)/(I7+F7)</f>
        <v>0.56926489636217525</v>
      </c>
      <c r="K7" s="10">
        <f t="shared" si="6"/>
        <v>34735.984298524883</v>
      </c>
      <c r="L7" s="10">
        <f t="shared" si="7"/>
        <v>5996147.0954798954</v>
      </c>
      <c r="M7" s="9">
        <f t="shared" si="8"/>
        <v>4623.7252412608213</v>
      </c>
    </row>
    <row r="8" spans="2:13" x14ac:dyDescent="0.2">
      <c r="B8">
        <v>5</v>
      </c>
      <c r="C8" s="15">
        <v>46481.105469000002</v>
      </c>
      <c r="D8" s="16">
        <f t="shared" si="1"/>
        <v>42824.953355852951</v>
      </c>
      <c r="E8" s="16">
        <f t="shared" si="2"/>
        <v>3656.1521131470508</v>
      </c>
      <c r="F8" s="10">
        <f t="shared" si="3"/>
        <v>10533140.430400001</v>
      </c>
      <c r="G8" s="10">
        <f t="shared" si="0"/>
        <v>7817847.7429829482</v>
      </c>
      <c r="H8" s="10">
        <f t="shared" si="4"/>
        <v>34735.984298524883</v>
      </c>
      <c r="I8" s="10">
        <f t="shared" si="5"/>
        <v>13813994.838462844</v>
      </c>
      <c r="J8" s="14">
        <f t="shared" si="9"/>
        <v>0.56737660040560656</v>
      </c>
      <c r="K8" s="10">
        <f t="shared" si="6"/>
        <v>41399.891219580975</v>
      </c>
      <c r="L8" s="10">
        <f t="shared" si="7"/>
        <v>5976257.4089951999</v>
      </c>
      <c r="M8" s="9">
        <f t="shared" si="8"/>
        <v>1425.0621362719758</v>
      </c>
    </row>
    <row r="9" spans="2:13" x14ac:dyDescent="0.2">
      <c r="B9">
        <v>6</v>
      </c>
      <c r="C9" s="15">
        <v>49199.871094000002</v>
      </c>
      <c r="D9" s="16">
        <f t="shared" si="1"/>
        <v>46323.604069700588</v>
      </c>
      <c r="E9" s="16">
        <f t="shared" si="2"/>
        <v>2876.2670242994136</v>
      </c>
      <c r="F9" s="10">
        <f t="shared" si="3"/>
        <v>10533140.430400001</v>
      </c>
      <c r="G9" s="10">
        <f t="shared" si="0"/>
        <v>7817847.7429829482</v>
      </c>
      <c r="H9" s="10">
        <f t="shared" si="4"/>
        <v>41399.891219580975</v>
      </c>
      <c r="I9" s="10">
        <f t="shared" si="5"/>
        <v>13794105.151978148</v>
      </c>
      <c r="J9" s="14">
        <f t="shared" si="9"/>
        <v>0.56702289230681102</v>
      </c>
      <c r="K9" s="10">
        <f t="shared" si="6"/>
        <v>45822.658367908967</v>
      </c>
      <c r="L9" s="10">
        <f t="shared" si="7"/>
        <v>5972531.7519192155</v>
      </c>
      <c r="M9" s="9">
        <f t="shared" si="8"/>
        <v>500.9457017916211</v>
      </c>
    </row>
    <row r="10" spans="2:13" x14ac:dyDescent="0.2">
      <c r="B10">
        <v>7</v>
      </c>
      <c r="C10" s="15">
        <v>48824.425780999998</v>
      </c>
      <c r="D10" s="16">
        <f t="shared" si="1"/>
        <v>49602.693782493174</v>
      </c>
      <c r="E10" s="16">
        <f t="shared" si="2"/>
        <v>778.26800149317569</v>
      </c>
      <c r="F10" s="10">
        <f t="shared" si="3"/>
        <v>10533140.430400001</v>
      </c>
      <c r="G10" s="10">
        <f t="shared" si="0"/>
        <v>7817847.7429829482</v>
      </c>
      <c r="H10" s="10">
        <f t="shared" si="4"/>
        <v>45822.658367908967</v>
      </c>
      <c r="I10" s="10">
        <f t="shared" si="5"/>
        <v>13790379.494902164</v>
      </c>
      <c r="J10" s="14">
        <f t="shared" si="9"/>
        <v>0.56695657278439116</v>
      </c>
      <c r="K10" s="10">
        <f t="shared" si="6"/>
        <v>47524.530132730928</v>
      </c>
      <c r="L10" s="10">
        <f t="shared" si="7"/>
        <v>5971833.1990762902</v>
      </c>
      <c r="M10" s="9">
        <f t="shared" si="8"/>
        <v>2078.1636497622458</v>
      </c>
    </row>
    <row r="11" spans="2:13" x14ac:dyDescent="0.2">
      <c r="B11">
        <v>8</v>
      </c>
      <c r="C11" s="15">
        <v>48378.988280999998</v>
      </c>
      <c r="D11" s="16">
        <f t="shared" si="1"/>
        <v>52473.461074732018</v>
      </c>
      <c r="E11" s="16">
        <f t="shared" si="2"/>
        <v>4094.4727937320204</v>
      </c>
      <c r="F11" s="10">
        <f t="shared" si="3"/>
        <v>10533140.430400001</v>
      </c>
      <c r="G11" s="10">
        <f t="shared" si="0"/>
        <v>7817847.7429829482</v>
      </c>
      <c r="H11" s="10">
        <f t="shared" si="4"/>
        <v>47524.530132730928</v>
      </c>
      <c r="I11" s="10">
        <f t="shared" si="5"/>
        <v>13789680.942059238</v>
      </c>
      <c r="J11" s="14">
        <f t="shared" si="9"/>
        <v>0.56694413575200242</v>
      </c>
      <c r="K11" s="10">
        <f t="shared" si="6"/>
        <v>48008.960169137594</v>
      </c>
      <c r="L11" s="10">
        <f t="shared" si="7"/>
        <v>5971702.1980676046</v>
      </c>
      <c r="M11" s="9">
        <f t="shared" si="8"/>
        <v>4464.5009055944247</v>
      </c>
    </row>
    <row r="12" spans="2:13" x14ac:dyDescent="0.2">
      <c r="B12">
        <v>9</v>
      </c>
      <c r="C12" s="15">
        <v>54824.117187999997</v>
      </c>
      <c r="D12" s="16">
        <f t="shared" si="1"/>
        <v>54803.904339292363</v>
      </c>
      <c r="E12" s="16">
        <f t="shared" si="2"/>
        <v>20.212848707633384</v>
      </c>
      <c r="F12" s="10">
        <f t="shared" si="3"/>
        <v>10533140.430400001</v>
      </c>
      <c r="G12" s="10">
        <f t="shared" si="0"/>
        <v>7817847.7429829482</v>
      </c>
      <c r="H12" s="10">
        <f t="shared" si="4"/>
        <v>48008.960169137594</v>
      </c>
      <c r="I12" s="10">
        <f t="shared" si="5"/>
        <v>13789549.941050552</v>
      </c>
      <c r="J12" s="14">
        <f t="shared" si="9"/>
        <v>0.56694180333095179</v>
      </c>
      <c r="K12" s="10">
        <f t="shared" si="6"/>
        <v>51872.757579395038</v>
      </c>
      <c r="L12" s="10">
        <f t="shared" si="7"/>
        <v>5971677.6303491322</v>
      </c>
      <c r="M12" s="9">
        <f t="shared" si="8"/>
        <v>2931.146759897325</v>
      </c>
    </row>
    <row r="13" spans="2:13" x14ac:dyDescent="0.2">
      <c r="B13">
        <v>10</v>
      </c>
      <c r="C13" s="2">
        <v>56804.902344000002</v>
      </c>
      <c r="D13" s="6">
        <f t="shared" si="1"/>
        <v>56511.696529751527</v>
      </c>
      <c r="E13" s="6">
        <f t="shared" si="2"/>
        <v>293.20581424847478</v>
      </c>
      <c r="F13" s="3">
        <f t="shared" si="3"/>
        <v>10533140.430400001</v>
      </c>
      <c r="G13" s="3">
        <f t="shared" si="0"/>
        <v>7817847.7429829482</v>
      </c>
      <c r="H13" s="4">
        <f t="shared" si="4"/>
        <v>51872.757579395038</v>
      </c>
      <c r="I13" s="4">
        <f t="shared" si="5"/>
        <v>13789525.373332079</v>
      </c>
      <c r="J13">
        <f t="shared" si="9"/>
        <v>0.56694136590966138</v>
      </c>
      <c r="K13" s="4">
        <f t="shared" si="6"/>
        <v>54668.994469104364</v>
      </c>
      <c r="L13" s="4">
        <f t="shared" si="7"/>
        <v>5971673.0229292568</v>
      </c>
      <c r="M13" s="9">
        <f t="shared" si="8"/>
        <v>1842.7020606471633</v>
      </c>
    </row>
    <row r="14" spans="2:13" x14ac:dyDescent="0.2">
      <c r="B14">
        <v>11</v>
      </c>
      <c r="C14" s="2">
        <v>54738.945312999997</v>
      </c>
      <c r="D14" s="6">
        <f t="shared" si="1"/>
        <v>57557.461324008036</v>
      </c>
      <c r="E14" s="6">
        <f t="shared" si="2"/>
        <v>2818.5160110080396</v>
      </c>
      <c r="F14" s="3">
        <f t="shared" si="3"/>
        <v>10533140.430400001</v>
      </c>
      <c r="G14" s="3">
        <f t="shared" si="0"/>
        <v>7817847.7429829482</v>
      </c>
      <c r="H14" s="4">
        <f t="shared" si="4"/>
        <v>54668.994469104364</v>
      </c>
      <c r="I14" s="4">
        <f t="shared" si="5"/>
        <v>13789520.765912205</v>
      </c>
      <c r="J14">
        <f t="shared" si="9"/>
        <v>0.56694128387575327</v>
      </c>
      <c r="K14" s="4">
        <f t="shared" si="6"/>
        <v>54708.652490350745</v>
      </c>
      <c r="L14" s="4">
        <f t="shared" si="7"/>
        <v>5971672.1588545786</v>
      </c>
      <c r="M14" s="9">
        <f t="shared" si="8"/>
        <v>2848.808833657291</v>
      </c>
    </row>
    <row r="15" spans="2:13" x14ac:dyDescent="0.2">
      <c r="B15">
        <v>12</v>
      </c>
      <c r="C15" s="2">
        <v>58917.691405999998</v>
      </c>
      <c r="D15" s="6">
        <f t="shared" si="1"/>
        <v>57938.410703191927</v>
      </c>
      <c r="E15" s="6">
        <f t="shared" si="2"/>
        <v>979.28070280807151</v>
      </c>
      <c r="F15" s="3">
        <f t="shared" si="3"/>
        <v>10533140.430400001</v>
      </c>
      <c r="G15" s="3">
        <f t="shared" si="0"/>
        <v>7817847.7429829482</v>
      </c>
      <c r="H15" s="4">
        <f t="shared" si="4"/>
        <v>54708.652490350745</v>
      </c>
      <c r="I15" s="4">
        <f t="shared" si="5"/>
        <v>13789519.901837528</v>
      </c>
      <c r="J15">
        <f t="shared" si="9"/>
        <v>0.56694126849112569</v>
      </c>
      <c r="K15" s="4">
        <f t="shared" si="6"/>
        <v>57094.930352317446</v>
      </c>
      <c r="L15" s="4">
        <f t="shared" si="7"/>
        <v>5971671.9968061363</v>
      </c>
      <c r="M15" s="9">
        <f t="shared" si="8"/>
        <v>843.48035087448079</v>
      </c>
    </row>
    <row r="16" spans="2:13" x14ac:dyDescent="0.2">
      <c r="B16">
        <v>13</v>
      </c>
      <c r="C16" s="2">
        <v>58192.359375</v>
      </c>
      <c r="D16" s="6">
        <f t="shared" si="1"/>
        <v>57682.343945866087</v>
      </c>
      <c r="E16" s="6">
        <f t="shared" si="2"/>
        <v>510.01542913391313</v>
      </c>
      <c r="F16" s="3">
        <f t="shared" si="3"/>
        <v>10533140.430400001</v>
      </c>
      <c r="G16" s="3">
        <f t="shared" si="0"/>
        <v>7817847.7429829482</v>
      </c>
      <c r="H16" s="4">
        <f t="shared" si="4"/>
        <v>57094.930352317446</v>
      </c>
      <c r="I16" s="4">
        <f t="shared" si="5"/>
        <v>13789519.739789084</v>
      </c>
      <c r="J16">
        <f t="shared" si="9"/>
        <v>0.56694126560589464</v>
      </c>
      <c r="K16" s="4">
        <f t="shared" si="6"/>
        <v>57717.108151349734</v>
      </c>
      <c r="L16" s="4">
        <f t="shared" si="7"/>
        <v>5971671.9664155934</v>
      </c>
      <c r="M16" s="9">
        <f t="shared" si="8"/>
        <v>34.764205483646947</v>
      </c>
    </row>
    <row r="17" spans="2:18" x14ac:dyDescent="0.2">
      <c r="B17">
        <v>14</v>
      </c>
      <c r="C17" s="2">
        <v>63503.457030999998</v>
      </c>
      <c r="D17" s="6">
        <f t="shared" si="1"/>
        <v>56842.008037518579</v>
      </c>
      <c r="E17" s="6">
        <f t="shared" si="2"/>
        <v>6661.4489934814192</v>
      </c>
      <c r="F17" s="3">
        <f t="shared" si="3"/>
        <v>10533140.430400001</v>
      </c>
      <c r="G17" s="3">
        <f t="shared" si="0"/>
        <v>7817847.7429829482</v>
      </c>
      <c r="H17" s="4">
        <f t="shared" si="4"/>
        <v>57717.108151349734</v>
      </c>
      <c r="I17" s="4">
        <f t="shared" si="5"/>
        <v>13789519.709398542</v>
      </c>
      <c r="J17">
        <f t="shared" si="9"/>
        <v>0.56694126506479881</v>
      </c>
      <c r="K17" s="4">
        <f t="shared" si="6"/>
        <v>60997.628105284937</v>
      </c>
      <c r="L17" s="4">
        <f t="shared" si="7"/>
        <v>5971671.9607161554</v>
      </c>
      <c r="M17" s="9">
        <f t="shared" si="8"/>
        <v>4155.6200677663583</v>
      </c>
    </row>
    <row r="18" spans="2:18" x14ac:dyDescent="0.2">
      <c r="B18">
        <v>15</v>
      </c>
      <c r="C18" s="2">
        <v>56473.03125</v>
      </c>
      <c r="D18" s="6">
        <f t="shared" si="1"/>
        <v>55489.819495345597</v>
      </c>
      <c r="E18" s="6">
        <f t="shared" si="2"/>
        <v>983.21175465440319</v>
      </c>
      <c r="F18" s="3">
        <f t="shared" si="3"/>
        <v>10533140.430400001</v>
      </c>
      <c r="G18" s="3">
        <f t="shared" si="0"/>
        <v>7817847.7429829482</v>
      </c>
      <c r="H18" s="4">
        <f t="shared" si="4"/>
        <v>60997.628105284937</v>
      </c>
      <c r="I18" s="4">
        <f t="shared" si="5"/>
        <v>13789519.703699104</v>
      </c>
      <c r="J18">
        <f t="shared" si="9"/>
        <v>0.56694126496332187</v>
      </c>
      <c r="K18" s="4">
        <f t="shared" si="6"/>
        <v>58432.447440700627</v>
      </c>
      <c r="L18" s="4">
        <f t="shared" si="7"/>
        <v>5971671.959647283</v>
      </c>
      <c r="M18" s="9">
        <f t="shared" si="8"/>
        <v>2942.6279453550305</v>
      </c>
    </row>
    <row r="19" spans="2:18" x14ac:dyDescent="0.2">
      <c r="B19">
        <v>16</v>
      </c>
      <c r="C19" s="2">
        <v>55033.117187999997</v>
      </c>
      <c r="D19" s="6">
        <f t="shared" si="1"/>
        <v>53712.947608326576</v>
      </c>
      <c r="E19" s="6">
        <f t="shared" si="2"/>
        <v>1320.1695796734202</v>
      </c>
      <c r="F19" s="3">
        <f t="shared" si="3"/>
        <v>10533140.430400001</v>
      </c>
      <c r="G19" s="3">
        <f t="shared" si="0"/>
        <v>7817847.7429829482</v>
      </c>
      <c r="H19" s="4">
        <f t="shared" si="4"/>
        <v>58432.447440700627</v>
      </c>
      <c r="I19" s="4">
        <f t="shared" si="5"/>
        <v>13789519.702630231</v>
      </c>
      <c r="J19">
        <f t="shared" si="9"/>
        <v>0.56694126494429076</v>
      </c>
      <c r="K19" s="4">
        <f t="shared" si="6"/>
        <v>56505.226847271137</v>
      </c>
      <c r="L19" s="4">
        <f t="shared" si="7"/>
        <v>5971671.9594468279</v>
      </c>
      <c r="M19" s="9">
        <f t="shared" si="8"/>
        <v>2792.2792389445603</v>
      </c>
    </row>
    <row r="20" spans="2:18" x14ac:dyDescent="0.2">
      <c r="B20">
        <v>17</v>
      </c>
      <c r="C20" s="2">
        <v>53333.539062999997</v>
      </c>
      <c r="D20" s="6">
        <f t="shared" si="1"/>
        <v>51608.75909258904</v>
      </c>
      <c r="E20" s="6">
        <f t="shared" si="2"/>
        <v>1724.7799704109566</v>
      </c>
      <c r="F20" s="3">
        <f t="shared" si="3"/>
        <v>10533140.430400001</v>
      </c>
      <c r="G20" s="3">
        <f t="shared" si="0"/>
        <v>7817847.7429829482</v>
      </c>
      <c r="H20" s="4">
        <f t="shared" si="4"/>
        <v>56505.226847271137</v>
      </c>
      <c r="I20" s="4">
        <f t="shared" si="5"/>
        <v>13789519.702429775</v>
      </c>
      <c r="J20">
        <f t="shared" si="9"/>
        <v>0.56694126494072161</v>
      </c>
      <c r="K20" s="4">
        <f t="shared" si="6"/>
        <v>54707.066162859424</v>
      </c>
      <c r="L20" s="4">
        <f t="shared" si="7"/>
        <v>5971671.959409235</v>
      </c>
      <c r="M20" s="9">
        <f t="shared" si="8"/>
        <v>3098.3070702703844</v>
      </c>
    </row>
    <row r="21" spans="2:18" x14ac:dyDescent="0.2">
      <c r="B21">
        <v>18</v>
      </c>
      <c r="C21" s="2">
        <v>56704.574219000002</v>
      </c>
      <c r="D21" s="6">
        <f t="shared" si="1"/>
        <v>49280.624162065353</v>
      </c>
      <c r="E21" s="6">
        <f t="shared" si="2"/>
        <v>7423.9500569346492</v>
      </c>
      <c r="F21" s="3">
        <f t="shared" si="3"/>
        <v>10533140.430400001</v>
      </c>
      <c r="G21" s="3">
        <f t="shared" si="0"/>
        <v>7817847.7429829482</v>
      </c>
      <c r="H21" s="4">
        <f t="shared" si="4"/>
        <v>54707.066162859424</v>
      </c>
      <c r="I21" s="4">
        <f t="shared" si="5"/>
        <v>13789519.702392183</v>
      </c>
      <c r="J21">
        <f t="shared" si="9"/>
        <v>0.56694126494005237</v>
      </c>
      <c r="K21" s="4">
        <f t="shared" si="6"/>
        <v>55839.535906935707</v>
      </c>
      <c r="L21" s="4">
        <f t="shared" si="7"/>
        <v>5971671.959402184</v>
      </c>
      <c r="M21" s="9">
        <f t="shared" si="8"/>
        <v>6558.9117448703546</v>
      </c>
    </row>
    <row r="22" spans="2:18" x14ac:dyDescent="0.2">
      <c r="B22">
        <v>19</v>
      </c>
      <c r="C22" s="2">
        <v>42909.402344000002</v>
      </c>
      <c r="D22" s="6">
        <f t="shared" si="1"/>
        <v>46834.084014440268</v>
      </c>
      <c r="E22" s="6">
        <f t="shared" si="2"/>
        <v>3924.6816704402663</v>
      </c>
      <c r="F22" s="3">
        <f t="shared" si="3"/>
        <v>10533140.430400001</v>
      </c>
      <c r="G22" s="3">
        <f t="shared" si="0"/>
        <v>7817847.7429829482</v>
      </c>
      <c r="H22" s="4">
        <f t="shared" si="4"/>
        <v>55839.535906935707</v>
      </c>
      <c r="I22" s="4">
        <f t="shared" si="5"/>
        <v>13789519.702385131</v>
      </c>
      <c r="J22">
        <f t="shared" si="9"/>
        <v>0.5669412649399268</v>
      </c>
      <c r="K22" s="4">
        <f t="shared" si="6"/>
        <v>48508.909628922738</v>
      </c>
      <c r="L22" s="4">
        <f t="shared" si="7"/>
        <v>5971671.9594008615</v>
      </c>
      <c r="M22" s="9">
        <f t="shared" si="8"/>
        <v>1674.82561448247</v>
      </c>
    </row>
    <row r="23" spans="2:18" x14ac:dyDescent="0.2">
      <c r="B23">
        <v>20</v>
      </c>
      <c r="C23" s="2">
        <v>38402.222655999998</v>
      </c>
      <c r="D23" s="6">
        <f t="shared" si="1"/>
        <v>44373.379732389199</v>
      </c>
      <c r="E23" s="6">
        <f t="shared" si="2"/>
        <v>5971.1570763892014</v>
      </c>
      <c r="F23" s="3">
        <f t="shared" si="3"/>
        <v>10533140.430400001</v>
      </c>
      <c r="G23" s="3">
        <f t="shared" si="0"/>
        <v>7817847.7429829482</v>
      </c>
      <c r="H23" s="4">
        <f t="shared" si="4"/>
        <v>48508.909628922738</v>
      </c>
      <c r="I23" s="4">
        <f t="shared" si="5"/>
        <v>13789519.702383809</v>
      </c>
      <c r="J23">
        <f t="shared" si="9"/>
        <v>0.56694126493990327</v>
      </c>
      <c r="K23" s="4">
        <f t="shared" si="6"/>
        <v>42779.01173214228</v>
      </c>
      <c r="L23" s="4">
        <f t="shared" si="7"/>
        <v>5971671.9594006138</v>
      </c>
      <c r="M23" s="9">
        <f t="shared" si="8"/>
        <v>1594.3680002469191</v>
      </c>
    </row>
    <row r="24" spans="2:18" x14ac:dyDescent="0.2">
      <c r="B24">
        <v>21</v>
      </c>
      <c r="C24" s="2">
        <v>36684.925780999998</v>
      </c>
      <c r="D24" s="6">
        <f t="shared" si="1"/>
        <v>41998.342600108204</v>
      </c>
      <c r="E24" s="6">
        <f t="shared" si="2"/>
        <v>5313.4168191082063</v>
      </c>
      <c r="F24" s="3">
        <f t="shared" si="3"/>
        <v>10533140.430400001</v>
      </c>
      <c r="G24" s="3">
        <f t="shared" si="0"/>
        <v>7817847.7429829482</v>
      </c>
      <c r="H24" s="4">
        <f t="shared" si="4"/>
        <v>42779.01173214228</v>
      </c>
      <c r="I24" s="4">
        <f t="shared" si="5"/>
        <v>13789519.702383563</v>
      </c>
      <c r="J24">
        <f t="shared" si="9"/>
        <v>0.56694126493989894</v>
      </c>
      <c r="K24" s="4">
        <f t="shared" si="6"/>
        <v>39324.02293434921</v>
      </c>
      <c r="L24" s="4">
        <f t="shared" si="7"/>
        <v>5971671.9594005672</v>
      </c>
      <c r="M24" s="9">
        <f t="shared" si="8"/>
        <v>2674.3196657589942</v>
      </c>
    </row>
    <row r="25" spans="2:18" x14ac:dyDescent="0.2">
      <c r="B25">
        <v>22</v>
      </c>
      <c r="C25" s="2">
        <v>33472.632812999997</v>
      </c>
      <c r="D25" s="6">
        <f t="shared" si="1"/>
        <v>39801.645835134688</v>
      </c>
      <c r="E25" s="6">
        <f t="shared" si="2"/>
        <v>6329.0130221346917</v>
      </c>
      <c r="F25" s="3">
        <f t="shared" si="3"/>
        <v>10533140.430400001</v>
      </c>
      <c r="G25" s="3">
        <f t="shared" si="0"/>
        <v>7817847.7429829482</v>
      </c>
      <c r="H25" s="4">
        <f t="shared" si="4"/>
        <v>39324.02293434921</v>
      </c>
      <c r="I25" s="4">
        <f t="shared" si="5"/>
        <v>13789519.702383514</v>
      </c>
      <c r="J25">
        <f t="shared" si="9"/>
        <v>0.56694126493989794</v>
      </c>
      <c r="K25" s="4">
        <f t="shared" si="6"/>
        <v>36006.628417294662</v>
      </c>
      <c r="L25" s="4">
        <f t="shared" si="7"/>
        <v>5971671.9594005598</v>
      </c>
      <c r="M25" s="9">
        <f t="shared" si="8"/>
        <v>3795.0174178400266</v>
      </c>
    </row>
    <row r="26" spans="2:18" x14ac:dyDescent="0.2">
      <c r="B26">
        <v>23</v>
      </c>
      <c r="C26" s="2">
        <v>40406.269530999998</v>
      </c>
      <c r="D26" s="6">
        <f t="shared" si="1"/>
        <v>37866.41773545774</v>
      </c>
      <c r="E26" s="6">
        <f t="shared" si="2"/>
        <v>2539.8517955422576</v>
      </c>
      <c r="F26" s="3">
        <f t="shared" si="3"/>
        <v>10533140.430400001</v>
      </c>
      <c r="G26" s="3">
        <f t="shared" si="0"/>
        <v>7817847.7429829482</v>
      </c>
      <c r="H26" s="4">
        <f t="shared" si="4"/>
        <v>36006.628417294662</v>
      </c>
      <c r="I26" s="4">
        <f t="shared" si="5"/>
        <v>13789519.702383507</v>
      </c>
      <c r="J26">
        <f t="shared" si="9"/>
        <v>0.56694126493989783</v>
      </c>
      <c r="K26" s="4">
        <f t="shared" si="6"/>
        <v>38500.966515580345</v>
      </c>
      <c r="L26" s="4">
        <f t="shared" si="7"/>
        <v>5971671.9594005579</v>
      </c>
      <c r="M26" s="9">
        <f t="shared" si="8"/>
        <v>634.54878012260451</v>
      </c>
    </row>
    <row r="27" spans="2:18" x14ac:dyDescent="0.2">
      <c r="B27">
        <v>24</v>
      </c>
      <c r="C27" s="2">
        <v>32505.660156000002</v>
      </c>
      <c r="D27" s="6">
        <f t="shared" si="1"/>
        <v>36264.216241923656</v>
      </c>
      <c r="E27" s="6">
        <f t="shared" si="2"/>
        <v>3758.5560859236539</v>
      </c>
      <c r="F27" s="3">
        <f t="shared" si="3"/>
        <v>10533140.430400001</v>
      </c>
      <c r="G27" s="3">
        <f t="shared" si="0"/>
        <v>7817847.7429829482</v>
      </c>
      <c r="H27" s="4">
        <f t="shared" si="4"/>
        <v>38500.966515580345</v>
      </c>
      <c r="I27" s="4">
        <f t="shared" si="5"/>
        <v>13789519.702383507</v>
      </c>
      <c r="J27">
        <f t="shared" si="9"/>
        <v>0.56694126493989783</v>
      </c>
      <c r="K27" s="4">
        <f t="shared" si="6"/>
        <v>35101.97994437765</v>
      </c>
      <c r="L27" s="4">
        <f t="shared" si="7"/>
        <v>5971671.9594005579</v>
      </c>
      <c r="M27" s="9">
        <f t="shared" si="8"/>
        <v>1162.2362975460055</v>
      </c>
    </row>
    <row r="28" spans="2:18" x14ac:dyDescent="0.2">
      <c r="B28">
        <v>25</v>
      </c>
      <c r="C28" s="2">
        <v>35867.777344000002</v>
      </c>
      <c r="D28" s="6">
        <f t="shared" si="1"/>
        <v>35053.36491592633</v>
      </c>
      <c r="E28" s="6">
        <f t="shared" si="2"/>
        <v>814.41242807367234</v>
      </c>
      <c r="F28" s="3">
        <f t="shared" si="3"/>
        <v>10533140.430400001</v>
      </c>
      <c r="G28" s="3">
        <f t="shared" si="0"/>
        <v>7817847.7429829482</v>
      </c>
      <c r="H28" s="4">
        <f t="shared" si="4"/>
        <v>35101.97994437765</v>
      </c>
      <c r="I28" s="4">
        <f t="shared" si="5"/>
        <v>13789519.702383507</v>
      </c>
      <c r="J28">
        <f t="shared" si="9"/>
        <v>0.56694126493989783</v>
      </c>
      <c r="K28" s="4">
        <f t="shared" si="6"/>
        <v>35536.142090807232</v>
      </c>
      <c r="L28" s="4">
        <f t="shared" si="7"/>
        <v>5971671.9594005579</v>
      </c>
      <c r="M28" s="9">
        <f t="shared" si="8"/>
        <v>482.77717488090275</v>
      </c>
    </row>
    <row r="29" spans="2:18" x14ac:dyDescent="0.2">
      <c r="B29">
        <v>26</v>
      </c>
      <c r="C29" s="2">
        <v>34235.195312999997</v>
      </c>
      <c r="D29" s="6">
        <f t="shared" si="1"/>
        <v>34277.650332394667</v>
      </c>
      <c r="E29" s="6">
        <f t="shared" si="2"/>
        <v>42.455019394670671</v>
      </c>
      <c r="F29" s="3">
        <f t="shared" si="3"/>
        <v>10533140.430400001</v>
      </c>
      <c r="G29" s="3">
        <f t="shared" si="0"/>
        <v>7817847.7429829482</v>
      </c>
      <c r="H29" s="4">
        <f t="shared" si="4"/>
        <v>35536.142090807232</v>
      </c>
      <c r="I29" s="4">
        <f t="shared" si="5"/>
        <v>13789519.702383507</v>
      </c>
      <c r="J29">
        <f t="shared" si="9"/>
        <v>0.56694126493989783</v>
      </c>
      <c r="K29" s="4">
        <f t="shared" si="6"/>
        <v>34798.581678977716</v>
      </c>
      <c r="L29" s="4">
        <f t="shared" si="7"/>
        <v>5971671.9594005579</v>
      </c>
      <c r="M29" s="9">
        <f t="shared" si="8"/>
        <v>520.93134658304916</v>
      </c>
    </row>
    <row r="30" spans="2:18" x14ac:dyDescent="0.2">
      <c r="B30">
        <v>27</v>
      </c>
      <c r="C30" s="2">
        <v>32702.025390999999</v>
      </c>
      <c r="D30" s="6">
        <f t="shared" si="1"/>
        <v>33965.380888068437</v>
      </c>
      <c r="E30" s="6">
        <f t="shared" si="2"/>
        <v>1263.3554970684381</v>
      </c>
      <c r="F30" s="3">
        <f t="shared" si="3"/>
        <v>10533140.430400001</v>
      </c>
      <c r="G30" s="3">
        <f t="shared" si="0"/>
        <v>7817847.7429829482</v>
      </c>
      <c r="H30" s="4">
        <f t="shared" si="4"/>
        <v>34798.581678977716</v>
      </c>
      <c r="I30" s="4">
        <f t="shared" si="5"/>
        <v>13789519.702383507</v>
      </c>
      <c r="J30">
        <f t="shared" si="9"/>
        <v>0.56694126493989783</v>
      </c>
      <c r="K30" s="4">
        <f t="shared" si="6"/>
        <v>33609.95740505393</v>
      </c>
      <c r="L30" s="4">
        <f t="shared" si="7"/>
        <v>5971671.9594005579</v>
      </c>
      <c r="M30" s="9">
        <f t="shared" si="8"/>
        <v>355.42348301450693</v>
      </c>
    </row>
    <row r="31" spans="2:18" x14ac:dyDescent="0.2">
      <c r="B31">
        <v>28</v>
      </c>
      <c r="C31" s="2">
        <v>29807.347656000002</v>
      </c>
      <c r="D31" s="6">
        <f t="shared" si="1"/>
        <v>34128.807025061717</v>
      </c>
      <c r="E31" s="6">
        <f t="shared" si="2"/>
        <v>4321.4593690617148</v>
      </c>
      <c r="F31" s="3">
        <f t="shared" si="3"/>
        <v>10533140.430400001</v>
      </c>
      <c r="G31" s="3">
        <f t="shared" si="0"/>
        <v>7817847.7429829482</v>
      </c>
      <c r="H31" s="4">
        <f t="shared" si="4"/>
        <v>33609.95740505393</v>
      </c>
      <c r="I31" s="4">
        <f t="shared" si="5"/>
        <v>13789519.702383507</v>
      </c>
      <c r="J31">
        <f t="shared" si="9"/>
        <v>0.56694126493989783</v>
      </c>
      <c r="K31" s="4">
        <f t="shared" si="6"/>
        <v>31454.101023852509</v>
      </c>
      <c r="L31" s="4">
        <f t="shared" si="7"/>
        <v>5971671.9594005579</v>
      </c>
      <c r="M31" s="9">
        <f t="shared" si="8"/>
        <v>2674.7060012092079</v>
      </c>
      <c r="P31" s="17" t="s">
        <v>32</v>
      </c>
      <c r="Q31" s="17"/>
    </row>
    <row r="32" spans="2:18" x14ac:dyDescent="0.2">
      <c r="B32">
        <v>29</v>
      </c>
      <c r="C32" s="2">
        <v>39406.941405999998</v>
      </c>
      <c r="D32" s="6">
        <f t="shared" si="1"/>
        <v>34763.902869724181</v>
      </c>
      <c r="E32" s="6">
        <f t="shared" si="2"/>
        <v>4643.038536275817</v>
      </c>
      <c r="F32" s="3">
        <f t="shared" si="3"/>
        <v>10533140.430400001</v>
      </c>
      <c r="G32" s="3">
        <f t="shared" si="0"/>
        <v>7817847.7429829482</v>
      </c>
      <c r="H32" s="4">
        <f t="shared" si="4"/>
        <v>31454.101023852509</v>
      </c>
      <c r="I32" s="4">
        <f t="shared" si="5"/>
        <v>13789519.702383507</v>
      </c>
      <c r="J32">
        <f t="shared" si="9"/>
        <v>0.56694126493989783</v>
      </c>
      <c r="K32" s="4">
        <f t="shared" si="6"/>
        <v>35962.894409972308</v>
      </c>
      <c r="L32" s="4">
        <f t="shared" si="7"/>
        <v>5971671.9594005579</v>
      </c>
      <c r="M32" s="9">
        <f t="shared" si="8"/>
        <v>1198.9915402481274</v>
      </c>
      <c r="P32" s="11" t="s">
        <v>12</v>
      </c>
      <c r="Q32" s="12">
        <f>1*R32</f>
        <v>3245.48</v>
      </c>
      <c r="R32">
        <f>3245.48</f>
        <v>3245.48</v>
      </c>
    </row>
    <row r="33" spans="2:18" x14ac:dyDescent="0.2">
      <c r="B33">
        <v>30</v>
      </c>
      <c r="C33" s="2">
        <v>38152.980469000002</v>
      </c>
      <c r="D33" s="6">
        <f t="shared" si="1"/>
        <v>35850.509286791123</v>
      </c>
      <c r="E33" s="6">
        <f t="shared" si="2"/>
        <v>2302.4711822088793</v>
      </c>
      <c r="F33" s="3">
        <f t="shared" si="3"/>
        <v>10533140.430400001</v>
      </c>
      <c r="G33" s="3">
        <f t="shared" si="0"/>
        <v>7817847.7429829482</v>
      </c>
      <c r="H33" s="4">
        <f t="shared" si="4"/>
        <v>35962.894409972308</v>
      </c>
      <c r="I33" s="4">
        <f t="shared" si="5"/>
        <v>13789519.702383507</v>
      </c>
      <c r="J33">
        <f t="shared" si="9"/>
        <v>0.56694126493989783</v>
      </c>
      <c r="K33" s="4">
        <f t="shared" si="6"/>
        <v>37204.544570604703</v>
      </c>
      <c r="L33" s="4">
        <f t="shared" si="7"/>
        <v>5971671.9594005579</v>
      </c>
      <c r="M33" s="9">
        <f t="shared" si="8"/>
        <v>1354.0352838135805</v>
      </c>
      <c r="P33" s="11" t="s">
        <v>31</v>
      </c>
      <c r="Q33" s="13">
        <f>Q34</f>
        <v>2796.0414415710916</v>
      </c>
      <c r="R33">
        <v>2769.03</v>
      </c>
    </row>
    <row r="34" spans="2:18" x14ac:dyDescent="0.2">
      <c r="B34">
        <v>31</v>
      </c>
      <c r="C34" s="2">
        <v>45585.03125</v>
      </c>
      <c r="D34" s="6">
        <f t="shared" si="1"/>
        <v>37352.838348819736</v>
      </c>
      <c r="E34" s="6">
        <f t="shared" si="2"/>
        <v>8232.192901180264</v>
      </c>
      <c r="F34" s="3">
        <f t="shared" si="3"/>
        <v>10533140.430400001</v>
      </c>
      <c r="G34" s="3">
        <f t="shared" si="0"/>
        <v>7817847.7429829482</v>
      </c>
      <c r="H34" s="4">
        <f t="shared" si="4"/>
        <v>37204.544570604703</v>
      </c>
      <c r="I34" s="4">
        <f t="shared" si="5"/>
        <v>13789519.702383507</v>
      </c>
      <c r="J34">
        <f t="shared" si="9"/>
        <v>0.56694126493989783</v>
      </c>
      <c r="K34" s="4">
        <f t="shared" si="6"/>
        <v>41955.78828943304</v>
      </c>
      <c r="L34" s="4">
        <f t="shared" si="7"/>
        <v>5971671.9594005579</v>
      </c>
      <c r="M34" s="9">
        <f t="shared" si="8"/>
        <v>4602.9499406133036</v>
      </c>
      <c r="P34" t="s">
        <v>11</v>
      </c>
      <c r="Q34" s="3">
        <f>_xlfn.STDEV.S(E4:E55)</f>
        <v>2796.0414415710916</v>
      </c>
    </row>
    <row r="35" spans="2:18" x14ac:dyDescent="0.2">
      <c r="B35">
        <v>32</v>
      </c>
      <c r="C35" s="2">
        <v>44695.359375</v>
      </c>
      <c r="D35" s="6">
        <f t="shared" si="1"/>
        <v>39220.339220920498</v>
      </c>
      <c r="E35" s="6">
        <f t="shared" si="2"/>
        <v>5475.0201540795024</v>
      </c>
      <c r="F35" s="3">
        <f t="shared" si="3"/>
        <v>10533140.430400001</v>
      </c>
      <c r="G35" s="3">
        <f t="shared" si="0"/>
        <v>7817847.7429829482</v>
      </c>
      <c r="H35" s="4">
        <f t="shared" si="4"/>
        <v>41955.78828943304</v>
      </c>
      <c r="I35" s="4">
        <f t="shared" si="5"/>
        <v>13789519.702383507</v>
      </c>
      <c r="J35">
        <f t="shared" si="9"/>
        <v>0.56694126493989783</v>
      </c>
      <c r="K35" s="4">
        <f t="shared" si="6"/>
        <v>43508.964186077144</v>
      </c>
      <c r="L35" s="4">
        <f t="shared" si="7"/>
        <v>5971671.9594005579</v>
      </c>
      <c r="M35" s="9">
        <f t="shared" si="8"/>
        <v>4288.6249651566468</v>
      </c>
    </row>
    <row r="36" spans="2:18" x14ac:dyDescent="0.2">
      <c r="B36">
        <v>33</v>
      </c>
      <c r="C36" s="2">
        <v>47706.117187999997</v>
      </c>
      <c r="D36" s="6">
        <f t="shared" si="1"/>
        <v>41388.925460784209</v>
      </c>
      <c r="E36" s="6">
        <f t="shared" si="2"/>
        <v>6317.191727215788</v>
      </c>
      <c r="F36" s="3">
        <f t="shared" si="3"/>
        <v>10533140.430400001</v>
      </c>
      <c r="G36" s="3">
        <f t="shared" ref="G36:G55" si="10">$Q$33*$Q$33</f>
        <v>7817847.7429829482</v>
      </c>
      <c r="H36" s="4">
        <f t="shared" si="4"/>
        <v>43508.964186077144</v>
      </c>
      <c r="I36" s="4">
        <f t="shared" si="5"/>
        <v>13789519.702383507</v>
      </c>
      <c r="J36">
        <f t="shared" si="9"/>
        <v>0.56694126493989783</v>
      </c>
      <c r="K36" s="4">
        <f t="shared" si="6"/>
        <v>45888.503418133572</v>
      </c>
      <c r="L36" s="4">
        <f t="shared" si="7"/>
        <v>5971671.9594005579</v>
      </c>
      <c r="M36" s="9">
        <f t="shared" si="8"/>
        <v>4499.5779573493637</v>
      </c>
    </row>
    <row r="37" spans="2:18" x14ac:dyDescent="0.2">
      <c r="B37">
        <v>34</v>
      </c>
      <c r="C37" s="2">
        <v>47166.6875</v>
      </c>
      <c r="D37" s="6">
        <f t="shared" si="1"/>
        <v>43782.563733988944</v>
      </c>
      <c r="E37" s="6">
        <f t="shared" si="2"/>
        <v>3384.1237660110564</v>
      </c>
      <c r="F37" s="3">
        <f t="shared" si="3"/>
        <v>10533140.430400001</v>
      </c>
      <c r="G37" s="3">
        <f t="shared" si="10"/>
        <v>7817847.7429829482</v>
      </c>
      <c r="H37" s="4">
        <f t="shared" si="4"/>
        <v>45888.503418133572</v>
      </c>
      <c r="I37" s="4">
        <f t="shared" si="5"/>
        <v>13789519.702383507</v>
      </c>
      <c r="J37">
        <f t="shared" si="9"/>
        <v>0.56694126493989783</v>
      </c>
      <c r="K37" s="4">
        <f t="shared" si="6"/>
        <v>46613.158718332968</v>
      </c>
      <c r="L37" s="4">
        <f t="shared" si="7"/>
        <v>5971671.9594005579</v>
      </c>
      <c r="M37" s="9">
        <f t="shared" si="8"/>
        <v>2830.5949843440249</v>
      </c>
      <c r="P37" t="s">
        <v>17</v>
      </c>
    </row>
    <row r="38" spans="2:18" x14ac:dyDescent="0.2">
      <c r="B38">
        <v>35</v>
      </c>
      <c r="C38" s="2">
        <v>46811.128905999998</v>
      </c>
      <c r="D38" s="6">
        <f t="shared" si="1"/>
        <v>46315.223944607991</v>
      </c>
      <c r="E38" s="6">
        <f t="shared" si="2"/>
        <v>495.90496139200695</v>
      </c>
      <c r="F38" s="3">
        <f t="shared" si="3"/>
        <v>10533140.430400001</v>
      </c>
      <c r="G38" s="3">
        <f t="shared" si="10"/>
        <v>7817847.7429829482</v>
      </c>
      <c r="H38" s="4">
        <f t="shared" si="4"/>
        <v>46613.158718332968</v>
      </c>
      <c r="I38" s="4">
        <f t="shared" si="5"/>
        <v>13789519.702383507</v>
      </c>
      <c r="J38">
        <f t="shared" si="9"/>
        <v>0.56694126493989783</v>
      </c>
      <c r="K38" s="4">
        <f t="shared" si="6"/>
        <v>46725.3961869493</v>
      </c>
      <c r="L38" s="4">
        <f t="shared" si="7"/>
        <v>5971671.9594005579</v>
      </c>
      <c r="M38" s="9">
        <f t="shared" si="8"/>
        <v>410.17224234130845</v>
      </c>
      <c r="P38" t="s">
        <v>18</v>
      </c>
      <c r="Q38">
        <f>AVERAGE(M4:M55)</f>
        <v>2654.2515616441697</v>
      </c>
    </row>
    <row r="39" spans="2:18" x14ac:dyDescent="0.2">
      <c r="B39">
        <v>36</v>
      </c>
      <c r="C39" s="2">
        <v>47092.492187999997</v>
      </c>
      <c r="D39" s="6">
        <f t="shared" si="1"/>
        <v>48893.190781101977</v>
      </c>
      <c r="E39" s="6">
        <f t="shared" si="2"/>
        <v>1800.6985931019808</v>
      </c>
      <c r="F39" s="3">
        <f t="shared" si="3"/>
        <v>10533140.430400001</v>
      </c>
      <c r="G39" s="3">
        <f t="shared" si="10"/>
        <v>7817847.7429829482</v>
      </c>
      <c r="H39" s="4">
        <f t="shared" si="4"/>
        <v>46725.3961869493</v>
      </c>
      <c r="I39" s="4">
        <f t="shared" si="5"/>
        <v>13789519.702383507</v>
      </c>
      <c r="J39">
        <f t="shared" si="9"/>
        <v>0.56694126493989783</v>
      </c>
      <c r="K39" s="4">
        <f t="shared" si="6"/>
        <v>46933.518058139358</v>
      </c>
      <c r="L39" s="4">
        <f t="shared" si="7"/>
        <v>5971671.9594005579</v>
      </c>
      <c r="M39" s="9">
        <f t="shared" si="8"/>
        <v>1959.6727229626194</v>
      </c>
      <c r="P39" t="s">
        <v>19</v>
      </c>
      <c r="Q39">
        <f>_xlfn.STDEV.S(M5:M55)</f>
        <v>2336.7692690389654</v>
      </c>
    </row>
    <row r="40" spans="2:18" x14ac:dyDescent="0.2">
      <c r="B40">
        <v>37</v>
      </c>
      <c r="C40" s="2">
        <v>40693.675780999998</v>
      </c>
      <c r="D40" s="6">
        <f t="shared" si="1"/>
        <v>51417.736677510882</v>
      </c>
      <c r="E40" s="6">
        <f t="shared" si="2"/>
        <v>10724.060896510884</v>
      </c>
      <c r="F40" s="3">
        <f t="shared" si="3"/>
        <v>10533140.430400001</v>
      </c>
      <c r="G40" s="3">
        <f t="shared" si="10"/>
        <v>7817847.7429829482</v>
      </c>
      <c r="H40" s="4">
        <f t="shared" si="4"/>
        <v>46933.518058139358</v>
      </c>
      <c r="I40" s="4">
        <f t="shared" si="5"/>
        <v>13789519.702383507</v>
      </c>
      <c r="J40">
        <f t="shared" si="9"/>
        <v>0.56694126493989783</v>
      </c>
      <c r="K40" s="4">
        <f t="shared" si="6"/>
        <v>43395.893984512513</v>
      </c>
      <c r="L40" s="4">
        <f t="shared" si="7"/>
        <v>5971671.9594005579</v>
      </c>
      <c r="M40" s="9">
        <f t="shared" si="8"/>
        <v>8021.8426929983689</v>
      </c>
    </row>
    <row r="41" spans="2:18" x14ac:dyDescent="0.2">
      <c r="B41">
        <v>38</v>
      </c>
      <c r="C41" s="2">
        <v>41034.542969000002</v>
      </c>
      <c r="D41" s="6">
        <f t="shared" si="1"/>
        <v>53788.156189924615</v>
      </c>
      <c r="E41" s="6">
        <f t="shared" si="2"/>
        <v>12753.613220924613</v>
      </c>
      <c r="F41" s="3">
        <f t="shared" si="3"/>
        <v>10533140.430400001</v>
      </c>
      <c r="G41" s="3">
        <f t="shared" si="10"/>
        <v>7817847.7429829482</v>
      </c>
      <c r="H41" s="4">
        <f t="shared" si="4"/>
        <v>43395.893984512513</v>
      </c>
      <c r="I41" s="4">
        <f t="shared" si="5"/>
        <v>13789519.702383507</v>
      </c>
      <c r="J41">
        <f t="shared" si="9"/>
        <v>0.56694126493989783</v>
      </c>
      <c r="K41" s="4">
        <f t="shared" si="6"/>
        <v>42057.146652810741</v>
      </c>
      <c r="L41" s="4">
        <f t="shared" si="7"/>
        <v>5971671.9594005579</v>
      </c>
      <c r="M41" s="9">
        <f t="shared" si="8"/>
        <v>11731.009537113874</v>
      </c>
    </row>
    <row r="42" spans="2:18" x14ac:dyDescent="0.2">
      <c r="B42">
        <v>39</v>
      </c>
      <c r="C42" s="2">
        <v>51514.8125</v>
      </c>
      <c r="D42" s="6">
        <f t="shared" si="1"/>
        <v>55905.161788253215</v>
      </c>
      <c r="E42" s="6">
        <f t="shared" si="2"/>
        <v>4390.3492882532155</v>
      </c>
      <c r="F42" s="3">
        <f t="shared" si="3"/>
        <v>10533140.430400001</v>
      </c>
      <c r="G42" s="3">
        <f t="shared" si="10"/>
        <v>7817847.7429829482</v>
      </c>
      <c r="H42" s="4">
        <f t="shared" si="4"/>
        <v>42057.146652810741</v>
      </c>
      <c r="I42" s="4">
        <f t="shared" si="5"/>
        <v>13789519.702383507</v>
      </c>
      <c r="J42">
        <f t="shared" si="9"/>
        <v>0.56694126493989783</v>
      </c>
      <c r="K42" s="4">
        <f t="shared" si="6"/>
        <v>47419.087691595094</v>
      </c>
      <c r="L42" s="4">
        <f t="shared" si="7"/>
        <v>5971671.9594005579</v>
      </c>
      <c r="M42" s="9">
        <f t="shared" si="8"/>
        <v>8486.0740966581216</v>
      </c>
    </row>
    <row r="43" spans="2:18" x14ac:dyDescent="0.2">
      <c r="B43">
        <v>40</v>
      </c>
      <c r="C43" s="2">
        <v>56041.058594000002</v>
      </c>
      <c r="D43" s="6">
        <f t="shared" si="1"/>
        <v>57674.641063289178</v>
      </c>
      <c r="E43" s="6">
        <f t="shared" si="2"/>
        <v>1633.5824692891765</v>
      </c>
      <c r="F43" s="3">
        <f t="shared" si="3"/>
        <v>10533140.430400001</v>
      </c>
      <c r="G43" s="3">
        <f t="shared" si="10"/>
        <v>7817847.7429829482</v>
      </c>
      <c r="H43" s="4">
        <f t="shared" si="4"/>
        <v>47419.087691595094</v>
      </c>
      <c r="I43" s="4">
        <f t="shared" si="5"/>
        <v>13789519.702383507</v>
      </c>
      <c r="J43">
        <f t="shared" si="9"/>
        <v>0.56694126493989783</v>
      </c>
      <c r="K43" s="4">
        <f t="shared" si="6"/>
        <v>52307.238781279528</v>
      </c>
      <c r="L43" s="4">
        <f t="shared" si="7"/>
        <v>5971671.9594005579</v>
      </c>
      <c r="M43" s="9">
        <f t="shared" si="8"/>
        <v>5367.4022820096507</v>
      </c>
    </row>
    <row r="44" spans="2:18" x14ac:dyDescent="0.2">
      <c r="B44">
        <v>41</v>
      </c>
      <c r="C44" s="2">
        <v>64261.992187999997</v>
      </c>
      <c r="D44" s="6">
        <f t="shared" si="1"/>
        <v>59011.775349058196</v>
      </c>
      <c r="E44" s="6">
        <f t="shared" si="2"/>
        <v>5250.2168389418002</v>
      </c>
      <c r="F44" s="3">
        <f t="shared" si="3"/>
        <v>10533140.430400001</v>
      </c>
      <c r="G44" s="3">
        <f t="shared" si="10"/>
        <v>7817847.7429829482</v>
      </c>
      <c r="H44" s="4">
        <f t="shared" si="4"/>
        <v>52307.238781279528</v>
      </c>
      <c r="I44" s="4">
        <f t="shared" si="5"/>
        <v>13789519.702383507</v>
      </c>
      <c r="J44">
        <f t="shared" si="9"/>
        <v>0.56694126493989783</v>
      </c>
      <c r="K44" s="4">
        <f t="shared" si="6"/>
        <v>59084.881799730181</v>
      </c>
      <c r="L44" s="4">
        <f t="shared" si="7"/>
        <v>5971671.9594005579</v>
      </c>
      <c r="M44" s="9">
        <f t="shared" si="8"/>
        <v>73.106450671984931</v>
      </c>
    </row>
    <row r="45" spans="2:18" x14ac:dyDescent="0.2">
      <c r="B45">
        <v>42</v>
      </c>
      <c r="C45" s="2">
        <v>60363.792969000002</v>
      </c>
      <c r="D45" s="6">
        <f t="shared" si="1"/>
        <v>59845.519760450159</v>
      </c>
      <c r="E45" s="6">
        <f t="shared" si="2"/>
        <v>518.27320854984282</v>
      </c>
      <c r="F45" s="3">
        <f t="shared" si="3"/>
        <v>10533140.430400001</v>
      </c>
      <c r="G45" s="3">
        <f t="shared" si="10"/>
        <v>7817847.7429829482</v>
      </c>
      <c r="H45" s="4">
        <f t="shared" si="4"/>
        <v>59084.881799730181</v>
      </c>
      <c r="I45" s="4">
        <f t="shared" si="5"/>
        <v>13789519.702383507</v>
      </c>
      <c r="J45">
        <f t="shared" si="9"/>
        <v>0.56694126493989783</v>
      </c>
      <c r="K45" s="4">
        <f t="shared" si="6"/>
        <v>59809.949315781778</v>
      </c>
      <c r="L45" s="4">
        <f t="shared" si="7"/>
        <v>5971671.9594005579</v>
      </c>
      <c r="M45" s="9">
        <f t="shared" si="8"/>
        <v>35.570444668381242</v>
      </c>
    </row>
    <row r="46" spans="2:18" x14ac:dyDescent="0.2">
      <c r="B46">
        <v>43</v>
      </c>
      <c r="C46" s="2">
        <v>63226.402344000002</v>
      </c>
      <c r="D46" s="6">
        <f t="shared" si="1"/>
        <v>60123.444646168136</v>
      </c>
      <c r="E46" s="6">
        <f t="shared" si="2"/>
        <v>3102.9576978318655</v>
      </c>
      <c r="F46" s="3">
        <f t="shared" si="3"/>
        <v>10533140.430400001</v>
      </c>
      <c r="G46" s="3">
        <f t="shared" si="10"/>
        <v>7817847.7429829482</v>
      </c>
      <c r="H46" s="4">
        <f t="shared" si="4"/>
        <v>59809.949315781778</v>
      </c>
      <c r="I46" s="4">
        <f t="shared" si="5"/>
        <v>13789519.702383507</v>
      </c>
      <c r="J46">
        <f t="shared" si="9"/>
        <v>0.56694126493989783</v>
      </c>
      <c r="K46" s="4">
        <f t="shared" si="6"/>
        <v>61746.877517207562</v>
      </c>
      <c r="L46" s="4">
        <f t="shared" si="7"/>
        <v>5971671.9594005579</v>
      </c>
      <c r="M46" s="9">
        <f t="shared" si="8"/>
        <v>1623.4328710394257</v>
      </c>
    </row>
    <row r="47" spans="2:18" x14ac:dyDescent="0.2">
      <c r="B47">
        <v>44</v>
      </c>
      <c r="C47" s="2">
        <v>66971.828125</v>
      </c>
      <c r="D47" s="6">
        <f t="shared" si="1"/>
        <v>59816.938456945514</v>
      </c>
      <c r="E47" s="6">
        <f t="shared" si="2"/>
        <v>7154.8896680544858</v>
      </c>
      <c r="F47" s="3">
        <f t="shared" si="3"/>
        <v>10533140.430400001</v>
      </c>
      <c r="G47" s="3">
        <f t="shared" si="10"/>
        <v>7817847.7429829482</v>
      </c>
      <c r="H47" s="4">
        <f t="shared" si="4"/>
        <v>61746.877517207562</v>
      </c>
      <c r="I47" s="4">
        <f t="shared" si="5"/>
        <v>13789519.702383507</v>
      </c>
      <c r="J47">
        <f t="shared" si="9"/>
        <v>0.56694126493989783</v>
      </c>
      <c r="K47" s="4">
        <f t="shared" si="6"/>
        <v>64709.117624037892</v>
      </c>
      <c r="L47" s="4">
        <f t="shared" si="7"/>
        <v>5971671.9594005579</v>
      </c>
      <c r="M47" s="9">
        <f t="shared" si="8"/>
        <v>4892.1791670923776</v>
      </c>
    </row>
    <row r="48" spans="2:18" x14ac:dyDescent="0.2">
      <c r="B48">
        <v>45</v>
      </c>
      <c r="C48" s="2">
        <v>60161.246094000002</v>
      </c>
      <c r="D48" s="6">
        <f t="shared" si="1"/>
        <v>58926.772029039217</v>
      </c>
      <c r="E48" s="6">
        <f t="shared" si="2"/>
        <v>1234.4740649607847</v>
      </c>
      <c r="F48" s="3">
        <f t="shared" si="3"/>
        <v>10533140.430400001</v>
      </c>
      <c r="G48" s="3">
        <f t="shared" si="10"/>
        <v>7817847.7429829482</v>
      </c>
      <c r="H48" s="4">
        <f t="shared" si="4"/>
        <v>64709.117624037892</v>
      </c>
      <c r="I48" s="4">
        <f t="shared" si="5"/>
        <v>13789519.702383507</v>
      </c>
      <c r="J48">
        <f t="shared" si="9"/>
        <v>0.56694126493989783</v>
      </c>
      <c r="K48" s="4">
        <f t="shared" si="6"/>
        <v>62130.741586014061</v>
      </c>
      <c r="L48" s="4">
        <f t="shared" si="7"/>
        <v>5971671.9594005579</v>
      </c>
      <c r="M48" s="9">
        <f t="shared" si="8"/>
        <v>3203.9695569748437</v>
      </c>
    </row>
    <row r="49" spans="2:13" x14ac:dyDescent="0.2">
      <c r="B49">
        <v>46</v>
      </c>
      <c r="C49" s="2">
        <v>57569.074219000002</v>
      </c>
      <c r="D49" s="6">
        <f t="shared" si="1"/>
        <v>57489.024283085542</v>
      </c>
      <c r="E49" s="6">
        <f t="shared" si="2"/>
        <v>80.049935914459638</v>
      </c>
      <c r="F49" s="3">
        <f t="shared" si="3"/>
        <v>10533140.430400001</v>
      </c>
      <c r="G49" s="3">
        <f t="shared" si="10"/>
        <v>7817847.7429829482</v>
      </c>
      <c r="H49" s="4">
        <f t="shared" si="4"/>
        <v>62130.741586014061</v>
      </c>
      <c r="I49" s="4">
        <f t="shared" si="5"/>
        <v>13789519.702383507</v>
      </c>
      <c r="J49">
        <f t="shared" si="9"/>
        <v>0.56694126493989783</v>
      </c>
      <c r="K49" s="4">
        <f t="shared" si="6"/>
        <v>59544.544118724058</v>
      </c>
      <c r="L49" s="4">
        <f t="shared" si="7"/>
        <v>5971671.9594005579</v>
      </c>
      <c r="M49" s="9">
        <f t="shared" si="8"/>
        <v>2055.5198356385154</v>
      </c>
    </row>
    <row r="50" spans="2:13" x14ac:dyDescent="0.2">
      <c r="B50">
        <v>47</v>
      </c>
      <c r="C50" s="2">
        <v>57005.425780999998</v>
      </c>
      <c r="D50" s="6">
        <f t="shared" si="1"/>
        <v>55581.36933813605</v>
      </c>
      <c r="E50" s="6">
        <f t="shared" si="2"/>
        <v>1424.0564428639482</v>
      </c>
      <c r="F50" s="3">
        <f t="shared" si="3"/>
        <v>10533140.430400001</v>
      </c>
      <c r="G50" s="3">
        <f t="shared" si="10"/>
        <v>7817847.7429829482</v>
      </c>
      <c r="H50" s="4">
        <f t="shared" si="4"/>
        <v>59544.544118724058</v>
      </c>
      <c r="I50" s="4">
        <f t="shared" si="5"/>
        <v>13789519.702383507</v>
      </c>
      <c r="J50">
        <f t="shared" si="9"/>
        <v>0.56694126493989783</v>
      </c>
      <c r="K50" s="4">
        <f t="shared" si="6"/>
        <v>58105.01315650269</v>
      </c>
      <c r="L50" s="4">
        <f t="shared" si="7"/>
        <v>5971671.9594005579</v>
      </c>
      <c r="M50" s="9">
        <f t="shared" si="8"/>
        <v>2523.6438183666396</v>
      </c>
    </row>
    <row r="51" spans="2:13" x14ac:dyDescent="0.2">
      <c r="B51">
        <v>48</v>
      </c>
      <c r="C51" s="2">
        <v>50700.085937999997</v>
      </c>
      <c r="D51" s="6">
        <f t="shared" si="1"/>
        <v>53329.725041099067</v>
      </c>
      <c r="E51" s="6">
        <f t="shared" si="2"/>
        <v>2629.6391030990708</v>
      </c>
      <c r="F51" s="3">
        <f t="shared" si="3"/>
        <v>10533140.430400001</v>
      </c>
      <c r="G51" s="3">
        <f t="shared" si="10"/>
        <v>7817847.7429829482</v>
      </c>
      <c r="H51" s="4">
        <f t="shared" si="4"/>
        <v>58105.01315650269</v>
      </c>
      <c r="I51" s="4">
        <f t="shared" si="5"/>
        <v>13789519.702383507</v>
      </c>
      <c r="J51">
        <f t="shared" si="9"/>
        <v>0.56694126493989783</v>
      </c>
      <c r="K51" s="4">
        <f t="shared" si="6"/>
        <v>53906.854352456896</v>
      </c>
      <c r="L51" s="4">
        <f t="shared" si="7"/>
        <v>5971671.9594005579</v>
      </c>
      <c r="M51" s="9">
        <f t="shared" si="8"/>
        <v>577.12931135782856</v>
      </c>
    </row>
    <row r="52" spans="2:13" x14ac:dyDescent="0.2">
      <c r="B52">
        <v>49</v>
      </c>
      <c r="C52" s="2">
        <v>46612.632812999997</v>
      </c>
      <c r="D52" s="6">
        <f t="shared" si="1"/>
        <v>50915.262911374215</v>
      </c>
      <c r="E52" s="6">
        <f t="shared" si="2"/>
        <v>4302.6300983742185</v>
      </c>
      <c r="F52" s="3">
        <f t="shared" si="3"/>
        <v>10533140.430400001</v>
      </c>
      <c r="G52" s="3">
        <f t="shared" si="10"/>
        <v>7817847.7429829482</v>
      </c>
      <c r="H52" s="4">
        <f t="shared" si="4"/>
        <v>53906.854352456896</v>
      </c>
      <c r="I52" s="4">
        <f t="shared" si="5"/>
        <v>13789519.702383507</v>
      </c>
      <c r="J52">
        <f t="shared" si="9"/>
        <v>0.56694126493989783</v>
      </c>
      <c r="K52" s="4">
        <f t="shared" si="6"/>
        <v>49771.459166125351</v>
      </c>
      <c r="L52" s="4">
        <f t="shared" si="7"/>
        <v>5971671.9594005579</v>
      </c>
      <c r="M52" s="9">
        <f t="shared" si="8"/>
        <v>1143.8037452488643</v>
      </c>
    </row>
    <row r="53" spans="2:13" x14ac:dyDescent="0.2">
      <c r="B53">
        <v>50</v>
      </c>
      <c r="C53" s="2">
        <v>48936.613280999998</v>
      </c>
      <c r="D53" s="6">
        <f t="shared" si="1"/>
        <v>48581.779500856821</v>
      </c>
      <c r="E53" s="6">
        <f t="shared" si="2"/>
        <v>354.83378014317714</v>
      </c>
      <c r="F53" s="3">
        <f t="shared" si="3"/>
        <v>10533140.430400001</v>
      </c>
      <c r="G53" s="3">
        <f t="shared" si="10"/>
        <v>7817847.7429829482</v>
      </c>
      <c r="H53" s="4">
        <f t="shared" si="4"/>
        <v>49771.459166125351</v>
      </c>
      <c r="I53" s="4">
        <f t="shared" si="5"/>
        <v>13789519.702383507</v>
      </c>
      <c r="J53">
        <f t="shared" si="9"/>
        <v>0.56694126493989783</v>
      </c>
      <c r="K53" s="4">
        <f t="shared" si="6"/>
        <v>49298.150583982511</v>
      </c>
      <c r="L53" s="4">
        <f t="shared" si="7"/>
        <v>5971671.9594005579</v>
      </c>
      <c r="M53" s="9">
        <f t="shared" si="8"/>
        <v>716.37108312569035</v>
      </c>
    </row>
    <row r="54" spans="2:13" x14ac:dyDescent="0.2">
      <c r="B54">
        <v>51</v>
      </c>
      <c r="C54" s="2">
        <v>47588.855469000002</v>
      </c>
      <c r="D54" s="6">
        <f t="shared" si="1"/>
        <v>46643.429169180919</v>
      </c>
      <c r="E54" s="6">
        <f t="shared" si="2"/>
        <v>945.42629981908249</v>
      </c>
      <c r="F54" s="3">
        <f t="shared" si="3"/>
        <v>10533140.430400001</v>
      </c>
      <c r="G54" s="3">
        <f t="shared" si="10"/>
        <v>7817847.7429829482</v>
      </c>
      <c r="H54" s="4">
        <f t="shared" si="4"/>
        <v>49298.150583982511</v>
      </c>
      <c r="I54" s="4">
        <f t="shared" si="5"/>
        <v>13789519.702383507</v>
      </c>
      <c r="J54">
        <f t="shared" si="9"/>
        <v>0.56694126493989783</v>
      </c>
      <c r="K54" s="4">
        <f t="shared" si="6"/>
        <v>48329.080649338743</v>
      </c>
      <c r="L54" s="4">
        <f t="shared" si="7"/>
        <v>5971671.9594005579</v>
      </c>
      <c r="M54" s="9">
        <f t="shared" si="8"/>
        <v>1685.6514801578232</v>
      </c>
    </row>
    <row r="55" spans="2:13" x14ac:dyDescent="0.2">
      <c r="B55">
        <v>52</v>
      </c>
      <c r="C55" s="2">
        <v>45897.574219000002</v>
      </c>
      <c r="D55" s="6">
        <f t="shared" si="1"/>
        <v>45492.818274259043</v>
      </c>
      <c r="E55" s="6">
        <f t="shared" si="2"/>
        <v>404.75594474095851</v>
      </c>
      <c r="F55" s="3">
        <f t="shared" si="3"/>
        <v>10533140.430400001</v>
      </c>
      <c r="G55" s="3">
        <f t="shared" si="10"/>
        <v>7817847.7429829482</v>
      </c>
      <c r="H55" s="4">
        <f t="shared" si="4"/>
        <v>48329.080649338743</v>
      </c>
      <c r="I55" s="4">
        <f t="shared" si="5"/>
        <v>13789519.702383507</v>
      </c>
      <c r="J55">
        <f t="shared" si="9"/>
        <v>0.56694126493989783</v>
      </c>
      <c r="K55" s="4">
        <f t="shared" si="6"/>
        <v>46950.559318013002</v>
      </c>
      <c r="L55" s="4">
        <f t="shared" si="7"/>
        <v>5971671.9594005579</v>
      </c>
      <c r="M55" s="9">
        <f t="shared" si="8"/>
        <v>1457.7410437539584</v>
      </c>
    </row>
  </sheetData>
  <mergeCells count="1">
    <mergeCell ref="P31:Q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BTC 2021</vt:lpstr>
      <vt:lpstr>BTC 2021 Q Value 1</vt:lpstr>
      <vt:lpstr>BTC 2021 Q1 Test</vt:lpstr>
      <vt:lpstr>BTC 2021 Q Value 2</vt:lpstr>
      <vt:lpstr>Sheet1</vt:lpstr>
      <vt:lpstr>need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2022-03-23T11:29:53Z</dcterms:created>
  <dcterms:modified xsi:type="dcterms:W3CDTF">2022-06-08T12:41:38Z</dcterms:modified>
  <cp:category/>
</cp:coreProperties>
</file>