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ysii\"/>
    </mc:Choice>
  </mc:AlternateContent>
  <xr:revisionPtr revIDLastSave="0" documentId="13_ncr:1_{0578529F-FFB5-4366-8EAF-AB99A6D5A235}" xr6:coauthVersionLast="45" xr6:coauthVersionMax="45" xr10:uidLastSave="{00000000-0000-0000-0000-000000000000}"/>
  <bookViews>
    <workbookView xWindow="1536" yWindow="1536" windowWidth="17280" windowHeight="8964" xr2:uid="{1F1BE75B-275E-40A5-B3EC-10EC37F928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" i="1" l="1"/>
  <c r="P13" i="1" l="1"/>
  <c r="P12" i="1"/>
  <c r="P11" i="1"/>
  <c r="P10" i="1"/>
  <c r="P8" i="1"/>
  <c r="M8" i="1"/>
  <c r="M13" i="1"/>
  <c r="M12" i="1"/>
  <c r="M11" i="1"/>
  <c r="M10" i="1"/>
  <c r="H8" i="1"/>
  <c r="H13" i="1"/>
  <c r="H12" i="1"/>
  <c r="H11" i="1"/>
  <c r="H10" i="1"/>
  <c r="W13" i="1" l="1"/>
  <c r="X13" i="1" s="1"/>
  <c r="L13" i="1"/>
  <c r="G13" i="1"/>
  <c r="I13" i="1" s="1"/>
  <c r="W12" i="1"/>
  <c r="X12" i="1" s="1"/>
  <c r="L12" i="1"/>
  <c r="G12" i="1"/>
  <c r="W11" i="1"/>
  <c r="X11" i="1" s="1"/>
  <c r="L11" i="1"/>
  <c r="G11" i="1"/>
  <c r="I11" i="1" s="1"/>
  <c r="W10" i="1"/>
  <c r="X10" i="1" s="1"/>
  <c r="L10" i="1"/>
  <c r="G10" i="1"/>
  <c r="W9" i="1"/>
  <c r="X9" i="1" s="1"/>
  <c r="L9" i="1"/>
  <c r="M9" i="1" s="1"/>
  <c r="G9" i="1"/>
  <c r="W8" i="1"/>
  <c r="X8" i="1" s="1"/>
  <c r="L8" i="1"/>
  <c r="G8" i="1"/>
  <c r="I8" i="1" s="1"/>
  <c r="H9" i="1" l="1"/>
  <c r="I9" i="1" s="1"/>
  <c r="I10" i="1"/>
  <c r="I12" i="1"/>
  <c r="N13" i="1"/>
  <c r="O13" i="1" s="1"/>
  <c r="N8" i="1"/>
  <c r="N9" i="1"/>
  <c r="P9" i="1" s="1"/>
  <c r="N10" i="1"/>
  <c r="N12" i="1"/>
  <c r="O12" i="1" s="1"/>
  <c r="N11" i="1"/>
  <c r="O11" i="1" s="1"/>
  <c r="O10" i="1" l="1"/>
  <c r="Q10" i="1" l="1"/>
  <c r="R10" i="1" s="1"/>
  <c r="S10" i="1" s="1"/>
  <c r="T10" i="1" s="1"/>
  <c r="Q9" i="1"/>
  <c r="R9" i="1" s="1"/>
  <c r="S9" i="1" s="1"/>
  <c r="T9" i="1" s="1"/>
  <c r="Q12" i="1"/>
  <c r="R12" i="1" s="1"/>
  <c r="S12" i="1" s="1"/>
  <c r="T12" i="1" s="1"/>
  <c r="Q8" i="1"/>
  <c r="R8" i="1" s="1"/>
  <c r="Q13" i="1"/>
  <c r="R13" i="1" s="1"/>
  <c r="S13" i="1" s="1"/>
  <c r="T13" i="1" s="1"/>
  <c r="Q11" i="1"/>
  <c r="R11" i="1" s="1"/>
  <c r="S11" i="1" s="1"/>
  <c r="T11" i="1" s="1"/>
  <c r="S8" i="1" l="1"/>
  <c r="T8" i="1"/>
</calcChain>
</file>

<file path=xl/sharedStrings.xml><?xml version="1.0" encoding="utf-8"?>
<sst xmlns="http://schemas.openxmlformats.org/spreadsheetml/2006/main" count="40" uniqueCount="33">
  <si>
    <t>Subject:  Capstone</t>
  </si>
  <si>
    <t>Grade Level and Section: XII- Fernando</t>
  </si>
  <si>
    <t>Class Schedule &amp; Room: MW 9:50:11:55 / D403</t>
  </si>
  <si>
    <t>Teacher: DAMREY T. RIZON</t>
  </si>
  <si>
    <t>Grading Period:  FIRST  GRADING</t>
  </si>
  <si>
    <t>Semester: SECOND SEMESTER</t>
  </si>
  <si>
    <t>Academic Year: 2019-2020</t>
  </si>
  <si>
    <t>NAME</t>
  </si>
  <si>
    <t>Written Work (35%)</t>
  </si>
  <si>
    <t>Authentic Assessment Task (40%)</t>
  </si>
  <si>
    <t>Periodic Assessment (25%)</t>
  </si>
  <si>
    <t>Periodic Grade</t>
  </si>
  <si>
    <t>Deportment</t>
  </si>
  <si>
    <t>WW1</t>
  </si>
  <si>
    <t>WW2</t>
  </si>
  <si>
    <t>WW3</t>
  </si>
  <si>
    <t>WW4</t>
  </si>
  <si>
    <t>Total</t>
  </si>
  <si>
    <t>PE</t>
  </si>
  <si>
    <t>WP</t>
  </si>
  <si>
    <t>AAT1</t>
  </si>
  <si>
    <t>AAT2</t>
  </si>
  <si>
    <t xml:space="preserve">Numerical </t>
  </si>
  <si>
    <t xml:space="preserve">Literal </t>
  </si>
  <si>
    <t>TA</t>
  </si>
  <si>
    <t>LSA</t>
  </si>
  <si>
    <t>Grade (Numeric)</t>
  </si>
  <si>
    <t>Grade (Letter)</t>
  </si>
  <si>
    <t>Corpuz, Von</t>
  </si>
  <si>
    <t>Cid, Adrian</t>
  </si>
  <si>
    <t>Belen, Haley</t>
  </si>
  <si>
    <t>Panes, Julienne Andrea</t>
  </si>
  <si>
    <t xml:space="preserve">Bungag, Viver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</si>
</sst>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;[Red]0.00"/>
    <numFmt numFmtId="166" formatCode="0;[Red]0"/>
  </numFmts>
  <fonts count="11" x14ac:knownFonts="1">
    <font>
      <sz val="11"/>
      <color theme="1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4"/>
      <name val="Calibri"/>
      <family val="2"/>
    </font>
    <font>
      <b/>
      <sz val="10"/>
      <name val="Calibri"/>
      <family val="2"/>
    </font>
    <font>
      <b/>
      <sz val="8"/>
      <name val="Calibri"/>
      <family val="2"/>
    </font>
    <font>
      <sz val="10"/>
      <color indexed="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indexed="64"/>
      </top>
      <bottom style="medium">
        <color auto="1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64" fontId="2" fillId="0" borderId="15" xfId="0" applyNumberFormat="1" applyFont="1" applyBorder="1" applyAlignment="1">
      <alignment horizontal="center" wrapText="1"/>
    </xf>
    <xf numFmtId="2" fontId="2" fillId="0" borderId="14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7" fillId="0" borderId="16" xfId="0" applyFont="1" applyBorder="1" applyAlignment="1">
      <alignment horizontal="center" wrapText="1"/>
    </xf>
    <xf numFmtId="0" fontId="7" fillId="0" borderId="18" xfId="0" applyFont="1" applyBorder="1" applyAlignment="1">
      <alignment horizontal="center" wrapText="1"/>
    </xf>
    <xf numFmtId="0" fontId="7" fillId="0" borderId="12" xfId="0" applyFont="1" applyBorder="1"/>
    <xf numFmtId="0" fontId="4" fillId="0" borderId="1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5" fontId="2" fillId="0" borderId="14" xfId="0" applyNumberFormat="1" applyFont="1" applyBorder="1" applyAlignment="1">
      <alignment horizontal="center"/>
    </xf>
    <xf numFmtId="165" fontId="2" fillId="0" borderId="15" xfId="0" applyNumberFormat="1" applyFont="1" applyBorder="1" applyAlignment="1">
      <alignment horizontal="center" wrapText="1"/>
    </xf>
    <xf numFmtId="165" fontId="2" fillId="0" borderId="12" xfId="0" applyNumberFormat="1" applyFont="1" applyBorder="1" applyAlignment="1">
      <alignment horizontal="center" wrapText="1"/>
    </xf>
    <xf numFmtId="165" fontId="2" fillId="0" borderId="14" xfId="0" applyNumberFormat="1" applyFont="1" applyBorder="1" applyAlignment="1">
      <alignment horizontal="center" wrapText="1"/>
    </xf>
    <xf numFmtId="165" fontId="2" fillId="0" borderId="12" xfId="0" applyNumberFormat="1" applyFont="1" applyBorder="1" applyAlignment="1">
      <alignment horizontal="center"/>
    </xf>
    <xf numFmtId="166" fontId="2" fillId="0" borderId="14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9" fillId="0" borderId="19" xfId="1" applyNumberFormat="1" applyFont="1" applyBorder="1" applyAlignment="1" applyProtection="1">
      <alignment horizontal="center" vertical="center"/>
      <protection locked="0"/>
    </xf>
    <xf numFmtId="0" fontId="9" fillId="3" borderId="19" xfId="1" applyFont="1" applyFill="1" applyBorder="1" applyAlignment="1" applyProtection="1">
      <alignment horizontal="left" vertical="center"/>
      <protection locked="0"/>
    </xf>
    <xf numFmtId="0" fontId="3" fillId="0" borderId="20" xfId="0" applyFont="1" applyBorder="1" applyAlignment="1">
      <alignment horizontal="center"/>
    </xf>
    <xf numFmtId="165" fontId="2" fillId="0" borderId="22" xfId="0" applyNumberFormat="1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2" fillId="0" borderId="22" xfId="0" applyNumberFormat="1" applyFont="1" applyBorder="1" applyAlignment="1">
      <alignment horizontal="center"/>
    </xf>
    <xf numFmtId="165" fontId="4" fillId="0" borderId="22" xfId="0" applyNumberFormat="1" applyFont="1" applyBorder="1" applyAlignment="1">
      <alignment horizontal="center"/>
    </xf>
    <xf numFmtId="166" fontId="4" fillId="0" borderId="20" xfId="0" applyNumberFormat="1" applyFont="1" applyBorder="1" applyAlignment="1">
      <alignment horizontal="center"/>
    </xf>
    <xf numFmtId="166" fontId="2" fillId="0" borderId="22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2" xfId="0" applyFont="1" applyBorder="1" applyAlignment="1">
      <alignment horizontal="center" wrapText="1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2" fontId="2" fillId="0" borderId="19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165" fontId="4" fillId="0" borderId="19" xfId="0" applyNumberFormat="1" applyFont="1" applyBorder="1" applyAlignment="1">
      <alignment horizontal="center"/>
    </xf>
    <xf numFmtId="166" fontId="4" fillId="0" borderId="24" xfId="0" applyNumberFormat="1" applyFont="1" applyBorder="1" applyAlignment="1">
      <alignment horizontal="center"/>
    </xf>
    <xf numFmtId="166" fontId="2" fillId="0" borderId="19" xfId="0" applyNumberFormat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19" xfId="0" applyFont="1" applyBorder="1" applyAlignment="1">
      <alignment horizontal="center" wrapText="1"/>
    </xf>
    <xf numFmtId="0" fontId="10" fillId="3" borderId="19" xfId="0" applyFont="1" applyFill="1" applyBorder="1"/>
    <xf numFmtId="0" fontId="4" fillId="0" borderId="21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center"/>
    </xf>
  </cellXfs>
  <cellStyles count="2">
    <cellStyle name="Normal" xfId="0" builtinId="0"/>
    <cellStyle name="Normal 2 2" xfId="1" xr:uid="{53727FDC-0570-4BBB-B16C-465C0710AB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21C32-14C9-4F46-A2AB-53A6843A1256}">
  <dimension ref="A1:X13"/>
  <sheetViews>
    <sheetView tabSelected="1" zoomScale="84" zoomScaleNormal="56" workbookViewId="0">
      <selection activeCell="B9" sqref="B9"/>
    </sheetView>
  </sheetViews>
  <sheetFormatPr defaultRowHeight="14.4" x14ac:dyDescent="0.3"/>
  <cols>
    <col min="2" max="2" width="31" customWidth="1"/>
  </cols>
  <sheetData>
    <row r="1" spans="1:24" ht="15.6" x14ac:dyDescent="0.3">
      <c r="A1" s="1"/>
      <c r="B1" s="62" t="s">
        <v>0</v>
      </c>
      <c r="C1" s="62"/>
      <c r="D1" s="62"/>
      <c r="E1" s="62"/>
      <c r="F1" s="62"/>
      <c r="G1" s="62"/>
      <c r="H1" s="62"/>
      <c r="I1" s="2"/>
      <c r="J1" s="3"/>
      <c r="K1" s="3"/>
      <c r="L1" s="79" t="s">
        <v>1</v>
      </c>
      <c r="M1" s="79"/>
      <c r="N1" s="79"/>
      <c r="O1" s="79"/>
      <c r="P1" s="79"/>
      <c r="Q1" s="79"/>
      <c r="R1" s="79"/>
      <c r="S1" s="79"/>
      <c r="T1" s="79"/>
      <c r="U1" s="4"/>
      <c r="V1" s="4"/>
      <c r="W1" s="5"/>
      <c r="X1" s="5"/>
    </row>
    <row r="2" spans="1:24" ht="15.6" x14ac:dyDescent="0.3">
      <c r="A2" s="1"/>
      <c r="B2" s="62" t="s">
        <v>2</v>
      </c>
      <c r="C2" s="62"/>
      <c r="D2" s="62"/>
      <c r="E2" s="62"/>
      <c r="F2" s="62"/>
      <c r="G2" s="62"/>
      <c r="H2" s="62"/>
      <c r="I2" s="62"/>
      <c r="J2" s="3"/>
      <c r="K2" s="3"/>
      <c r="L2" s="79" t="s">
        <v>3</v>
      </c>
      <c r="M2" s="79"/>
      <c r="N2" s="79"/>
      <c r="O2" s="79"/>
      <c r="P2" s="79"/>
      <c r="Q2" s="79"/>
      <c r="R2" s="79"/>
      <c r="S2" s="79"/>
      <c r="T2" s="79"/>
      <c r="U2" s="4"/>
      <c r="V2" s="4"/>
      <c r="W2" s="5"/>
      <c r="X2" s="5"/>
    </row>
    <row r="3" spans="1:24" ht="15.6" x14ac:dyDescent="0.3">
      <c r="A3" s="6"/>
      <c r="B3" s="79" t="s">
        <v>4</v>
      </c>
      <c r="C3" s="79"/>
      <c r="D3" s="79"/>
      <c r="E3" s="79"/>
      <c r="F3" s="79"/>
      <c r="G3" s="79"/>
      <c r="H3" s="79"/>
      <c r="I3" s="79"/>
      <c r="J3" s="79"/>
      <c r="K3" s="7"/>
      <c r="L3" s="63"/>
      <c r="M3" s="63"/>
      <c r="N3" s="63"/>
      <c r="O3" s="63"/>
      <c r="P3" s="63"/>
      <c r="Q3" s="63"/>
      <c r="R3" s="63"/>
      <c r="S3" s="63"/>
      <c r="T3" s="63"/>
      <c r="U3" s="8"/>
      <c r="V3" s="8"/>
      <c r="W3" s="8"/>
      <c r="X3" s="8"/>
    </row>
    <row r="4" spans="1:24" ht="15.6" x14ac:dyDescent="0.3">
      <c r="A4" s="9"/>
      <c r="B4" s="62" t="s">
        <v>5</v>
      </c>
      <c r="C4" s="62"/>
      <c r="D4" s="62"/>
      <c r="E4" s="62"/>
      <c r="F4" s="62"/>
      <c r="G4" s="62"/>
      <c r="H4" s="62"/>
      <c r="I4" s="62"/>
      <c r="J4" s="3"/>
      <c r="K4" s="3"/>
      <c r="L4" s="63"/>
      <c r="M4" s="63"/>
      <c r="N4" s="63"/>
      <c r="O4" s="63"/>
      <c r="P4" s="63"/>
      <c r="Q4" s="63"/>
      <c r="R4" s="63"/>
      <c r="S4" s="63"/>
      <c r="T4" s="63"/>
      <c r="U4" s="10"/>
      <c r="V4" s="10"/>
      <c r="W4" s="8"/>
      <c r="X4" s="8"/>
    </row>
    <row r="5" spans="1:24" ht="18.600000000000001" thickBot="1" x14ac:dyDescent="0.4">
      <c r="A5" s="11"/>
      <c r="B5" s="9" t="s">
        <v>6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</row>
    <row r="6" spans="1:24" ht="15" thickBot="1" x14ac:dyDescent="0.35">
      <c r="A6" s="65" t="s">
        <v>7</v>
      </c>
      <c r="B6" s="66"/>
      <c r="C6" s="69" t="s">
        <v>8</v>
      </c>
      <c r="D6" s="70"/>
      <c r="E6" s="70"/>
      <c r="F6" s="70"/>
      <c r="G6" s="70"/>
      <c r="H6" s="70"/>
      <c r="I6" s="71"/>
      <c r="J6" s="69" t="s">
        <v>9</v>
      </c>
      <c r="K6" s="70"/>
      <c r="L6" s="70"/>
      <c r="M6" s="70"/>
      <c r="N6" s="71"/>
      <c r="O6" s="72" t="s">
        <v>10</v>
      </c>
      <c r="P6" s="73"/>
      <c r="Q6" s="74"/>
      <c r="R6" s="69" t="s">
        <v>11</v>
      </c>
      <c r="S6" s="70"/>
      <c r="T6" s="71"/>
      <c r="U6" s="75" t="s">
        <v>12</v>
      </c>
      <c r="V6" s="76"/>
      <c r="W6" s="76"/>
      <c r="X6" s="77"/>
    </row>
    <row r="7" spans="1:24" ht="22.2" thickBot="1" x14ac:dyDescent="0.35">
      <c r="A7" s="67"/>
      <c r="B7" s="68"/>
      <c r="C7" s="12" t="s">
        <v>13</v>
      </c>
      <c r="D7" s="13" t="s">
        <v>14</v>
      </c>
      <c r="E7" s="13" t="s">
        <v>15</v>
      </c>
      <c r="F7" s="14" t="s">
        <v>16</v>
      </c>
      <c r="G7" s="14" t="s">
        <v>17</v>
      </c>
      <c r="H7" s="15" t="s">
        <v>18</v>
      </c>
      <c r="I7" s="16" t="s">
        <v>19</v>
      </c>
      <c r="J7" s="12" t="s">
        <v>20</v>
      </c>
      <c r="K7" s="13" t="s">
        <v>21</v>
      </c>
      <c r="L7" s="14" t="s">
        <v>17</v>
      </c>
      <c r="M7" s="17" t="s">
        <v>18</v>
      </c>
      <c r="N7" s="18" t="s">
        <v>19</v>
      </c>
      <c r="O7" s="12" t="s">
        <v>17</v>
      </c>
      <c r="P7" s="15" t="s">
        <v>18</v>
      </c>
      <c r="Q7" s="18" t="s">
        <v>19</v>
      </c>
      <c r="R7" s="80" t="s">
        <v>22</v>
      </c>
      <c r="S7" s="78"/>
      <c r="T7" s="27" t="s">
        <v>23</v>
      </c>
      <c r="U7" s="19" t="s">
        <v>24</v>
      </c>
      <c r="V7" s="20" t="s">
        <v>25</v>
      </c>
      <c r="W7" s="21" t="s">
        <v>26</v>
      </c>
      <c r="X7" s="22" t="s">
        <v>27</v>
      </c>
    </row>
    <row r="8" spans="1:24" ht="16.2" thickBot="1" x14ac:dyDescent="0.35">
      <c r="A8" s="23"/>
      <c r="B8" s="24" t="s">
        <v>7</v>
      </c>
      <c r="C8" s="25">
        <v>10</v>
      </c>
      <c r="D8" s="26">
        <v>10</v>
      </c>
      <c r="E8" s="26">
        <v>10</v>
      </c>
      <c r="F8" s="27">
        <v>10</v>
      </c>
      <c r="G8" s="26">
        <f t="shared" ref="G8:G12" si="0">SUM(C8:F8)</f>
        <v>40</v>
      </c>
      <c r="H8" s="28">
        <f>(G8/G8)*60+40</f>
        <v>100</v>
      </c>
      <c r="I8" s="29">
        <f>H8*0.35</f>
        <v>35</v>
      </c>
      <c r="J8" s="30">
        <v>90</v>
      </c>
      <c r="K8" s="31">
        <v>90</v>
      </c>
      <c r="L8" s="15">
        <f t="shared" ref="L8:L12" si="1">SUM(J8:K8)</f>
        <v>180</v>
      </c>
      <c r="M8" s="17">
        <f>(L8/L8)*60+40</f>
        <v>100</v>
      </c>
      <c r="N8" s="29">
        <f>M8*0.4</f>
        <v>40</v>
      </c>
      <c r="O8" s="15">
        <v>50</v>
      </c>
      <c r="P8" s="28">
        <f>(O8/O8)*60+40</f>
        <v>100</v>
      </c>
      <c r="Q8" s="29">
        <f>P8*0.25</f>
        <v>25</v>
      </c>
      <c r="R8" s="32">
        <f t="shared" ref="R8:R12" si="2">SUM(I8,N8,Q8)</f>
        <v>100</v>
      </c>
      <c r="S8" s="33">
        <f>ROUND(R8,0)</f>
        <v>100</v>
      </c>
      <c r="T8" s="27" t="str">
        <f>IF(R8&gt;=99,"A+",IF(R8&gt;=96,"A",IF(R8&gt;=93,"A-",IF(R8&gt;=91,"B+",IF(R8&gt;=89,"B",IF(R8&gt;=87,"B-",IF(R8&gt;=85,"C+",IF(R8&gt;=83,"C",IF(R8&gt;=81,"C-",IF(R8&gt;=79,"D+",IF(R8&gt;=77,"D",IF(R8&gt;=75,"D","F"))))))))))))</f>
        <v>A+</v>
      </c>
      <c r="U8" s="34">
        <v>100</v>
      </c>
      <c r="V8" s="35">
        <v>100</v>
      </c>
      <c r="W8" s="35">
        <f>ROUND((U8*0.6)+(V8*0.4),0)</f>
        <v>100</v>
      </c>
      <c r="X8" s="27" t="str">
        <f>IF(W8&gt;=99,"A+",IF(W8&gt;=96,"A",IF(W8&gt;=93,"A-",IF(W8&gt;=91,"B+",IF(W8&gt;=89,"B",IF(W8&gt;=87,"B-",IF(W8&gt;=85,"C+",IF(W8&gt;=83,"C",IF(W8&gt;=81,"C-",IF(W8&gt;=79,"D+",IF(W8&gt;=77,"D",IF(W8&gt;=75,"D","F"))))))))))))</f>
        <v>A+</v>
      </c>
    </row>
    <row r="9" spans="1:24" ht="16.2" thickBot="1" x14ac:dyDescent="0.35">
      <c r="A9" s="36">
        <v>1</v>
      </c>
      <c r="B9" s="37" t="s">
        <v>32</v>
      </c>
      <c r="C9" s="58">
        <v>10</v>
      </c>
      <c r="D9" s="57">
        <v>10</v>
      </c>
      <c r="E9" s="57">
        <v>10</v>
      </c>
      <c r="F9" s="59">
        <v>10</v>
      </c>
      <c r="G9" s="26">
        <f t="shared" si="0"/>
        <v>40</v>
      </c>
      <c r="H9" s="39">
        <f>(G9/G8)*60+40</f>
        <v>100</v>
      </c>
      <c r="I9" s="29">
        <f t="shared" ref="I9:I13" si="3">H9*0.35</f>
        <v>35</v>
      </c>
      <c r="J9" s="60">
        <v>90</v>
      </c>
      <c r="K9" s="60">
        <v>90</v>
      </c>
      <c r="L9" s="15">
        <f t="shared" si="1"/>
        <v>180</v>
      </c>
      <c r="M9" s="41">
        <f>(L9/L8)*60+40</f>
        <v>100</v>
      </c>
      <c r="N9" s="29">
        <f t="shared" ref="N9:N13" si="4">M9*0.4</f>
        <v>40</v>
      </c>
      <c r="O9" s="33">
        <f>ROUND(N9,0)</f>
        <v>40</v>
      </c>
      <c r="P9" s="42">
        <f>(O9/O8)*60+40</f>
        <v>88</v>
      </c>
      <c r="Q9" s="29">
        <f t="shared" ref="Q9:Q13" si="5">P9*0.25</f>
        <v>22</v>
      </c>
      <c r="R9" s="43">
        <f t="shared" si="2"/>
        <v>97</v>
      </c>
      <c r="S9" s="44">
        <f>ROUND(R9,0)</f>
        <v>97</v>
      </c>
      <c r="T9" s="45" t="str">
        <f>IF(S9&gt;=99,"A+",IF(S9&gt;=96,"A",IF(S9&gt;=93,"A-",IF(S9&gt;=91,"B+",IF(S9&gt;=89,"B",IF(S9&gt;=87,"B-",IF(S9&gt;=85,"C+",IF(S9&gt;=83,"C",IF(S9&gt;=81,"C-",IF(S9&gt;=79,"D+",IF(S9&gt;=77,"D",IF(S9&gt;=75,"D-","F"))))))))))))</f>
        <v>A</v>
      </c>
      <c r="U9" s="38"/>
      <c r="V9" s="40"/>
      <c r="W9" s="46">
        <f t="shared" ref="W9:W12" si="6">ROUND((U9*0.6)+(V9*0.4),0)</f>
        <v>0</v>
      </c>
      <c r="X9" s="45" t="str">
        <f t="shared" ref="X9:X12" si="7">IF(W9&gt;=99,"A+",IF(W9&gt;=96,"A",IF(W9&gt;=93,"A-",IF(W9&gt;=91,"B+",IF(W9&gt;=89,"B",IF(W9&gt;=87,"B-",IF(W9&gt;=85,"C+",IF(W9&gt;=83,"C",IF(W9&gt;=81,"C-",IF(W9&gt;=79,"D+",IF(W9&gt;=77,"D",IF(W9&gt;=75,"D","F"))))))))))))</f>
        <v>F</v>
      </c>
    </row>
    <row r="10" spans="1:24" ht="16.2" thickBot="1" x14ac:dyDescent="0.35">
      <c r="A10" s="36">
        <v>2</v>
      </c>
      <c r="B10" s="37" t="s">
        <v>28</v>
      </c>
      <c r="C10" s="47">
        <v>8</v>
      </c>
      <c r="D10" s="48">
        <v>9</v>
      </c>
      <c r="E10" s="48">
        <v>8</v>
      </c>
      <c r="F10" s="59">
        <v>10</v>
      </c>
      <c r="G10" s="26">
        <f t="shared" si="0"/>
        <v>35</v>
      </c>
      <c r="H10" s="39">
        <f>(G10/G8)*60+40</f>
        <v>92.5</v>
      </c>
      <c r="I10" s="29">
        <f t="shared" si="3"/>
        <v>32.375</v>
      </c>
      <c r="J10" s="61">
        <v>78</v>
      </c>
      <c r="K10" s="61">
        <v>78</v>
      </c>
      <c r="L10" s="15">
        <f t="shared" si="1"/>
        <v>156</v>
      </c>
      <c r="M10" s="49">
        <f>(L10/L8)*60+40</f>
        <v>92</v>
      </c>
      <c r="N10" s="29">
        <f t="shared" si="4"/>
        <v>36.800000000000004</v>
      </c>
      <c r="O10" s="33">
        <f t="shared" ref="O10:O13" si="8">ROUND(N10,0)</f>
        <v>37</v>
      </c>
      <c r="P10" s="51">
        <f>(O10/O8)*60+40</f>
        <v>84.4</v>
      </c>
      <c r="Q10" s="29">
        <f t="shared" si="5"/>
        <v>21.1</v>
      </c>
      <c r="R10" s="52">
        <f t="shared" si="2"/>
        <v>90.275000000000006</v>
      </c>
      <c r="S10" s="53">
        <f t="shared" ref="S10:S12" si="9">ROUND(R10,0)</f>
        <v>90</v>
      </c>
      <c r="T10" s="54" t="str">
        <f t="shared" ref="T10:T12" si="10">IF(S10&gt;=99,"A+",IF(S10&gt;=96,"A",IF(S10&gt;=93,"A-",IF(S10&gt;=91,"B+",IF(S10&gt;=89,"B",IF(S10&gt;=87,"B-",IF(S10&gt;=85,"C+",IF(S10&gt;=83,"C",IF(S10&gt;=81,"C-",IF(S10&gt;=79,"D+",IF(S10&gt;=77,"D",IF(S10&gt;=75,"D-","F"))))))))))))</f>
        <v>B</v>
      </c>
      <c r="U10" s="38"/>
      <c r="V10" s="50"/>
      <c r="W10" s="55">
        <f t="shared" si="6"/>
        <v>0</v>
      </c>
      <c r="X10" s="54" t="str">
        <f t="shared" si="7"/>
        <v>F</v>
      </c>
    </row>
    <row r="11" spans="1:24" ht="16.2" thickBot="1" x14ac:dyDescent="0.35">
      <c r="A11" s="36">
        <v>3</v>
      </c>
      <c r="B11" s="37" t="s">
        <v>29</v>
      </c>
      <c r="C11" s="47">
        <v>7</v>
      </c>
      <c r="D11" s="48">
        <v>6</v>
      </c>
      <c r="E11" s="48">
        <v>8</v>
      </c>
      <c r="F11" s="59">
        <v>10</v>
      </c>
      <c r="G11" s="26">
        <f t="shared" si="0"/>
        <v>31</v>
      </c>
      <c r="H11" s="39">
        <f>(G11/G8)*60+40</f>
        <v>86.5</v>
      </c>
      <c r="I11" s="29">
        <f t="shared" si="3"/>
        <v>30.274999999999999</v>
      </c>
      <c r="J11" s="61">
        <v>79</v>
      </c>
      <c r="K11" s="61">
        <v>79</v>
      </c>
      <c r="L11" s="15">
        <f t="shared" si="1"/>
        <v>158</v>
      </c>
      <c r="M11" s="49">
        <f>(L11/L8)*60+40</f>
        <v>92.666666666666657</v>
      </c>
      <c r="N11" s="29">
        <f t="shared" si="4"/>
        <v>37.066666666666663</v>
      </c>
      <c r="O11" s="33">
        <f t="shared" si="8"/>
        <v>37</v>
      </c>
      <c r="P11" s="51">
        <f>(O11/O8)*60+40</f>
        <v>84.4</v>
      </c>
      <c r="Q11" s="29">
        <f t="shared" si="5"/>
        <v>21.1</v>
      </c>
      <c r="R11" s="52">
        <f t="shared" si="2"/>
        <v>88.441666666666663</v>
      </c>
      <c r="S11" s="53">
        <f t="shared" si="9"/>
        <v>88</v>
      </c>
      <c r="T11" s="54" t="str">
        <f t="shared" si="10"/>
        <v>B-</v>
      </c>
      <c r="U11" s="38"/>
      <c r="V11" s="50"/>
      <c r="W11" s="55">
        <f t="shared" si="6"/>
        <v>0</v>
      </c>
      <c r="X11" s="54" t="str">
        <f t="shared" si="7"/>
        <v>F</v>
      </c>
    </row>
    <row r="12" spans="1:24" ht="16.2" thickBot="1" x14ac:dyDescent="0.35">
      <c r="A12" s="36">
        <v>4</v>
      </c>
      <c r="B12" s="37" t="s">
        <v>30</v>
      </c>
      <c r="C12" s="47">
        <v>6</v>
      </c>
      <c r="D12" s="48">
        <v>5</v>
      </c>
      <c r="E12" s="48">
        <v>8</v>
      </c>
      <c r="F12" s="59">
        <v>9</v>
      </c>
      <c r="G12" s="26">
        <f t="shared" si="0"/>
        <v>28</v>
      </c>
      <c r="H12" s="39">
        <f>(G12/G8)*60+40</f>
        <v>82</v>
      </c>
      <c r="I12" s="29">
        <f t="shared" si="3"/>
        <v>28.7</v>
      </c>
      <c r="J12" s="61">
        <v>65</v>
      </c>
      <c r="K12" s="61">
        <v>65</v>
      </c>
      <c r="L12" s="15">
        <f t="shared" si="1"/>
        <v>130</v>
      </c>
      <c r="M12" s="49">
        <f>(L12/L8)*60+40</f>
        <v>83.333333333333343</v>
      </c>
      <c r="N12" s="29">
        <f t="shared" si="4"/>
        <v>33.333333333333336</v>
      </c>
      <c r="O12" s="33">
        <f t="shared" si="8"/>
        <v>33</v>
      </c>
      <c r="P12" s="51">
        <f>(O12/O8)*60+40</f>
        <v>79.599999999999994</v>
      </c>
      <c r="Q12" s="29">
        <f t="shared" si="5"/>
        <v>19.899999999999999</v>
      </c>
      <c r="R12" s="52">
        <f t="shared" si="2"/>
        <v>81.933333333333337</v>
      </c>
      <c r="S12" s="53">
        <f t="shared" si="9"/>
        <v>82</v>
      </c>
      <c r="T12" s="54" t="str">
        <f t="shared" si="10"/>
        <v>C-</v>
      </c>
      <c r="U12" s="38"/>
      <c r="V12" s="50"/>
      <c r="W12" s="55">
        <f t="shared" si="6"/>
        <v>0</v>
      </c>
      <c r="X12" s="54" t="str">
        <f t="shared" si="7"/>
        <v>F</v>
      </c>
    </row>
    <row r="13" spans="1:24" ht="16.2" thickBot="1" x14ac:dyDescent="0.35">
      <c r="A13" s="36">
        <v>5</v>
      </c>
      <c r="B13" s="56" t="s">
        <v>31</v>
      </c>
      <c r="C13" s="47">
        <v>9</v>
      </c>
      <c r="D13" s="48">
        <v>10</v>
      </c>
      <c r="E13" s="48">
        <v>9</v>
      </c>
      <c r="F13" s="59">
        <v>10</v>
      </c>
      <c r="G13" s="26">
        <f>SUM(C13:F13)</f>
        <v>38</v>
      </c>
      <c r="H13" s="39">
        <f>(G13/G8)*60+40</f>
        <v>97</v>
      </c>
      <c r="I13" s="29">
        <f t="shared" si="3"/>
        <v>33.949999999999996</v>
      </c>
      <c r="J13" s="61">
        <v>45</v>
      </c>
      <c r="K13" s="61">
        <v>45</v>
      </c>
      <c r="L13" s="15">
        <f>SUM(J13:K13)</f>
        <v>90</v>
      </c>
      <c r="M13" s="49">
        <f>(L13/L8)*60+40</f>
        <v>70</v>
      </c>
      <c r="N13" s="29">
        <f t="shared" si="4"/>
        <v>28</v>
      </c>
      <c r="O13" s="33">
        <f t="shared" si="8"/>
        <v>28</v>
      </c>
      <c r="P13" s="51">
        <f>(O13/O8)*60+40</f>
        <v>73.599999999999994</v>
      </c>
      <c r="Q13" s="29">
        <f t="shared" si="5"/>
        <v>18.399999999999999</v>
      </c>
      <c r="R13" s="52">
        <f>SUM(I13,N13,Q13)</f>
        <v>80.349999999999994</v>
      </c>
      <c r="S13" s="53">
        <f>ROUND(R13,0)</f>
        <v>80</v>
      </c>
      <c r="T13" s="54" t="str">
        <f>IF(S13&gt;=99,"A+",IF(S13&gt;=96,"A",IF(S13&gt;=93,"A-",IF(S13&gt;=91,"B+",IF(S13&gt;=89,"B",IF(S13&gt;=87,"B-",IF(S13&gt;=85,"C+",IF(S13&gt;=83,"C",IF(S13&gt;=81,"C-",IF(S13&gt;=79,"D+",IF(S13&gt;=77,"D",IF(S13&gt;=75,"D-","F"))))))))))))</f>
        <v>D+</v>
      </c>
      <c r="U13" s="38"/>
      <c r="V13" s="50"/>
      <c r="W13" s="55">
        <f>ROUND((U13*0.6)+(V13*0.4),0)</f>
        <v>0</v>
      </c>
      <c r="X13" s="54" t="str">
        <f>IF(W13&gt;=99,"A+",IF(W13&gt;=96,"A",IF(W13&gt;=93,"A-",IF(W13&gt;=91,"B+",IF(W13&gt;=89,"B",IF(W13&gt;=87,"B-",IF(W13&gt;=85,"C+",IF(W13&gt;=83,"C",IF(W13&gt;=81,"C-",IF(W13&gt;=79,"D+",IF(W13&gt;=77,"D",IF(W13&gt;=75,"D","F"))))))))))))</f>
        <v>F</v>
      </c>
    </row>
  </sheetData>
  <mergeCells count="16">
    <mergeCell ref="B1:H1"/>
    <mergeCell ref="L1:T1"/>
    <mergeCell ref="B2:I2"/>
    <mergeCell ref="L2:T2"/>
    <mergeCell ref="B3:J3"/>
    <mergeCell ref="L3:T3"/>
    <mergeCell ref="B4:I4"/>
    <mergeCell ref="L4:T4"/>
    <mergeCell ref="C5:X5"/>
    <mergeCell ref="A6:B7"/>
    <mergeCell ref="C6:I6"/>
    <mergeCell ref="J6:N6"/>
    <mergeCell ref="O6:Q6"/>
    <mergeCell ref="R6:T6"/>
    <mergeCell ref="U6:X6"/>
    <mergeCell ref="R7:S7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viver bungag</cp:lastModifiedBy>
  <dcterms:created xsi:type="dcterms:W3CDTF">2020-01-20T10:03:42Z</dcterms:created>
  <dcterms:modified xsi:type="dcterms:W3CDTF">2020-01-28T08:51:08Z</dcterms:modified>
</cp:coreProperties>
</file>