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comments4.xml" ContentType="application/vnd.openxmlformats-officedocument.spreadsheetml.comments+xml"/>
  <Override PartName="/xl/tables/table6.xml" ContentType="application/vnd.openxmlformats-officedocument.spreadsheetml.table+xml"/>
  <Override PartName="/xl/comments5.xml" ContentType="application/vnd.openxmlformats-officedocument.spreadsheetml.comments+xml"/>
  <Override PartName="/xl/threadedComments/threadedComment1.xml" ContentType="application/vnd.ms-excel.threadedcomments+xml"/>
  <Override PartName="/xl/tables/table7.xml" ContentType="application/vnd.openxmlformats-officedocument.spreadsheetml.table+xml"/>
  <Override PartName="/xl/comments6.xml" ContentType="application/vnd.openxmlformats-officedocument.spreadsheetml.comments+xml"/>
  <Override PartName="/xl/tables/table8.xml" ContentType="application/vnd.openxmlformats-officedocument.spreadsheetml.table+xml"/>
  <Override PartName="/xl/comments7.xml" ContentType="application/vnd.openxmlformats-officedocument.spreadsheetml.comments+xml"/>
  <Override PartName="/xl/tables/table9.xml" ContentType="application/vnd.openxmlformats-officedocument.spreadsheetml.table+xml"/>
  <Override PartName="/xl/comments8.xml" ContentType="application/vnd.openxmlformats-officedocument.spreadsheetml.comments+xml"/>
  <Override PartName="/xl/tables/table10.xml" ContentType="application/vnd.openxmlformats-officedocument.spreadsheetml.table+xml"/>
  <Override PartName="/xl/comments9.xml" ContentType="application/vnd.openxmlformats-officedocument.spreadsheetml.comments+xml"/>
  <Override PartName="/xl/tables/table11.xml" ContentType="application/vnd.openxmlformats-officedocument.spreadsheetml.table+xml"/>
  <Override PartName="/xl/comments10.xml" ContentType="application/vnd.openxmlformats-officedocument.spreadsheetml.comments+xml"/>
  <Override PartName="/xl/tables/table12.xml" ContentType="application/vnd.openxmlformats-officedocument.spreadsheetml.table+xml"/>
  <Override PartName="/xl/comments1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7"/>
  <workbookPr defaultThemeVersion="166925"/>
  <mc:AlternateContent xmlns:mc="http://schemas.openxmlformats.org/markup-compatibility/2006">
    <mc:Choice Requires="x15">
      <x15ac:absPath xmlns:x15ac="http://schemas.microsoft.com/office/spreadsheetml/2010/11/ac" url="https://vivesonline-my.sharepoint.com/personal/u0156505_vives_be/Documents/Onderwijs 2024-2025/Project experience/Sem 1/"/>
    </mc:Choice>
  </mc:AlternateContent>
  <xr:revisionPtr revIDLastSave="0" documentId="8_{A13E9AB6-FE32-4EFA-8514-56B99D454C01}" xr6:coauthVersionLast="47" xr6:coauthVersionMax="47" xr10:uidLastSave="{00000000-0000-0000-0000-000000000000}"/>
  <bookViews>
    <workbookView xWindow="-120" yWindow="-120" windowWidth="29040" windowHeight="17520" tabRatio="813" firstSheet="8" activeTab="5" xr2:uid="{0E7F048D-08EB-425A-9603-116B693C8C4E}"/>
  </bookViews>
  <sheets>
    <sheet name="Handleiding" sheetId="11" r:id="rId1"/>
    <sheet name="Winkels" sheetId="12" r:id="rId2"/>
    <sheet name="Query" sheetId="58" r:id="rId3"/>
    <sheet name="CoMovIT" sheetId="2" r:id="rId4"/>
    <sheet name="Tree Health AI" sheetId="31" r:id="rId5"/>
    <sheet name="GH Energy" sheetId="33" r:id="rId6"/>
    <sheet name="GH Water" sheetId="34" r:id="rId7"/>
    <sheet name="GH Sensoring" sheetId="35" r:id="rId8"/>
    <sheet name="Meerlagen" sheetId="37" r:id="rId9"/>
    <sheet name="GH Light&amp;Heat" sheetId="38" r:id="rId10"/>
    <sheet name="GH Network&amp;Monitoring" sheetId="39" r:id="rId11"/>
    <sheet name="GH Security" sheetId="54" r:id="rId12"/>
    <sheet name="GH Waterkers AI" sheetId="55" r:id="rId13"/>
    <sheet name="3D prints" sheetId="59" r:id="rId14"/>
    <sheet name="LightTable" sheetId="5" state="hidden" r:id="rId15"/>
  </sheets>
  <externalReferences>
    <externalReference r:id="rId16"/>
  </externalReferences>
  <definedNames>
    <definedName name="_xlnm._FilterDatabase" localSheetId="4" hidden="1">'Tree Health AI'!$B$1:$P$1</definedName>
    <definedName name="_xlnm._FilterDatabase" localSheetId="3" hidden="1">CoMovIT!$B$1:$P$1</definedName>
    <definedName name="_xlnm._FilterDatabase" localSheetId="12" hidden="1">'GH Network&amp;Monitoring'!$B$1:$P$1</definedName>
    <definedName name="_xlnm._FilterDatabase" localSheetId="5" hidden="1">'GH Energy'!$B$1:$P$1</definedName>
    <definedName name="_xlnm._FilterDatabase" localSheetId="9" hidden="1">'GH Light&amp;Heat'!$B$1:$P$1</definedName>
    <definedName name="_xlnm._FilterDatabase" localSheetId="10" hidden="1">'GH Network&amp;Monitoring'!$B$1:$P$1</definedName>
    <definedName name="_xlnm._FilterDatabase" localSheetId="11" hidden="1">'GH Network&amp;Monitoring'!$B$1:$P$1</definedName>
    <definedName name="_xlnm._FilterDatabase" localSheetId="7" hidden="1">'GH Sensoring'!$B$1:$P$1</definedName>
    <definedName name="_xlnm._FilterDatabase" localSheetId="6" hidden="1">'GH Water'!$B$1:$P$1</definedName>
    <definedName name="_xlnm._FilterDatabase" localSheetId="14" hidden="1">LightTable!$A$1:$L$1</definedName>
    <definedName name="_xlnm._FilterDatabase" localSheetId="8" hidden="1">Meerlagen!$B$1:$P$1</definedName>
    <definedName name="ExternalData_1" localSheetId="2" hidden="1">Query!$A$1:$P$991</definedName>
    <definedName name="Winkels">Winkels!$A:$A</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 i="54" l="1"/>
  <c r="R1" i="37"/>
  <c r="R1" i="35"/>
  <c r="O7" i="55"/>
  <c r="M5" i="54"/>
  <c r="O2" i="55"/>
  <c r="P2" i="55"/>
  <c r="N2" i="55"/>
  <c r="M2" i="55"/>
  <c r="L2" i="55"/>
  <c r="P2" i="39"/>
  <c r="O2" i="39"/>
  <c r="N2" i="39"/>
  <c r="M2" i="39"/>
  <c r="L2" i="39"/>
  <c r="P2" i="38"/>
  <c r="O2" i="38"/>
  <c r="N2" i="38"/>
  <c r="M2" i="38"/>
  <c r="L2" i="38"/>
  <c r="P2" i="37"/>
  <c r="O2" i="37"/>
  <c r="N2" i="37"/>
  <c r="M2" i="37"/>
  <c r="L2" i="37"/>
  <c r="P2" i="35"/>
  <c r="O2" i="35"/>
  <c r="N2" i="35"/>
  <c r="M2" i="35"/>
  <c r="L2" i="35"/>
  <c r="L2" i="34"/>
  <c r="M2" i="34"/>
  <c r="N2" i="34"/>
  <c r="O2" i="34"/>
  <c r="P2" i="34"/>
  <c r="L2" i="33"/>
  <c r="M2" i="33"/>
  <c r="N2" i="33"/>
  <c r="O2" i="33"/>
  <c r="P2" i="33"/>
  <c r="L2" i="31"/>
  <c r="M2" i="31"/>
  <c r="N2" i="31"/>
  <c r="O2" i="31"/>
  <c r="P2" i="31"/>
  <c r="L2" i="2"/>
  <c r="M2" i="2"/>
  <c r="N2" i="2"/>
  <c r="O2" i="2"/>
  <c r="P2" i="2"/>
  <c r="L3" i="2"/>
  <c r="M3" i="2"/>
  <c r="N3" i="2"/>
  <c r="O3" i="2"/>
  <c r="P3" i="2"/>
  <c r="L3" i="35"/>
  <c r="M3" i="35"/>
  <c r="N3" i="35"/>
  <c r="O3" i="35"/>
  <c r="P3" i="35"/>
  <c r="L4" i="35"/>
  <c r="M4" i="35"/>
  <c r="N4" i="35"/>
  <c r="O4" i="35"/>
  <c r="P4" i="35"/>
  <c r="L5" i="35"/>
  <c r="M5" i="35"/>
  <c r="N5" i="35"/>
  <c r="O5" i="35"/>
  <c r="P5" i="35"/>
  <c r="L6" i="35"/>
  <c r="M6" i="35"/>
  <c r="N6" i="35"/>
  <c r="O6" i="35"/>
  <c r="P6" i="35"/>
  <c r="L7" i="35"/>
  <c r="M7" i="35"/>
  <c r="N7" i="35"/>
  <c r="O7" i="35"/>
  <c r="P7" i="35"/>
  <c r="L8" i="35"/>
  <c r="M8" i="35"/>
  <c r="N8" i="35"/>
  <c r="O8" i="35"/>
  <c r="P8" i="35"/>
  <c r="L9" i="35"/>
  <c r="M9" i="35"/>
  <c r="N9" i="35"/>
  <c r="O9" i="35"/>
  <c r="P9" i="35"/>
  <c r="L10" i="35"/>
  <c r="M10" i="35"/>
  <c r="N10" i="35"/>
  <c r="O10" i="35"/>
  <c r="P10" i="35"/>
  <c r="L11" i="35"/>
  <c r="M11" i="35"/>
  <c r="N11" i="35"/>
  <c r="O11" i="35"/>
  <c r="P11" i="35"/>
  <c r="L12" i="35"/>
  <c r="M12" i="35"/>
  <c r="N12" i="35"/>
  <c r="O12" i="35"/>
  <c r="P12" i="35"/>
  <c r="L15" i="35"/>
  <c r="M15" i="35"/>
  <c r="N15" i="35"/>
  <c r="O15" i="35"/>
  <c r="P15" i="35"/>
  <c r="L16" i="35"/>
  <c r="M16" i="35"/>
  <c r="N16" i="35"/>
  <c r="O16" i="35"/>
  <c r="P16" i="35"/>
  <c r="L17" i="35"/>
  <c r="M17" i="35"/>
  <c r="N17" i="35"/>
  <c r="O17" i="35"/>
  <c r="P17" i="35"/>
  <c r="L18" i="35"/>
  <c r="M18" i="35"/>
  <c r="N18" i="35"/>
  <c r="O18" i="35"/>
  <c r="P18" i="35"/>
  <c r="L19" i="35"/>
  <c r="M19" i="35"/>
  <c r="N19" i="35"/>
  <c r="O19" i="35"/>
  <c r="P19" i="35"/>
  <c r="L20" i="35"/>
  <c r="M20" i="35"/>
  <c r="N20" i="35"/>
  <c r="O20" i="35"/>
  <c r="P20" i="35"/>
  <c r="L21" i="35"/>
  <c r="M21" i="35"/>
  <c r="N21" i="35"/>
  <c r="O21" i="35"/>
  <c r="P21" i="35"/>
  <c r="L22" i="35"/>
  <c r="M22" i="35"/>
  <c r="N22" i="35"/>
  <c r="O22" i="35"/>
  <c r="P22" i="35"/>
  <c r="L23" i="35"/>
  <c r="M23" i="35"/>
  <c r="N23" i="35"/>
  <c r="O23" i="35"/>
  <c r="P23" i="35"/>
  <c r="L24" i="35"/>
  <c r="M24" i="35"/>
  <c r="N24" i="35"/>
  <c r="O24" i="35"/>
  <c r="P24" i="35"/>
  <c r="L25" i="35"/>
  <c r="M25" i="35"/>
  <c r="N25" i="35"/>
  <c r="O25" i="35"/>
  <c r="P25" i="35"/>
  <c r="L26" i="35"/>
  <c r="M26" i="35"/>
  <c r="N26" i="35"/>
  <c r="O26" i="35"/>
  <c r="P26" i="35"/>
  <c r="L27" i="35"/>
  <c r="M27" i="35"/>
  <c r="N27" i="35"/>
  <c r="O27" i="35"/>
  <c r="P27" i="35"/>
  <c r="L28" i="35"/>
  <c r="M28" i="35"/>
  <c r="N28" i="35"/>
  <c r="O28" i="35"/>
  <c r="P28" i="35"/>
  <c r="L29" i="35"/>
  <c r="M29" i="35"/>
  <c r="N29" i="35"/>
  <c r="O29" i="35"/>
  <c r="P29" i="35"/>
  <c r="L30" i="35"/>
  <c r="M30" i="35"/>
  <c r="N30" i="35"/>
  <c r="O30" i="35"/>
  <c r="P30" i="35"/>
  <c r="L31" i="35"/>
  <c r="M31" i="35"/>
  <c r="N31" i="35"/>
  <c r="O31" i="35"/>
  <c r="P31" i="35"/>
  <c r="L32" i="35"/>
  <c r="M32" i="35"/>
  <c r="N32" i="35"/>
  <c r="O32" i="35"/>
  <c r="P32" i="35"/>
  <c r="L33" i="35"/>
  <c r="M33" i="35"/>
  <c r="N33" i="35"/>
  <c r="O33" i="35"/>
  <c r="P33" i="35"/>
  <c r="L34" i="35"/>
  <c r="M34" i="35"/>
  <c r="N34" i="35"/>
  <c r="O34" i="35"/>
  <c r="P34" i="35"/>
  <c r="L35" i="35"/>
  <c r="M35" i="35"/>
  <c r="N35" i="35"/>
  <c r="O35" i="35"/>
  <c r="P35" i="35"/>
  <c r="L36" i="35"/>
  <c r="M36" i="35"/>
  <c r="N36" i="35"/>
  <c r="O36" i="35"/>
  <c r="P36" i="35"/>
  <c r="L37" i="35"/>
  <c r="M37" i="35"/>
  <c r="N37" i="35"/>
  <c r="O37" i="35"/>
  <c r="P37" i="35"/>
  <c r="L38" i="35"/>
  <c r="M38" i="35"/>
  <c r="N38" i="35"/>
  <c r="O38" i="35"/>
  <c r="P38" i="35"/>
  <c r="L39" i="35"/>
  <c r="M39" i="35"/>
  <c r="N39" i="35"/>
  <c r="O39" i="35"/>
  <c r="P39" i="35"/>
  <c r="L40" i="35"/>
  <c r="M40" i="35"/>
  <c r="N40" i="35"/>
  <c r="O40" i="35"/>
  <c r="P40" i="35"/>
  <c r="L41" i="35"/>
  <c r="M41" i="35"/>
  <c r="N41" i="35"/>
  <c r="O41" i="35"/>
  <c r="P41" i="35"/>
  <c r="L42" i="35"/>
  <c r="M42" i="35"/>
  <c r="N42" i="35"/>
  <c r="O42" i="35"/>
  <c r="P42" i="35"/>
  <c r="L43" i="35"/>
  <c r="M43" i="35"/>
  <c r="N43" i="35"/>
  <c r="O43" i="35"/>
  <c r="P43" i="35"/>
  <c r="L44" i="35"/>
  <c r="M44" i="35"/>
  <c r="N44" i="35"/>
  <c r="O44" i="35"/>
  <c r="P44" i="35"/>
  <c r="L45" i="35"/>
  <c r="M45" i="35"/>
  <c r="N45" i="35"/>
  <c r="O45" i="35"/>
  <c r="P45" i="35"/>
  <c r="L46" i="35"/>
  <c r="M46" i="35"/>
  <c r="N46" i="35"/>
  <c r="O46" i="35"/>
  <c r="P46" i="35"/>
  <c r="L47" i="35"/>
  <c r="M47" i="35"/>
  <c r="N47" i="35"/>
  <c r="O47" i="35"/>
  <c r="P47" i="35"/>
  <c r="L48" i="35"/>
  <c r="M48" i="35"/>
  <c r="N48" i="35"/>
  <c r="O48" i="35"/>
  <c r="P48" i="35"/>
  <c r="L49" i="35"/>
  <c r="M49" i="35"/>
  <c r="N49" i="35"/>
  <c r="O49" i="35"/>
  <c r="P49" i="35"/>
  <c r="L50" i="35"/>
  <c r="M50" i="35"/>
  <c r="N50" i="35"/>
  <c r="O50" i="35"/>
  <c r="P50" i="35"/>
  <c r="L51" i="35"/>
  <c r="M51" i="35"/>
  <c r="N51" i="35"/>
  <c r="O51" i="35"/>
  <c r="P51" i="35"/>
  <c r="L52" i="35"/>
  <c r="M52" i="35"/>
  <c r="N52" i="35"/>
  <c r="O52" i="35"/>
  <c r="P52" i="35"/>
  <c r="L53" i="35"/>
  <c r="M53" i="35"/>
  <c r="N53" i="35"/>
  <c r="O53" i="35"/>
  <c r="P53" i="35"/>
  <c r="L54" i="35"/>
  <c r="M54" i="35"/>
  <c r="N54" i="35"/>
  <c r="O54" i="35"/>
  <c r="P54" i="35"/>
  <c r="L55" i="35"/>
  <c r="M55" i="35"/>
  <c r="N55" i="35"/>
  <c r="O55" i="35"/>
  <c r="P55" i="35"/>
  <c r="L56" i="35"/>
  <c r="M56" i="35"/>
  <c r="N56" i="35"/>
  <c r="O56" i="35"/>
  <c r="P56" i="35"/>
  <c r="L57" i="35"/>
  <c r="M57" i="35"/>
  <c r="N57" i="35"/>
  <c r="O57" i="35"/>
  <c r="P57" i="35"/>
  <c r="L58" i="35"/>
  <c r="M58" i="35"/>
  <c r="N58" i="35"/>
  <c r="O58" i="35"/>
  <c r="P58" i="35"/>
  <c r="L59" i="35"/>
  <c r="M59" i="35"/>
  <c r="N59" i="35"/>
  <c r="O59" i="35"/>
  <c r="P59" i="35"/>
  <c r="L60" i="35"/>
  <c r="M60" i="35"/>
  <c r="N60" i="35"/>
  <c r="O60" i="35"/>
  <c r="P60" i="35"/>
  <c r="L61" i="35"/>
  <c r="M61" i="35"/>
  <c r="N61" i="35"/>
  <c r="O61" i="35"/>
  <c r="P61" i="35"/>
  <c r="L62" i="35"/>
  <c r="M62" i="35"/>
  <c r="N62" i="35"/>
  <c r="O62" i="35"/>
  <c r="P62" i="35"/>
  <c r="L63" i="35"/>
  <c r="M63" i="35"/>
  <c r="N63" i="35"/>
  <c r="O63" i="35"/>
  <c r="P63" i="35"/>
  <c r="L64" i="35"/>
  <c r="M64" i="35"/>
  <c r="N64" i="35"/>
  <c r="O64" i="35"/>
  <c r="P64" i="35"/>
  <c r="L65" i="35"/>
  <c r="M65" i="35"/>
  <c r="N65" i="35"/>
  <c r="O65" i="35"/>
  <c r="P65" i="35"/>
  <c r="L66" i="35"/>
  <c r="M66" i="35"/>
  <c r="N66" i="35"/>
  <c r="O66" i="35"/>
  <c r="P66" i="35"/>
  <c r="L67" i="35"/>
  <c r="M67" i="35"/>
  <c r="N67" i="35"/>
  <c r="O67" i="35"/>
  <c r="P67" i="35"/>
  <c r="L68" i="35"/>
  <c r="M68" i="35"/>
  <c r="N68" i="35"/>
  <c r="O68" i="35"/>
  <c r="P68" i="35"/>
  <c r="L69" i="35"/>
  <c r="M69" i="35"/>
  <c r="N69" i="35"/>
  <c r="O69" i="35"/>
  <c r="P69" i="35"/>
  <c r="L70" i="35"/>
  <c r="M70" i="35"/>
  <c r="N70" i="35"/>
  <c r="O70" i="35"/>
  <c r="P70" i="35"/>
  <c r="L71" i="35"/>
  <c r="M71" i="35"/>
  <c r="N71" i="35"/>
  <c r="O71" i="35"/>
  <c r="P71" i="35"/>
  <c r="L72" i="35"/>
  <c r="M72" i="35"/>
  <c r="N72" i="35"/>
  <c r="O72" i="35"/>
  <c r="P72" i="35"/>
  <c r="L73" i="35"/>
  <c r="M73" i="35"/>
  <c r="N73" i="35"/>
  <c r="O73" i="35"/>
  <c r="P73" i="35"/>
  <c r="L74" i="35"/>
  <c r="M74" i="35"/>
  <c r="N74" i="35"/>
  <c r="O74" i="35"/>
  <c r="P74" i="35"/>
  <c r="L75" i="35"/>
  <c r="M75" i="35"/>
  <c r="N75" i="35"/>
  <c r="O75" i="35"/>
  <c r="P75" i="35"/>
  <c r="L76" i="35"/>
  <c r="M76" i="35"/>
  <c r="N76" i="35"/>
  <c r="O76" i="35"/>
  <c r="P76" i="35"/>
  <c r="L77" i="35"/>
  <c r="M77" i="35"/>
  <c r="N77" i="35"/>
  <c r="O77" i="35"/>
  <c r="P77" i="35"/>
  <c r="L78" i="35"/>
  <c r="M78" i="35"/>
  <c r="N78" i="35"/>
  <c r="O78" i="35"/>
  <c r="P78" i="35"/>
  <c r="L79" i="35"/>
  <c r="M79" i="35"/>
  <c r="N79" i="35"/>
  <c r="O79" i="35"/>
  <c r="P79" i="35"/>
  <c r="L80" i="35"/>
  <c r="M80" i="35"/>
  <c r="N80" i="35"/>
  <c r="O80" i="35"/>
  <c r="P80" i="35"/>
  <c r="L81" i="35"/>
  <c r="M81" i="35"/>
  <c r="N81" i="35"/>
  <c r="O81" i="35"/>
  <c r="P81" i="35"/>
  <c r="L82" i="35"/>
  <c r="M82" i="35"/>
  <c r="N82" i="35"/>
  <c r="O82" i="35"/>
  <c r="P82" i="35"/>
  <c r="L83" i="35"/>
  <c r="M83" i="35"/>
  <c r="N83" i="35"/>
  <c r="O83" i="35"/>
  <c r="P83" i="35"/>
  <c r="L84" i="35"/>
  <c r="M84" i="35"/>
  <c r="N84" i="35"/>
  <c r="O84" i="35"/>
  <c r="P84" i="35"/>
  <c r="L85" i="35"/>
  <c r="M85" i="35"/>
  <c r="N85" i="35"/>
  <c r="O85" i="35"/>
  <c r="P85" i="35"/>
  <c r="L86" i="35"/>
  <c r="M86" i="35"/>
  <c r="N86" i="35"/>
  <c r="O86" i="35"/>
  <c r="P86" i="35"/>
  <c r="L87" i="35"/>
  <c r="M87" i="35"/>
  <c r="N87" i="35"/>
  <c r="O87" i="35"/>
  <c r="P87" i="35"/>
  <c r="L88" i="35"/>
  <c r="M88" i="35"/>
  <c r="N88" i="35"/>
  <c r="O88" i="35"/>
  <c r="P88" i="35"/>
  <c r="L89" i="35"/>
  <c r="M89" i="35"/>
  <c r="N89" i="35"/>
  <c r="O89" i="35"/>
  <c r="P89" i="35"/>
  <c r="L90" i="35"/>
  <c r="M90" i="35"/>
  <c r="N90" i="35"/>
  <c r="O90" i="35"/>
  <c r="P90" i="35"/>
  <c r="L91" i="35"/>
  <c r="M91" i="35"/>
  <c r="N91" i="35"/>
  <c r="O91" i="35"/>
  <c r="P91" i="35"/>
  <c r="L92" i="35"/>
  <c r="M92" i="35"/>
  <c r="N92" i="35"/>
  <c r="O92" i="35"/>
  <c r="P92" i="35"/>
  <c r="L93" i="35"/>
  <c r="M93" i="35"/>
  <c r="N93" i="35"/>
  <c r="O93" i="35"/>
  <c r="P93" i="35"/>
  <c r="L94" i="35"/>
  <c r="M94" i="35"/>
  <c r="N94" i="35"/>
  <c r="O94" i="35"/>
  <c r="P94" i="35"/>
  <c r="L95" i="35"/>
  <c r="M95" i="35"/>
  <c r="N95" i="35"/>
  <c r="O95" i="35"/>
  <c r="P95" i="35"/>
  <c r="L96" i="35"/>
  <c r="M96" i="35"/>
  <c r="N96" i="35"/>
  <c r="O96" i="35"/>
  <c r="P96" i="35"/>
  <c r="L97" i="35"/>
  <c r="M97" i="35"/>
  <c r="N97" i="35"/>
  <c r="O97" i="35"/>
  <c r="P97" i="35"/>
  <c r="L98" i="35"/>
  <c r="M98" i="35"/>
  <c r="N98" i="35"/>
  <c r="O98" i="35"/>
  <c r="P98" i="35"/>
  <c r="L99" i="35"/>
  <c r="M99" i="35"/>
  <c r="N99" i="35"/>
  <c r="O99" i="35"/>
  <c r="P99" i="35"/>
  <c r="P4" i="55"/>
  <c r="P5" i="55"/>
  <c r="P6" i="55"/>
  <c r="P7" i="55"/>
  <c r="P8" i="55"/>
  <c r="P9" i="55"/>
  <c r="P10" i="55"/>
  <c r="P11" i="55"/>
  <c r="P12" i="55"/>
  <c r="P13" i="55"/>
  <c r="P14" i="55"/>
  <c r="P15" i="55"/>
  <c r="P16" i="55"/>
  <c r="P17" i="55"/>
  <c r="P18" i="55"/>
  <c r="P19" i="55"/>
  <c r="P20" i="55"/>
  <c r="P21" i="55"/>
  <c r="P22" i="55"/>
  <c r="P23" i="55"/>
  <c r="P24" i="55"/>
  <c r="P25" i="55"/>
  <c r="P26" i="55"/>
  <c r="P27" i="55"/>
  <c r="P28" i="55"/>
  <c r="P29" i="55"/>
  <c r="P30" i="55"/>
  <c r="P31" i="55"/>
  <c r="P32" i="55"/>
  <c r="P33" i="55"/>
  <c r="P34" i="55"/>
  <c r="P35" i="55"/>
  <c r="P36" i="55"/>
  <c r="P37" i="55"/>
  <c r="P38" i="55"/>
  <c r="P39" i="55"/>
  <c r="P40" i="55"/>
  <c r="P41" i="55"/>
  <c r="P42" i="55"/>
  <c r="P43" i="55"/>
  <c r="P44" i="55"/>
  <c r="P45" i="55"/>
  <c r="P46" i="55"/>
  <c r="P47" i="55"/>
  <c r="P48" i="55"/>
  <c r="P49" i="55"/>
  <c r="P50" i="55"/>
  <c r="P51" i="55"/>
  <c r="P52" i="55"/>
  <c r="P53" i="55"/>
  <c r="P54" i="55"/>
  <c r="P55" i="55"/>
  <c r="P56" i="55"/>
  <c r="P57" i="55"/>
  <c r="P58" i="55"/>
  <c r="P59" i="55"/>
  <c r="P60" i="55"/>
  <c r="P61" i="55"/>
  <c r="P62" i="55"/>
  <c r="P63" i="55"/>
  <c r="P64" i="55"/>
  <c r="P65" i="55"/>
  <c r="P66" i="55"/>
  <c r="P67" i="55"/>
  <c r="P68" i="55"/>
  <c r="P69" i="55"/>
  <c r="P70" i="55"/>
  <c r="P71" i="55"/>
  <c r="P72" i="55"/>
  <c r="P73" i="55"/>
  <c r="P74" i="55"/>
  <c r="P75" i="55"/>
  <c r="P76" i="55"/>
  <c r="P77" i="55"/>
  <c r="P78" i="55"/>
  <c r="P79" i="55"/>
  <c r="P80" i="55"/>
  <c r="P81" i="55"/>
  <c r="P82" i="55"/>
  <c r="P83" i="55"/>
  <c r="P84" i="55"/>
  <c r="P85" i="55"/>
  <c r="P86" i="55"/>
  <c r="P87" i="55"/>
  <c r="P88" i="55"/>
  <c r="P89" i="55"/>
  <c r="P90" i="55"/>
  <c r="P91" i="55"/>
  <c r="P92" i="55"/>
  <c r="P93" i="55"/>
  <c r="P94" i="55"/>
  <c r="P95" i="55"/>
  <c r="P96" i="55"/>
  <c r="P97" i="55"/>
  <c r="P98" i="55"/>
  <c r="P99" i="55"/>
  <c r="P100" i="55"/>
  <c r="P3" i="55"/>
  <c r="P5" i="54"/>
  <c r="P6" i="54"/>
  <c r="P7" i="54"/>
  <c r="P8" i="54"/>
  <c r="P9" i="54"/>
  <c r="P10" i="54"/>
  <c r="P11" i="54"/>
  <c r="P12" i="54"/>
  <c r="P13" i="54"/>
  <c r="P14" i="54"/>
  <c r="P15" i="54"/>
  <c r="P16" i="54"/>
  <c r="P17" i="54"/>
  <c r="P18" i="54"/>
  <c r="P19" i="54"/>
  <c r="P20" i="54"/>
  <c r="P21" i="54"/>
  <c r="P22" i="54"/>
  <c r="P23" i="54"/>
  <c r="P24" i="54"/>
  <c r="P25" i="54"/>
  <c r="P26" i="54"/>
  <c r="P27" i="54"/>
  <c r="P28" i="54"/>
  <c r="P29" i="54"/>
  <c r="P30" i="54"/>
  <c r="P31" i="54"/>
  <c r="P32" i="54"/>
  <c r="P33" i="54"/>
  <c r="P34" i="54"/>
  <c r="P35" i="54"/>
  <c r="P36" i="54"/>
  <c r="P37" i="54"/>
  <c r="P38" i="54"/>
  <c r="P39" i="54"/>
  <c r="P40" i="54"/>
  <c r="P41" i="54"/>
  <c r="P42" i="54"/>
  <c r="P43" i="54"/>
  <c r="P44" i="54"/>
  <c r="P45" i="54"/>
  <c r="P46" i="54"/>
  <c r="P47" i="54"/>
  <c r="P48" i="54"/>
  <c r="P49" i="54"/>
  <c r="P50" i="54"/>
  <c r="P51" i="54"/>
  <c r="P52" i="54"/>
  <c r="P53" i="54"/>
  <c r="P54" i="54"/>
  <c r="P55" i="54"/>
  <c r="P56" i="54"/>
  <c r="P57" i="54"/>
  <c r="P58" i="54"/>
  <c r="P59" i="54"/>
  <c r="P60" i="54"/>
  <c r="P61" i="54"/>
  <c r="P62" i="54"/>
  <c r="P63" i="54"/>
  <c r="P64" i="54"/>
  <c r="P65" i="54"/>
  <c r="P66" i="54"/>
  <c r="P67" i="54"/>
  <c r="P68" i="54"/>
  <c r="P69" i="54"/>
  <c r="P70" i="54"/>
  <c r="P71" i="54"/>
  <c r="P72" i="54"/>
  <c r="P73" i="54"/>
  <c r="P74" i="54"/>
  <c r="P75" i="54"/>
  <c r="P76" i="54"/>
  <c r="P77" i="54"/>
  <c r="P78" i="54"/>
  <c r="P79" i="54"/>
  <c r="P80" i="54"/>
  <c r="P81" i="54"/>
  <c r="P82" i="54"/>
  <c r="P83" i="54"/>
  <c r="P84" i="54"/>
  <c r="P85" i="54"/>
  <c r="P86" i="54"/>
  <c r="P87" i="54"/>
  <c r="P88" i="54"/>
  <c r="P89" i="54"/>
  <c r="P90" i="54"/>
  <c r="P91" i="54"/>
  <c r="P92" i="54"/>
  <c r="P93" i="54"/>
  <c r="P94" i="54"/>
  <c r="P95" i="54"/>
  <c r="P96" i="54"/>
  <c r="P97" i="54"/>
  <c r="P98" i="54"/>
  <c r="P99" i="54"/>
  <c r="P100" i="54"/>
  <c r="P4" i="39"/>
  <c r="P5" i="39"/>
  <c r="P6" i="39"/>
  <c r="P7" i="39"/>
  <c r="P8" i="39"/>
  <c r="P9" i="39"/>
  <c r="P10" i="39"/>
  <c r="P11" i="39"/>
  <c r="P12" i="39"/>
  <c r="P13" i="39"/>
  <c r="P14" i="39"/>
  <c r="P15" i="39"/>
  <c r="P16" i="39"/>
  <c r="P17" i="39"/>
  <c r="P18" i="39"/>
  <c r="P19" i="39"/>
  <c r="P20" i="39"/>
  <c r="P21" i="39"/>
  <c r="P22" i="39"/>
  <c r="P23" i="39"/>
  <c r="P24" i="39"/>
  <c r="P25" i="39"/>
  <c r="P26" i="39"/>
  <c r="P27" i="39"/>
  <c r="P28" i="39"/>
  <c r="P29" i="39"/>
  <c r="P30" i="39"/>
  <c r="P31" i="39"/>
  <c r="P32" i="39"/>
  <c r="P33" i="39"/>
  <c r="P34" i="39"/>
  <c r="P35" i="39"/>
  <c r="P36" i="39"/>
  <c r="P37" i="39"/>
  <c r="P38" i="39"/>
  <c r="P39" i="39"/>
  <c r="P40" i="39"/>
  <c r="P41" i="39"/>
  <c r="P42" i="39"/>
  <c r="P43" i="39"/>
  <c r="P44" i="39"/>
  <c r="P45" i="39"/>
  <c r="P46" i="39"/>
  <c r="P47" i="39"/>
  <c r="P48" i="39"/>
  <c r="P49" i="39"/>
  <c r="P50" i="39"/>
  <c r="P51" i="39"/>
  <c r="P52" i="39"/>
  <c r="P53" i="39"/>
  <c r="P54" i="39"/>
  <c r="P55" i="39"/>
  <c r="P56" i="39"/>
  <c r="P57" i="39"/>
  <c r="P58" i="39"/>
  <c r="P59" i="39"/>
  <c r="P60" i="39"/>
  <c r="P61" i="39"/>
  <c r="P62" i="39"/>
  <c r="P63" i="39"/>
  <c r="P64" i="39"/>
  <c r="P65" i="39"/>
  <c r="P66" i="39"/>
  <c r="P67" i="39"/>
  <c r="P68" i="39"/>
  <c r="P69" i="39"/>
  <c r="P70" i="39"/>
  <c r="P71" i="39"/>
  <c r="P72" i="39"/>
  <c r="P73" i="39"/>
  <c r="P74" i="39"/>
  <c r="P75" i="39"/>
  <c r="P76" i="39"/>
  <c r="P77" i="39"/>
  <c r="P78" i="39"/>
  <c r="P79" i="39"/>
  <c r="P80" i="39"/>
  <c r="P81" i="39"/>
  <c r="P82" i="39"/>
  <c r="P83" i="39"/>
  <c r="P84" i="39"/>
  <c r="P85" i="39"/>
  <c r="P86" i="39"/>
  <c r="P87" i="39"/>
  <c r="P88" i="39"/>
  <c r="P89" i="39"/>
  <c r="P90" i="39"/>
  <c r="P91" i="39"/>
  <c r="P92" i="39"/>
  <c r="P93" i="39"/>
  <c r="P94" i="39"/>
  <c r="P95" i="39"/>
  <c r="P96" i="39"/>
  <c r="P97" i="39"/>
  <c r="P98" i="39"/>
  <c r="P99" i="39"/>
  <c r="P100" i="39"/>
  <c r="P3" i="39"/>
  <c r="P4" i="38"/>
  <c r="P5" i="38"/>
  <c r="P6" i="38"/>
  <c r="P7" i="38"/>
  <c r="P8" i="38"/>
  <c r="P9" i="38"/>
  <c r="P10" i="38"/>
  <c r="P11" i="38"/>
  <c r="P12" i="38"/>
  <c r="P13" i="38"/>
  <c r="P14" i="38"/>
  <c r="P15" i="38"/>
  <c r="P16" i="38"/>
  <c r="P17" i="38"/>
  <c r="P18" i="38"/>
  <c r="P19" i="38"/>
  <c r="P20" i="38"/>
  <c r="P21" i="38"/>
  <c r="P22" i="38"/>
  <c r="P23" i="38"/>
  <c r="P24" i="38"/>
  <c r="P25" i="38"/>
  <c r="P26" i="38"/>
  <c r="P27" i="38"/>
  <c r="P28" i="38"/>
  <c r="P29" i="38"/>
  <c r="P30" i="38"/>
  <c r="P31" i="38"/>
  <c r="P32" i="38"/>
  <c r="P33" i="38"/>
  <c r="P34" i="38"/>
  <c r="P35" i="38"/>
  <c r="P36" i="38"/>
  <c r="P37" i="38"/>
  <c r="P38" i="38"/>
  <c r="P39" i="38"/>
  <c r="P40" i="38"/>
  <c r="P41" i="38"/>
  <c r="P42" i="38"/>
  <c r="P43" i="38"/>
  <c r="P44" i="38"/>
  <c r="P45" i="38"/>
  <c r="P46" i="38"/>
  <c r="P47" i="38"/>
  <c r="P48" i="38"/>
  <c r="P49" i="38"/>
  <c r="P50" i="38"/>
  <c r="P51" i="38"/>
  <c r="P52" i="38"/>
  <c r="P53" i="38"/>
  <c r="P54" i="38"/>
  <c r="P55" i="38"/>
  <c r="P56" i="38"/>
  <c r="P57" i="38"/>
  <c r="P58" i="38"/>
  <c r="P59" i="38"/>
  <c r="P60" i="38"/>
  <c r="P61" i="38"/>
  <c r="P62" i="38"/>
  <c r="P63" i="38"/>
  <c r="P64" i="38"/>
  <c r="P65" i="38"/>
  <c r="P66" i="38"/>
  <c r="P67" i="38"/>
  <c r="P68" i="38"/>
  <c r="P69" i="38"/>
  <c r="P70" i="38"/>
  <c r="P71" i="38"/>
  <c r="P72" i="38"/>
  <c r="P73" i="38"/>
  <c r="P74" i="38"/>
  <c r="P75" i="38"/>
  <c r="P76" i="38"/>
  <c r="P77" i="38"/>
  <c r="P78" i="38"/>
  <c r="P79" i="38"/>
  <c r="P80" i="38"/>
  <c r="P81" i="38"/>
  <c r="P82" i="38"/>
  <c r="P83" i="38"/>
  <c r="P84" i="38"/>
  <c r="P85" i="38"/>
  <c r="P86" i="38"/>
  <c r="P87" i="38"/>
  <c r="P88" i="38"/>
  <c r="P89" i="38"/>
  <c r="P90" i="38"/>
  <c r="P91" i="38"/>
  <c r="P92" i="38"/>
  <c r="P93" i="38"/>
  <c r="P94" i="38"/>
  <c r="P95" i="38"/>
  <c r="P96" i="38"/>
  <c r="P97" i="38"/>
  <c r="P98" i="38"/>
  <c r="P99" i="38"/>
  <c r="P100" i="38"/>
  <c r="P3" i="38"/>
  <c r="P4" i="37"/>
  <c r="P5" i="37"/>
  <c r="P6" i="37"/>
  <c r="P7" i="37"/>
  <c r="P8" i="37"/>
  <c r="P9" i="37"/>
  <c r="P10" i="37"/>
  <c r="P11" i="37"/>
  <c r="P12" i="37"/>
  <c r="P13" i="37"/>
  <c r="P14" i="37"/>
  <c r="P15" i="37"/>
  <c r="P16" i="37"/>
  <c r="P17" i="37"/>
  <c r="P18" i="37"/>
  <c r="P19" i="37"/>
  <c r="P20" i="37"/>
  <c r="P21" i="37"/>
  <c r="P22" i="37"/>
  <c r="P23" i="37"/>
  <c r="P24" i="37"/>
  <c r="P25" i="37"/>
  <c r="P26" i="37"/>
  <c r="P27" i="37"/>
  <c r="P28" i="37"/>
  <c r="P29" i="37"/>
  <c r="P30" i="37"/>
  <c r="P31" i="37"/>
  <c r="P32" i="37"/>
  <c r="P33" i="37"/>
  <c r="P34" i="37"/>
  <c r="P35" i="37"/>
  <c r="P36" i="37"/>
  <c r="P37" i="37"/>
  <c r="P38" i="37"/>
  <c r="P39" i="37"/>
  <c r="P40" i="37"/>
  <c r="P41" i="37"/>
  <c r="P42" i="37"/>
  <c r="P43" i="37"/>
  <c r="P44" i="37"/>
  <c r="P45" i="37"/>
  <c r="P46" i="37"/>
  <c r="P47" i="37"/>
  <c r="P48" i="37"/>
  <c r="P49" i="37"/>
  <c r="P50" i="37"/>
  <c r="P51" i="37"/>
  <c r="P52" i="37"/>
  <c r="P53" i="37"/>
  <c r="P54" i="37"/>
  <c r="P55" i="37"/>
  <c r="P56" i="37"/>
  <c r="P57" i="37"/>
  <c r="P58" i="37"/>
  <c r="P59" i="37"/>
  <c r="P60" i="37"/>
  <c r="P61" i="37"/>
  <c r="P62" i="37"/>
  <c r="P63" i="37"/>
  <c r="P64" i="37"/>
  <c r="P65" i="37"/>
  <c r="P66" i="37"/>
  <c r="P67" i="37"/>
  <c r="P68" i="37"/>
  <c r="P69" i="37"/>
  <c r="P70" i="37"/>
  <c r="P71" i="37"/>
  <c r="P72" i="37"/>
  <c r="P73" i="37"/>
  <c r="P74" i="37"/>
  <c r="P75" i="37"/>
  <c r="P76" i="37"/>
  <c r="P77" i="37"/>
  <c r="P78" i="37"/>
  <c r="P79" i="37"/>
  <c r="P80" i="37"/>
  <c r="P81" i="37"/>
  <c r="P82" i="37"/>
  <c r="P83" i="37"/>
  <c r="P84" i="37"/>
  <c r="P85" i="37"/>
  <c r="P86" i="37"/>
  <c r="P87" i="37"/>
  <c r="P88" i="37"/>
  <c r="P89" i="37"/>
  <c r="P90" i="37"/>
  <c r="P91" i="37"/>
  <c r="P92" i="37"/>
  <c r="P93" i="37"/>
  <c r="P94" i="37"/>
  <c r="P95" i="37"/>
  <c r="P96" i="37"/>
  <c r="P97" i="37"/>
  <c r="P98" i="37"/>
  <c r="P99" i="37"/>
  <c r="P100" i="37"/>
  <c r="P3" i="37"/>
  <c r="P4" i="34"/>
  <c r="P5" i="34"/>
  <c r="P6" i="34"/>
  <c r="P7" i="34"/>
  <c r="P8" i="34"/>
  <c r="P9" i="34"/>
  <c r="P10" i="34"/>
  <c r="P11" i="34"/>
  <c r="P12" i="34"/>
  <c r="P13" i="34"/>
  <c r="P14" i="34"/>
  <c r="P15" i="34"/>
  <c r="P16" i="34"/>
  <c r="P17" i="34"/>
  <c r="P18" i="34"/>
  <c r="P19" i="34"/>
  <c r="P20" i="34"/>
  <c r="P21" i="34"/>
  <c r="P22" i="34"/>
  <c r="P23" i="34"/>
  <c r="P24" i="34"/>
  <c r="P25" i="34"/>
  <c r="P26" i="34"/>
  <c r="P27" i="34"/>
  <c r="P28" i="34"/>
  <c r="P29" i="34"/>
  <c r="P30" i="34"/>
  <c r="P31" i="34"/>
  <c r="P32" i="34"/>
  <c r="P33" i="34"/>
  <c r="P34" i="34"/>
  <c r="P35" i="34"/>
  <c r="P36" i="34"/>
  <c r="P37" i="34"/>
  <c r="P38" i="34"/>
  <c r="P39" i="34"/>
  <c r="P40" i="34"/>
  <c r="P41" i="34"/>
  <c r="P42" i="34"/>
  <c r="P43" i="34"/>
  <c r="P44" i="34"/>
  <c r="P45" i="34"/>
  <c r="P46" i="34"/>
  <c r="P47" i="34"/>
  <c r="P48" i="34"/>
  <c r="P49" i="34"/>
  <c r="P50" i="34"/>
  <c r="P51" i="34"/>
  <c r="P52" i="34"/>
  <c r="P53" i="34"/>
  <c r="P54" i="34"/>
  <c r="P55" i="34"/>
  <c r="P56" i="34"/>
  <c r="P57" i="34"/>
  <c r="P58" i="34"/>
  <c r="P59" i="34"/>
  <c r="P60" i="34"/>
  <c r="P61" i="34"/>
  <c r="P62" i="34"/>
  <c r="P63" i="34"/>
  <c r="P64" i="34"/>
  <c r="P65" i="34"/>
  <c r="P66" i="34"/>
  <c r="P67" i="34"/>
  <c r="P68" i="34"/>
  <c r="P69" i="34"/>
  <c r="P70" i="34"/>
  <c r="P71" i="34"/>
  <c r="P72" i="34"/>
  <c r="P73" i="34"/>
  <c r="P74" i="34"/>
  <c r="P75" i="34"/>
  <c r="P76" i="34"/>
  <c r="P77" i="34"/>
  <c r="P78" i="34"/>
  <c r="P79" i="34"/>
  <c r="P80" i="34"/>
  <c r="P81" i="34"/>
  <c r="P82" i="34"/>
  <c r="P83" i="34"/>
  <c r="P84" i="34"/>
  <c r="P85" i="34"/>
  <c r="P86" i="34"/>
  <c r="P87" i="34"/>
  <c r="P88" i="34"/>
  <c r="P89" i="34"/>
  <c r="P90" i="34"/>
  <c r="P91" i="34"/>
  <c r="P92" i="34"/>
  <c r="P93" i="34"/>
  <c r="P94" i="34"/>
  <c r="P95" i="34"/>
  <c r="P96" i="34"/>
  <c r="P97" i="34"/>
  <c r="P98" i="34"/>
  <c r="P99" i="34"/>
  <c r="P100" i="34"/>
  <c r="P3" i="34"/>
  <c r="P4" i="33"/>
  <c r="P5" i="33"/>
  <c r="P6" i="33"/>
  <c r="P7" i="33"/>
  <c r="P8" i="33"/>
  <c r="P9" i="33"/>
  <c r="P10" i="33"/>
  <c r="P11" i="33"/>
  <c r="P12" i="33"/>
  <c r="P13" i="33"/>
  <c r="P14" i="33"/>
  <c r="P15" i="33"/>
  <c r="P16" i="33"/>
  <c r="P17" i="33"/>
  <c r="P18" i="33"/>
  <c r="P19" i="33"/>
  <c r="P20" i="33"/>
  <c r="P21" i="33"/>
  <c r="P22" i="33"/>
  <c r="P23" i="33"/>
  <c r="P24" i="33"/>
  <c r="P25" i="33"/>
  <c r="P26" i="33"/>
  <c r="P27" i="33"/>
  <c r="P28" i="33"/>
  <c r="P29" i="33"/>
  <c r="P30" i="33"/>
  <c r="P31" i="33"/>
  <c r="P32" i="33"/>
  <c r="P33" i="33"/>
  <c r="P34" i="33"/>
  <c r="P35" i="33"/>
  <c r="P36" i="33"/>
  <c r="P37" i="33"/>
  <c r="P38" i="33"/>
  <c r="P39" i="33"/>
  <c r="P40" i="33"/>
  <c r="P41" i="33"/>
  <c r="P42" i="33"/>
  <c r="P43" i="33"/>
  <c r="P44" i="33"/>
  <c r="P45" i="33"/>
  <c r="P46" i="33"/>
  <c r="P47" i="33"/>
  <c r="P48" i="33"/>
  <c r="P49" i="33"/>
  <c r="P50" i="33"/>
  <c r="P51" i="33"/>
  <c r="P52" i="33"/>
  <c r="P53" i="33"/>
  <c r="P54" i="33"/>
  <c r="P55" i="33"/>
  <c r="P56" i="33"/>
  <c r="P57" i="33"/>
  <c r="P58" i="33"/>
  <c r="P59" i="33"/>
  <c r="P60" i="33"/>
  <c r="P61" i="33"/>
  <c r="P62" i="33"/>
  <c r="P63" i="33"/>
  <c r="P64" i="33"/>
  <c r="P65" i="33"/>
  <c r="P66" i="33"/>
  <c r="P67" i="33"/>
  <c r="P68" i="33"/>
  <c r="P69" i="33"/>
  <c r="P70" i="33"/>
  <c r="P71" i="33"/>
  <c r="P72" i="33"/>
  <c r="P73" i="33"/>
  <c r="P74" i="33"/>
  <c r="P75" i="33"/>
  <c r="P76" i="33"/>
  <c r="P77" i="33"/>
  <c r="P78" i="33"/>
  <c r="P79" i="33"/>
  <c r="P80" i="33"/>
  <c r="P81" i="33"/>
  <c r="P82" i="33"/>
  <c r="P83" i="33"/>
  <c r="P84" i="33"/>
  <c r="P85" i="33"/>
  <c r="P86" i="33"/>
  <c r="P87" i="33"/>
  <c r="P88" i="33"/>
  <c r="P89" i="33"/>
  <c r="P90" i="33"/>
  <c r="P91" i="33"/>
  <c r="P92" i="33"/>
  <c r="P93" i="33"/>
  <c r="P94" i="33"/>
  <c r="P95" i="33"/>
  <c r="P96" i="33"/>
  <c r="P97" i="33"/>
  <c r="P98" i="33"/>
  <c r="P99" i="33"/>
  <c r="P100" i="33"/>
  <c r="P3" i="33"/>
  <c r="P4" i="31"/>
  <c r="P5" i="31"/>
  <c r="P6" i="31"/>
  <c r="P7" i="31"/>
  <c r="P8" i="31"/>
  <c r="P9" i="31"/>
  <c r="P10" i="31"/>
  <c r="P11" i="31"/>
  <c r="P12" i="31"/>
  <c r="P13" i="31"/>
  <c r="P14" i="31"/>
  <c r="P15" i="31"/>
  <c r="P16" i="31"/>
  <c r="P17" i="31"/>
  <c r="P18" i="31"/>
  <c r="P19" i="31"/>
  <c r="P20" i="31"/>
  <c r="P21" i="31"/>
  <c r="P22" i="31"/>
  <c r="P23" i="31"/>
  <c r="P24" i="31"/>
  <c r="P25" i="31"/>
  <c r="P26" i="31"/>
  <c r="P27" i="31"/>
  <c r="P28" i="31"/>
  <c r="P29" i="31"/>
  <c r="P30" i="31"/>
  <c r="P31" i="31"/>
  <c r="P32" i="31"/>
  <c r="P33" i="31"/>
  <c r="P34" i="31"/>
  <c r="P35" i="31"/>
  <c r="P36" i="31"/>
  <c r="P37" i="31"/>
  <c r="P38" i="31"/>
  <c r="P39" i="31"/>
  <c r="P40" i="31"/>
  <c r="P41" i="31"/>
  <c r="P42" i="31"/>
  <c r="P43" i="31"/>
  <c r="P44" i="31"/>
  <c r="P45" i="31"/>
  <c r="P46" i="31"/>
  <c r="P47" i="31"/>
  <c r="P48" i="31"/>
  <c r="P49" i="31"/>
  <c r="P50" i="31"/>
  <c r="P51" i="31"/>
  <c r="P52" i="31"/>
  <c r="P53" i="31"/>
  <c r="P54" i="31"/>
  <c r="P55" i="31"/>
  <c r="P56" i="31"/>
  <c r="P57" i="31"/>
  <c r="P58" i="31"/>
  <c r="P59" i="31"/>
  <c r="P60" i="31"/>
  <c r="P61" i="31"/>
  <c r="P62" i="31"/>
  <c r="P63" i="31"/>
  <c r="P64" i="31"/>
  <c r="P65" i="31"/>
  <c r="P66" i="31"/>
  <c r="P67" i="31"/>
  <c r="P68" i="31"/>
  <c r="P69" i="31"/>
  <c r="P70" i="31"/>
  <c r="P71" i="31"/>
  <c r="P72" i="31"/>
  <c r="P73" i="31"/>
  <c r="P74" i="31"/>
  <c r="P75" i="31"/>
  <c r="P76" i="31"/>
  <c r="P77" i="31"/>
  <c r="P78" i="31"/>
  <c r="P79" i="31"/>
  <c r="P80" i="31"/>
  <c r="P81" i="31"/>
  <c r="P82" i="31"/>
  <c r="P83" i="31"/>
  <c r="P84" i="31"/>
  <c r="P85" i="31"/>
  <c r="P86" i="31"/>
  <c r="P87" i="31"/>
  <c r="P88" i="31"/>
  <c r="P89" i="31"/>
  <c r="P90" i="31"/>
  <c r="P91" i="31"/>
  <c r="P92" i="31"/>
  <c r="P93" i="31"/>
  <c r="P94" i="31"/>
  <c r="P95" i="31"/>
  <c r="P96" i="31"/>
  <c r="P97" i="31"/>
  <c r="P98" i="31"/>
  <c r="P99" i="31"/>
  <c r="P100" i="31"/>
  <c r="P3" i="31"/>
  <c r="O4" i="55"/>
  <c r="O5" i="55"/>
  <c r="O6" i="55"/>
  <c r="O8" i="55"/>
  <c r="O9" i="55"/>
  <c r="O10" i="55"/>
  <c r="O11" i="55"/>
  <c r="O12" i="55"/>
  <c r="O13" i="55"/>
  <c r="O14" i="55"/>
  <c r="O15" i="55"/>
  <c r="O16" i="55"/>
  <c r="O17" i="55"/>
  <c r="O18" i="55"/>
  <c r="O19" i="55"/>
  <c r="O20" i="55"/>
  <c r="O21" i="55"/>
  <c r="O22" i="55"/>
  <c r="O23" i="55"/>
  <c r="O24" i="55"/>
  <c r="O25" i="55"/>
  <c r="O26" i="55"/>
  <c r="O27" i="55"/>
  <c r="O28" i="55"/>
  <c r="O29" i="55"/>
  <c r="O30" i="55"/>
  <c r="O31" i="55"/>
  <c r="O32" i="55"/>
  <c r="O33" i="55"/>
  <c r="O34" i="55"/>
  <c r="O35" i="55"/>
  <c r="O36" i="55"/>
  <c r="O37" i="55"/>
  <c r="O38" i="55"/>
  <c r="O39" i="55"/>
  <c r="O40" i="55"/>
  <c r="O41" i="55"/>
  <c r="O42" i="55"/>
  <c r="O43" i="55"/>
  <c r="O44" i="55"/>
  <c r="O45" i="55"/>
  <c r="O46" i="55"/>
  <c r="O47" i="55"/>
  <c r="O48" i="55"/>
  <c r="O49" i="55"/>
  <c r="O50" i="55"/>
  <c r="O51" i="55"/>
  <c r="O52" i="55"/>
  <c r="O53" i="55"/>
  <c r="O54" i="55"/>
  <c r="O55" i="55"/>
  <c r="O56" i="55"/>
  <c r="O57" i="55"/>
  <c r="O58" i="55"/>
  <c r="O59" i="55"/>
  <c r="O60" i="55"/>
  <c r="O61" i="55"/>
  <c r="O62" i="55"/>
  <c r="O63" i="55"/>
  <c r="O64" i="55"/>
  <c r="O65" i="55"/>
  <c r="O66" i="55"/>
  <c r="O67" i="55"/>
  <c r="O68" i="55"/>
  <c r="O69" i="55"/>
  <c r="O70" i="55"/>
  <c r="O71" i="55"/>
  <c r="O72" i="55"/>
  <c r="O73" i="55"/>
  <c r="O74" i="55"/>
  <c r="O75" i="55"/>
  <c r="O76" i="55"/>
  <c r="O77" i="55"/>
  <c r="O78" i="55"/>
  <c r="O79" i="55"/>
  <c r="O80" i="55"/>
  <c r="O81" i="55"/>
  <c r="O82" i="55"/>
  <c r="O83" i="55"/>
  <c r="O84" i="55"/>
  <c r="O85" i="55"/>
  <c r="O86" i="55"/>
  <c r="O87" i="55"/>
  <c r="O88" i="55"/>
  <c r="O89" i="55"/>
  <c r="O90" i="55"/>
  <c r="O91" i="55"/>
  <c r="O92" i="55"/>
  <c r="O93" i="55"/>
  <c r="O94" i="55"/>
  <c r="O95" i="55"/>
  <c r="O96" i="55"/>
  <c r="O97" i="55"/>
  <c r="O98" i="55"/>
  <c r="O99" i="55"/>
  <c r="O100" i="55"/>
  <c r="O3" i="55"/>
  <c r="O5" i="54"/>
  <c r="O6" i="54"/>
  <c r="O7" i="54"/>
  <c r="O8" i="54"/>
  <c r="O9" i="54"/>
  <c r="O10" i="54"/>
  <c r="O11" i="54"/>
  <c r="O12" i="54"/>
  <c r="O13" i="54"/>
  <c r="O14" i="54"/>
  <c r="O15" i="54"/>
  <c r="O16" i="54"/>
  <c r="O17" i="54"/>
  <c r="O18" i="54"/>
  <c r="O19" i="54"/>
  <c r="O20" i="54"/>
  <c r="O21" i="54"/>
  <c r="O22" i="54"/>
  <c r="O23" i="54"/>
  <c r="O24" i="54"/>
  <c r="O25" i="54"/>
  <c r="O26" i="54"/>
  <c r="O27" i="54"/>
  <c r="O28" i="54"/>
  <c r="O29" i="54"/>
  <c r="O30" i="54"/>
  <c r="O31" i="54"/>
  <c r="O32" i="54"/>
  <c r="O33" i="54"/>
  <c r="O34" i="54"/>
  <c r="O35" i="54"/>
  <c r="O36" i="54"/>
  <c r="O37" i="54"/>
  <c r="O38" i="54"/>
  <c r="O39" i="54"/>
  <c r="O40" i="54"/>
  <c r="O41" i="54"/>
  <c r="O42" i="54"/>
  <c r="O43" i="54"/>
  <c r="O44" i="54"/>
  <c r="O45" i="54"/>
  <c r="O46" i="54"/>
  <c r="O47" i="54"/>
  <c r="O48" i="54"/>
  <c r="O49" i="54"/>
  <c r="O50" i="54"/>
  <c r="O51" i="54"/>
  <c r="O52" i="54"/>
  <c r="O53" i="54"/>
  <c r="O54" i="54"/>
  <c r="O55" i="54"/>
  <c r="O56" i="54"/>
  <c r="O57" i="54"/>
  <c r="O58" i="54"/>
  <c r="O59" i="54"/>
  <c r="O60" i="54"/>
  <c r="O61" i="54"/>
  <c r="O62" i="54"/>
  <c r="O63" i="54"/>
  <c r="O64" i="54"/>
  <c r="O65" i="54"/>
  <c r="O66" i="54"/>
  <c r="O67" i="54"/>
  <c r="O68" i="54"/>
  <c r="O69" i="54"/>
  <c r="O70" i="54"/>
  <c r="O71" i="54"/>
  <c r="O72" i="54"/>
  <c r="O73" i="54"/>
  <c r="O74" i="54"/>
  <c r="O75" i="54"/>
  <c r="O76" i="54"/>
  <c r="O77" i="54"/>
  <c r="O78" i="54"/>
  <c r="O79" i="54"/>
  <c r="O80" i="54"/>
  <c r="O81" i="54"/>
  <c r="O82" i="54"/>
  <c r="O83" i="54"/>
  <c r="O84" i="54"/>
  <c r="O85" i="54"/>
  <c r="O86" i="54"/>
  <c r="O87" i="54"/>
  <c r="O88" i="54"/>
  <c r="O89" i="54"/>
  <c r="O90" i="54"/>
  <c r="O91" i="54"/>
  <c r="O92" i="54"/>
  <c r="O93" i="54"/>
  <c r="O94" i="54"/>
  <c r="O95" i="54"/>
  <c r="O96" i="54"/>
  <c r="O97" i="54"/>
  <c r="O98" i="54"/>
  <c r="O99" i="54"/>
  <c r="O100" i="54"/>
  <c r="O4" i="39"/>
  <c r="O5" i="39"/>
  <c r="O6" i="39"/>
  <c r="O7" i="39"/>
  <c r="O8" i="39"/>
  <c r="O9" i="39"/>
  <c r="O10" i="39"/>
  <c r="O11" i="39"/>
  <c r="O12" i="39"/>
  <c r="O13" i="39"/>
  <c r="O14" i="39"/>
  <c r="O15" i="39"/>
  <c r="O16" i="39"/>
  <c r="O17" i="39"/>
  <c r="O18" i="39"/>
  <c r="O19" i="39"/>
  <c r="O20" i="39"/>
  <c r="O21" i="39"/>
  <c r="O22" i="39"/>
  <c r="O23" i="39"/>
  <c r="O24" i="39"/>
  <c r="O25" i="39"/>
  <c r="O26" i="39"/>
  <c r="O27" i="39"/>
  <c r="O28" i="39"/>
  <c r="O29" i="39"/>
  <c r="O30" i="39"/>
  <c r="O31" i="39"/>
  <c r="O32" i="39"/>
  <c r="O33" i="39"/>
  <c r="O34" i="39"/>
  <c r="O35" i="39"/>
  <c r="O36" i="39"/>
  <c r="O37" i="39"/>
  <c r="O38" i="39"/>
  <c r="O39" i="39"/>
  <c r="O40" i="39"/>
  <c r="O41" i="39"/>
  <c r="O42" i="39"/>
  <c r="O43" i="39"/>
  <c r="O44" i="39"/>
  <c r="O45" i="39"/>
  <c r="O46" i="39"/>
  <c r="O47" i="39"/>
  <c r="O48" i="39"/>
  <c r="O49" i="39"/>
  <c r="O50" i="39"/>
  <c r="O51" i="39"/>
  <c r="O52" i="39"/>
  <c r="O53" i="39"/>
  <c r="O54" i="39"/>
  <c r="O55" i="39"/>
  <c r="O56" i="39"/>
  <c r="O57" i="39"/>
  <c r="O58" i="39"/>
  <c r="O59" i="39"/>
  <c r="O60" i="39"/>
  <c r="O61" i="39"/>
  <c r="O62" i="39"/>
  <c r="O63" i="39"/>
  <c r="O64" i="39"/>
  <c r="O65" i="39"/>
  <c r="O66" i="39"/>
  <c r="O67" i="39"/>
  <c r="O68" i="39"/>
  <c r="O69" i="39"/>
  <c r="O70" i="39"/>
  <c r="O71" i="39"/>
  <c r="O72" i="39"/>
  <c r="O73" i="39"/>
  <c r="O74" i="39"/>
  <c r="O75" i="39"/>
  <c r="O76" i="39"/>
  <c r="O77" i="39"/>
  <c r="O78" i="39"/>
  <c r="O79" i="39"/>
  <c r="O80" i="39"/>
  <c r="O81" i="39"/>
  <c r="O82" i="39"/>
  <c r="O83" i="39"/>
  <c r="O84" i="39"/>
  <c r="O85" i="39"/>
  <c r="O86" i="39"/>
  <c r="O87" i="39"/>
  <c r="O88" i="39"/>
  <c r="O89" i="39"/>
  <c r="O90" i="39"/>
  <c r="O91" i="39"/>
  <c r="O92" i="39"/>
  <c r="O93" i="39"/>
  <c r="O94" i="39"/>
  <c r="O95" i="39"/>
  <c r="O96" i="39"/>
  <c r="O97" i="39"/>
  <c r="O98" i="39"/>
  <c r="O99" i="39"/>
  <c r="O100" i="39"/>
  <c r="O3" i="39"/>
  <c r="O4" i="38"/>
  <c r="O5" i="38"/>
  <c r="O6" i="38"/>
  <c r="O7" i="38"/>
  <c r="O8" i="38"/>
  <c r="O9" i="38"/>
  <c r="O10" i="38"/>
  <c r="O11" i="38"/>
  <c r="O12" i="38"/>
  <c r="O13" i="38"/>
  <c r="O14" i="38"/>
  <c r="O15" i="38"/>
  <c r="O16" i="38"/>
  <c r="O17" i="38"/>
  <c r="O18" i="38"/>
  <c r="O19" i="38"/>
  <c r="O20" i="38"/>
  <c r="O21" i="38"/>
  <c r="O22" i="38"/>
  <c r="O23" i="38"/>
  <c r="O24" i="38"/>
  <c r="O25" i="38"/>
  <c r="O26" i="38"/>
  <c r="O27" i="38"/>
  <c r="O28" i="38"/>
  <c r="O29" i="38"/>
  <c r="O30" i="38"/>
  <c r="O31" i="38"/>
  <c r="O32" i="38"/>
  <c r="O33" i="38"/>
  <c r="O34" i="38"/>
  <c r="O35" i="38"/>
  <c r="O36" i="38"/>
  <c r="O37" i="38"/>
  <c r="O38" i="38"/>
  <c r="O39" i="38"/>
  <c r="O40" i="38"/>
  <c r="O41" i="38"/>
  <c r="O42" i="38"/>
  <c r="O43" i="38"/>
  <c r="O44" i="38"/>
  <c r="O45" i="38"/>
  <c r="O46" i="38"/>
  <c r="O47" i="38"/>
  <c r="O48" i="38"/>
  <c r="O49" i="38"/>
  <c r="O50" i="38"/>
  <c r="O51" i="38"/>
  <c r="O52" i="38"/>
  <c r="O53" i="38"/>
  <c r="O54" i="38"/>
  <c r="O55" i="38"/>
  <c r="O56" i="38"/>
  <c r="O57" i="38"/>
  <c r="O58" i="38"/>
  <c r="O59" i="38"/>
  <c r="O60" i="38"/>
  <c r="O61" i="38"/>
  <c r="O62" i="38"/>
  <c r="O63" i="38"/>
  <c r="O64" i="38"/>
  <c r="O65" i="38"/>
  <c r="O66" i="38"/>
  <c r="O67" i="38"/>
  <c r="O68" i="38"/>
  <c r="O69" i="38"/>
  <c r="O70" i="38"/>
  <c r="O71" i="38"/>
  <c r="O72" i="38"/>
  <c r="O73" i="38"/>
  <c r="O74" i="38"/>
  <c r="O75" i="38"/>
  <c r="O76" i="38"/>
  <c r="O77" i="38"/>
  <c r="O78" i="38"/>
  <c r="O79" i="38"/>
  <c r="O80" i="38"/>
  <c r="O81" i="38"/>
  <c r="O82" i="38"/>
  <c r="O83" i="38"/>
  <c r="O84" i="38"/>
  <c r="O85" i="38"/>
  <c r="O86" i="38"/>
  <c r="O87" i="38"/>
  <c r="O88" i="38"/>
  <c r="O89" i="38"/>
  <c r="O90" i="38"/>
  <c r="O91" i="38"/>
  <c r="O92" i="38"/>
  <c r="O93" i="38"/>
  <c r="O94" i="38"/>
  <c r="O95" i="38"/>
  <c r="O96" i="38"/>
  <c r="O97" i="38"/>
  <c r="O98" i="38"/>
  <c r="O99" i="38"/>
  <c r="O100" i="38"/>
  <c r="O3" i="38"/>
  <c r="O4" i="37"/>
  <c r="O5" i="37"/>
  <c r="O6" i="37"/>
  <c r="O7" i="37"/>
  <c r="O8" i="37"/>
  <c r="O9" i="37"/>
  <c r="O10" i="37"/>
  <c r="O11" i="37"/>
  <c r="O12" i="37"/>
  <c r="O13" i="37"/>
  <c r="O14" i="37"/>
  <c r="O15" i="37"/>
  <c r="O16" i="37"/>
  <c r="O17" i="37"/>
  <c r="O18" i="37"/>
  <c r="O19" i="37"/>
  <c r="O20" i="37"/>
  <c r="O21" i="37"/>
  <c r="O22" i="37"/>
  <c r="O23" i="37"/>
  <c r="O24" i="37"/>
  <c r="O25" i="37"/>
  <c r="O26" i="37"/>
  <c r="O27" i="37"/>
  <c r="O28" i="37"/>
  <c r="O29" i="37"/>
  <c r="O30" i="37"/>
  <c r="O31" i="37"/>
  <c r="O32" i="37"/>
  <c r="O33" i="37"/>
  <c r="O34" i="37"/>
  <c r="O35" i="37"/>
  <c r="O36" i="37"/>
  <c r="O37" i="37"/>
  <c r="O38" i="37"/>
  <c r="O39" i="37"/>
  <c r="O40" i="37"/>
  <c r="O41" i="37"/>
  <c r="O42" i="37"/>
  <c r="O43" i="37"/>
  <c r="O44" i="37"/>
  <c r="O45" i="37"/>
  <c r="O46" i="37"/>
  <c r="O47" i="37"/>
  <c r="O48" i="37"/>
  <c r="O49" i="37"/>
  <c r="O50" i="37"/>
  <c r="O51" i="37"/>
  <c r="O52" i="37"/>
  <c r="O53" i="37"/>
  <c r="O54" i="37"/>
  <c r="O55" i="37"/>
  <c r="O56" i="37"/>
  <c r="O57" i="37"/>
  <c r="O58" i="37"/>
  <c r="O59" i="37"/>
  <c r="O60" i="37"/>
  <c r="O61" i="37"/>
  <c r="O62" i="37"/>
  <c r="O63" i="37"/>
  <c r="O64" i="37"/>
  <c r="O65" i="37"/>
  <c r="O66" i="37"/>
  <c r="O67" i="37"/>
  <c r="O68" i="37"/>
  <c r="O69" i="37"/>
  <c r="O70" i="37"/>
  <c r="O71" i="37"/>
  <c r="O72" i="37"/>
  <c r="O73" i="37"/>
  <c r="O74" i="37"/>
  <c r="O75" i="37"/>
  <c r="O76" i="37"/>
  <c r="O77" i="37"/>
  <c r="O78" i="37"/>
  <c r="O79" i="37"/>
  <c r="O80" i="37"/>
  <c r="O81" i="37"/>
  <c r="O82" i="37"/>
  <c r="O83" i="37"/>
  <c r="O84" i="37"/>
  <c r="O85" i="37"/>
  <c r="O86" i="37"/>
  <c r="O87" i="37"/>
  <c r="O88" i="37"/>
  <c r="O89" i="37"/>
  <c r="O90" i="37"/>
  <c r="O91" i="37"/>
  <c r="O92" i="37"/>
  <c r="O93" i="37"/>
  <c r="O94" i="37"/>
  <c r="O95" i="37"/>
  <c r="O96" i="37"/>
  <c r="O97" i="37"/>
  <c r="O98" i="37"/>
  <c r="O99" i="37"/>
  <c r="O100" i="37"/>
  <c r="O3" i="37"/>
  <c r="O4" i="34"/>
  <c r="O5" i="34"/>
  <c r="O6" i="34"/>
  <c r="O7" i="34"/>
  <c r="O8" i="34"/>
  <c r="O9" i="34"/>
  <c r="O10" i="34"/>
  <c r="O11" i="34"/>
  <c r="O12" i="34"/>
  <c r="O13" i="34"/>
  <c r="O14" i="34"/>
  <c r="O15" i="34"/>
  <c r="O16" i="34"/>
  <c r="O17" i="34"/>
  <c r="O18" i="34"/>
  <c r="O19" i="34"/>
  <c r="O20" i="34"/>
  <c r="O21" i="34"/>
  <c r="O22" i="34"/>
  <c r="O23" i="34"/>
  <c r="O24" i="34"/>
  <c r="O25" i="34"/>
  <c r="O26" i="34"/>
  <c r="O27" i="34"/>
  <c r="O28" i="34"/>
  <c r="O29" i="34"/>
  <c r="O30" i="34"/>
  <c r="O31" i="34"/>
  <c r="O32" i="34"/>
  <c r="O33" i="34"/>
  <c r="O34" i="34"/>
  <c r="O35" i="34"/>
  <c r="O36" i="34"/>
  <c r="O37" i="34"/>
  <c r="O38" i="34"/>
  <c r="O39" i="34"/>
  <c r="O40" i="34"/>
  <c r="O41" i="34"/>
  <c r="O42" i="34"/>
  <c r="O43" i="34"/>
  <c r="O44" i="34"/>
  <c r="O45" i="34"/>
  <c r="O46" i="34"/>
  <c r="O47" i="34"/>
  <c r="O48" i="34"/>
  <c r="O49" i="34"/>
  <c r="O50" i="34"/>
  <c r="O51" i="34"/>
  <c r="O52" i="34"/>
  <c r="O53" i="34"/>
  <c r="O54" i="34"/>
  <c r="O55" i="34"/>
  <c r="O56" i="34"/>
  <c r="O57" i="34"/>
  <c r="O58" i="34"/>
  <c r="O59" i="34"/>
  <c r="O60" i="34"/>
  <c r="O61" i="34"/>
  <c r="O62" i="34"/>
  <c r="O63" i="34"/>
  <c r="O64" i="34"/>
  <c r="O65" i="34"/>
  <c r="O66" i="34"/>
  <c r="O67" i="34"/>
  <c r="O68" i="34"/>
  <c r="O69" i="34"/>
  <c r="O70" i="34"/>
  <c r="O71" i="34"/>
  <c r="O72" i="34"/>
  <c r="O73" i="34"/>
  <c r="O74" i="34"/>
  <c r="O75" i="34"/>
  <c r="O76" i="34"/>
  <c r="O77" i="34"/>
  <c r="O78" i="34"/>
  <c r="O79" i="34"/>
  <c r="O80" i="34"/>
  <c r="O81" i="34"/>
  <c r="O82" i="34"/>
  <c r="O83" i="34"/>
  <c r="O84" i="34"/>
  <c r="O85" i="34"/>
  <c r="O86" i="34"/>
  <c r="O87" i="34"/>
  <c r="O88" i="34"/>
  <c r="O89" i="34"/>
  <c r="O90" i="34"/>
  <c r="O91" i="34"/>
  <c r="O92" i="34"/>
  <c r="O93" i="34"/>
  <c r="O94" i="34"/>
  <c r="O95" i="34"/>
  <c r="O96" i="34"/>
  <c r="O97" i="34"/>
  <c r="O98" i="34"/>
  <c r="O99" i="34"/>
  <c r="O100" i="34"/>
  <c r="O3" i="34"/>
  <c r="O4" i="33"/>
  <c r="O5" i="33"/>
  <c r="O6" i="33"/>
  <c r="O7" i="33"/>
  <c r="O8" i="33"/>
  <c r="O9" i="33"/>
  <c r="O10" i="33"/>
  <c r="O11" i="33"/>
  <c r="O12" i="33"/>
  <c r="O13" i="33"/>
  <c r="O14" i="33"/>
  <c r="O15" i="33"/>
  <c r="O16" i="33"/>
  <c r="O17" i="33"/>
  <c r="O18" i="33"/>
  <c r="O19" i="33"/>
  <c r="O20" i="33"/>
  <c r="O21" i="33"/>
  <c r="O22" i="33"/>
  <c r="O23" i="33"/>
  <c r="O24" i="33"/>
  <c r="O25" i="33"/>
  <c r="O26" i="33"/>
  <c r="O27" i="33"/>
  <c r="O28" i="33"/>
  <c r="O29" i="33"/>
  <c r="O30" i="33"/>
  <c r="O31" i="33"/>
  <c r="O32" i="33"/>
  <c r="O33" i="33"/>
  <c r="O34" i="33"/>
  <c r="O35" i="33"/>
  <c r="O36" i="33"/>
  <c r="O37" i="33"/>
  <c r="O38" i="33"/>
  <c r="O39" i="33"/>
  <c r="O40" i="33"/>
  <c r="O41" i="33"/>
  <c r="O42" i="33"/>
  <c r="O43" i="33"/>
  <c r="O44" i="33"/>
  <c r="O45" i="33"/>
  <c r="O46" i="33"/>
  <c r="O47" i="33"/>
  <c r="O48" i="33"/>
  <c r="O49" i="33"/>
  <c r="O50" i="33"/>
  <c r="O51" i="33"/>
  <c r="O52" i="33"/>
  <c r="O53" i="33"/>
  <c r="O54" i="33"/>
  <c r="O55" i="33"/>
  <c r="O56" i="33"/>
  <c r="O57" i="33"/>
  <c r="O58" i="33"/>
  <c r="O59" i="33"/>
  <c r="O60" i="33"/>
  <c r="O61" i="33"/>
  <c r="O62" i="33"/>
  <c r="O63" i="33"/>
  <c r="O64" i="33"/>
  <c r="O65" i="33"/>
  <c r="O66" i="33"/>
  <c r="O67" i="33"/>
  <c r="O68" i="33"/>
  <c r="O69" i="33"/>
  <c r="O70" i="33"/>
  <c r="O71" i="33"/>
  <c r="O72" i="33"/>
  <c r="O73" i="33"/>
  <c r="O74" i="33"/>
  <c r="O75" i="33"/>
  <c r="O76" i="33"/>
  <c r="O77" i="33"/>
  <c r="O78" i="33"/>
  <c r="O79" i="33"/>
  <c r="O80" i="33"/>
  <c r="O81" i="33"/>
  <c r="O82" i="33"/>
  <c r="O83" i="33"/>
  <c r="O84" i="33"/>
  <c r="O85" i="33"/>
  <c r="O86" i="33"/>
  <c r="O87" i="33"/>
  <c r="O88" i="33"/>
  <c r="O89" i="33"/>
  <c r="O90" i="33"/>
  <c r="O91" i="33"/>
  <c r="O92" i="33"/>
  <c r="O93" i="33"/>
  <c r="O94" i="33"/>
  <c r="O95" i="33"/>
  <c r="O96" i="33"/>
  <c r="O97" i="33"/>
  <c r="O98" i="33"/>
  <c r="O99" i="33"/>
  <c r="O100" i="33"/>
  <c r="O3" i="33"/>
  <c r="O4" i="31"/>
  <c r="O5" i="31"/>
  <c r="O6" i="31"/>
  <c r="O7" i="31"/>
  <c r="O8" i="31"/>
  <c r="O9" i="31"/>
  <c r="O10" i="31"/>
  <c r="O11" i="31"/>
  <c r="O12" i="31"/>
  <c r="O13" i="31"/>
  <c r="O14" i="31"/>
  <c r="O15" i="31"/>
  <c r="O16" i="31"/>
  <c r="O17" i="31"/>
  <c r="O18" i="31"/>
  <c r="O19" i="31"/>
  <c r="O20" i="31"/>
  <c r="O21" i="31"/>
  <c r="O22" i="31"/>
  <c r="O23" i="31"/>
  <c r="O24" i="31"/>
  <c r="O25" i="31"/>
  <c r="O26" i="31"/>
  <c r="O27" i="31"/>
  <c r="O28" i="31"/>
  <c r="O29" i="31"/>
  <c r="O30" i="31"/>
  <c r="O31" i="31"/>
  <c r="O32" i="31"/>
  <c r="O33" i="31"/>
  <c r="O34" i="31"/>
  <c r="O35" i="31"/>
  <c r="O36" i="31"/>
  <c r="O37" i="31"/>
  <c r="O38" i="31"/>
  <c r="O39" i="31"/>
  <c r="O40" i="31"/>
  <c r="O41" i="31"/>
  <c r="O42" i="31"/>
  <c r="O43" i="31"/>
  <c r="O44" i="31"/>
  <c r="O45" i="31"/>
  <c r="O46" i="31"/>
  <c r="O47" i="31"/>
  <c r="O48" i="31"/>
  <c r="O49" i="31"/>
  <c r="O50" i="31"/>
  <c r="O51" i="31"/>
  <c r="O52" i="31"/>
  <c r="O53" i="31"/>
  <c r="O54" i="31"/>
  <c r="O55" i="31"/>
  <c r="O56" i="31"/>
  <c r="O57" i="31"/>
  <c r="O58" i="31"/>
  <c r="O59" i="31"/>
  <c r="O60" i="31"/>
  <c r="O61" i="31"/>
  <c r="O62" i="31"/>
  <c r="O63" i="31"/>
  <c r="O64" i="31"/>
  <c r="O65" i="31"/>
  <c r="O66" i="31"/>
  <c r="O67" i="31"/>
  <c r="O68" i="31"/>
  <c r="O69" i="31"/>
  <c r="O70" i="31"/>
  <c r="O71" i="31"/>
  <c r="O72" i="31"/>
  <c r="O73" i="31"/>
  <c r="O74" i="31"/>
  <c r="O75" i="31"/>
  <c r="O76" i="31"/>
  <c r="O77" i="31"/>
  <c r="O78" i="31"/>
  <c r="O79" i="31"/>
  <c r="O80" i="31"/>
  <c r="O81" i="31"/>
  <c r="O82" i="31"/>
  <c r="O83" i="31"/>
  <c r="O84" i="31"/>
  <c r="O85" i="31"/>
  <c r="O86" i="31"/>
  <c r="O87" i="31"/>
  <c r="O88" i="31"/>
  <c r="O89" i="31"/>
  <c r="O90" i="31"/>
  <c r="O91" i="31"/>
  <c r="O92" i="31"/>
  <c r="O93" i="31"/>
  <c r="O94" i="31"/>
  <c r="O95" i="31"/>
  <c r="O96" i="31"/>
  <c r="O97" i="31"/>
  <c r="O98" i="31"/>
  <c r="O99" i="31"/>
  <c r="O100" i="31"/>
  <c r="O3" i="31"/>
  <c r="N4" i="55"/>
  <c r="N5" i="55"/>
  <c r="N6" i="55"/>
  <c r="N7" i="55"/>
  <c r="N8" i="55"/>
  <c r="N9" i="55"/>
  <c r="N10" i="55"/>
  <c r="N11" i="55"/>
  <c r="N12" i="55"/>
  <c r="N13" i="55"/>
  <c r="N14" i="55"/>
  <c r="N15" i="55"/>
  <c r="N16" i="55"/>
  <c r="N17" i="55"/>
  <c r="N18" i="55"/>
  <c r="N19" i="55"/>
  <c r="N20" i="55"/>
  <c r="N21" i="55"/>
  <c r="N22" i="55"/>
  <c r="N23" i="55"/>
  <c r="N24" i="55"/>
  <c r="N25" i="55"/>
  <c r="N26" i="55"/>
  <c r="N27" i="55"/>
  <c r="N28" i="55"/>
  <c r="N29" i="55"/>
  <c r="N30" i="55"/>
  <c r="N31" i="55"/>
  <c r="N32" i="55"/>
  <c r="N33" i="55"/>
  <c r="N34" i="55"/>
  <c r="N35" i="55"/>
  <c r="N36" i="55"/>
  <c r="N37" i="55"/>
  <c r="N38" i="55"/>
  <c r="N39" i="55"/>
  <c r="N40" i="55"/>
  <c r="N41" i="55"/>
  <c r="N42" i="55"/>
  <c r="N43" i="55"/>
  <c r="N44" i="55"/>
  <c r="N45" i="55"/>
  <c r="N46" i="55"/>
  <c r="N47" i="55"/>
  <c r="N48" i="55"/>
  <c r="N49" i="55"/>
  <c r="N50" i="55"/>
  <c r="N51" i="55"/>
  <c r="N52" i="55"/>
  <c r="N53" i="55"/>
  <c r="N54" i="55"/>
  <c r="N55" i="55"/>
  <c r="N56" i="55"/>
  <c r="N57" i="55"/>
  <c r="N58" i="55"/>
  <c r="N59" i="55"/>
  <c r="N60" i="55"/>
  <c r="N61" i="55"/>
  <c r="N62" i="55"/>
  <c r="N63" i="55"/>
  <c r="N64" i="55"/>
  <c r="N65" i="55"/>
  <c r="N66" i="55"/>
  <c r="N67" i="55"/>
  <c r="N68" i="55"/>
  <c r="N69" i="55"/>
  <c r="N70" i="55"/>
  <c r="N71" i="55"/>
  <c r="N72" i="55"/>
  <c r="N73" i="55"/>
  <c r="N74" i="55"/>
  <c r="N75" i="55"/>
  <c r="N76" i="55"/>
  <c r="N77" i="55"/>
  <c r="N78" i="55"/>
  <c r="N79" i="55"/>
  <c r="N80" i="55"/>
  <c r="N81" i="55"/>
  <c r="N82" i="55"/>
  <c r="N83" i="55"/>
  <c r="N84" i="55"/>
  <c r="N85" i="55"/>
  <c r="N86" i="55"/>
  <c r="N87" i="55"/>
  <c r="N88" i="55"/>
  <c r="N89" i="55"/>
  <c r="N90" i="55"/>
  <c r="N91" i="55"/>
  <c r="N92" i="55"/>
  <c r="N93" i="55"/>
  <c r="N94" i="55"/>
  <c r="N95" i="55"/>
  <c r="N96" i="55"/>
  <c r="N97" i="55"/>
  <c r="N98" i="55"/>
  <c r="N99" i="55"/>
  <c r="N100" i="55"/>
  <c r="N3" i="55"/>
  <c r="N5" i="54"/>
  <c r="N6" i="54"/>
  <c r="N7" i="54"/>
  <c r="N8" i="54"/>
  <c r="N9" i="54"/>
  <c r="N10" i="54"/>
  <c r="N11" i="54"/>
  <c r="N12" i="54"/>
  <c r="N13" i="54"/>
  <c r="N14" i="54"/>
  <c r="N15" i="54"/>
  <c r="N16" i="54"/>
  <c r="N17" i="54"/>
  <c r="N18" i="54"/>
  <c r="N19" i="54"/>
  <c r="N20" i="54"/>
  <c r="N21" i="54"/>
  <c r="N22" i="54"/>
  <c r="N23" i="54"/>
  <c r="N24" i="54"/>
  <c r="N25" i="54"/>
  <c r="N26" i="54"/>
  <c r="N27" i="54"/>
  <c r="N28" i="54"/>
  <c r="N29" i="54"/>
  <c r="N30" i="54"/>
  <c r="N31" i="54"/>
  <c r="N32" i="54"/>
  <c r="N33" i="54"/>
  <c r="N34" i="54"/>
  <c r="N35" i="54"/>
  <c r="N36" i="54"/>
  <c r="N37" i="54"/>
  <c r="N38" i="54"/>
  <c r="N39" i="54"/>
  <c r="N40" i="54"/>
  <c r="N41" i="54"/>
  <c r="N42" i="54"/>
  <c r="N43" i="54"/>
  <c r="N44" i="54"/>
  <c r="N45" i="54"/>
  <c r="N46" i="54"/>
  <c r="N47" i="54"/>
  <c r="N48" i="54"/>
  <c r="N49" i="54"/>
  <c r="N50" i="54"/>
  <c r="N51" i="54"/>
  <c r="N52" i="54"/>
  <c r="N53" i="54"/>
  <c r="N54" i="54"/>
  <c r="N55" i="54"/>
  <c r="N56" i="54"/>
  <c r="N57" i="54"/>
  <c r="N58" i="54"/>
  <c r="N59" i="54"/>
  <c r="N60" i="54"/>
  <c r="N61" i="54"/>
  <c r="N62" i="54"/>
  <c r="N63" i="54"/>
  <c r="N64" i="54"/>
  <c r="N65" i="54"/>
  <c r="N66" i="54"/>
  <c r="N67" i="54"/>
  <c r="N68" i="54"/>
  <c r="N69" i="54"/>
  <c r="N70" i="54"/>
  <c r="N71" i="54"/>
  <c r="N72" i="54"/>
  <c r="N73" i="54"/>
  <c r="N74" i="54"/>
  <c r="N75" i="54"/>
  <c r="N76" i="54"/>
  <c r="N77" i="54"/>
  <c r="N78" i="54"/>
  <c r="N79" i="54"/>
  <c r="N80" i="54"/>
  <c r="N81" i="54"/>
  <c r="N82" i="54"/>
  <c r="N83" i="54"/>
  <c r="N84" i="54"/>
  <c r="N85" i="54"/>
  <c r="N86" i="54"/>
  <c r="N87" i="54"/>
  <c r="N88" i="54"/>
  <c r="N89" i="54"/>
  <c r="N90" i="54"/>
  <c r="N91" i="54"/>
  <c r="N92" i="54"/>
  <c r="N93" i="54"/>
  <c r="N94" i="54"/>
  <c r="N95" i="54"/>
  <c r="N96" i="54"/>
  <c r="N97" i="54"/>
  <c r="N98" i="54"/>
  <c r="N99" i="54"/>
  <c r="N100" i="54"/>
  <c r="N4" i="39"/>
  <c r="N5" i="39"/>
  <c r="N6" i="39"/>
  <c r="N7" i="39"/>
  <c r="N8" i="39"/>
  <c r="N9" i="39"/>
  <c r="N10" i="39"/>
  <c r="N11" i="39"/>
  <c r="N12" i="39"/>
  <c r="N13" i="39"/>
  <c r="N14" i="39"/>
  <c r="N15" i="39"/>
  <c r="N16" i="39"/>
  <c r="N17" i="39"/>
  <c r="N18" i="39"/>
  <c r="N19" i="39"/>
  <c r="N20" i="39"/>
  <c r="N21" i="39"/>
  <c r="N22" i="39"/>
  <c r="N23" i="39"/>
  <c r="N24" i="39"/>
  <c r="N25" i="39"/>
  <c r="N26" i="39"/>
  <c r="N27" i="39"/>
  <c r="N28" i="39"/>
  <c r="N29" i="39"/>
  <c r="N30" i="39"/>
  <c r="N31" i="39"/>
  <c r="N32" i="39"/>
  <c r="N33" i="39"/>
  <c r="N34" i="39"/>
  <c r="N35" i="39"/>
  <c r="N36" i="39"/>
  <c r="N37" i="39"/>
  <c r="N38" i="39"/>
  <c r="N39" i="39"/>
  <c r="N40" i="39"/>
  <c r="N41" i="39"/>
  <c r="N42" i="39"/>
  <c r="N43" i="39"/>
  <c r="N44" i="39"/>
  <c r="N45" i="39"/>
  <c r="N46" i="39"/>
  <c r="N47" i="39"/>
  <c r="N48" i="39"/>
  <c r="N49" i="39"/>
  <c r="N50" i="39"/>
  <c r="N51" i="39"/>
  <c r="N52" i="39"/>
  <c r="N53" i="39"/>
  <c r="N54" i="39"/>
  <c r="N55" i="39"/>
  <c r="N56" i="39"/>
  <c r="N57" i="39"/>
  <c r="N58" i="39"/>
  <c r="N59" i="39"/>
  <c r="N60" i="39"/>
  <c r="N61" i="39"/>
  <c r="N62" i="39"/>
  <c r="N63" i="39"/>
  <c r="N64" i="39"/>
  <c r="N65" i="39"/>
  <c r="N66" i="39"/>
  <c r="N67" i="39"/>
  <c r="N68" i="39"/>
  <c r="N69" i="39"/>
  <c r="N70" i="39"/>
  <c r="N71" i="39"/>
  <c r="N72" i="39"/>
  <c r="N73" i="39"/>
  <c r="N74" i="39"/>
  <c r="N75" i="39"/>
  <c r="N76" i="39"/>
  <c r="N77" i="39"/>
  <c r="N78" i="39"/>
  <c r="N79" i="39"/>
  <c r="N80" i="39"/>
  <c r="N81" i="39"/>
  <c r="N82" i="39"/>
  <c r="N83" i="39"/>
  <c r="N84" i="39"/>
  <c r="N85" i="39"/>
  <c r="N86" i="39"/>
  <c r="N87" i="39"/>
  <c r="N88" i="39"/>
  <c r="N89" i="39"/>
  <c r="N90" i="39"/>
  <c r="N91" i="39"/>
  <c r="N92" i="39"/>
  <c r="N93" i="39"/>
  <c r="N94" i="39"/>
  <c r="N95" i="39"/>
  <c r="N96" i="39"/>
  <c r="N97" i="39"/>
  <c r="N98" i="39"/>
  <c r="N99" i="39"/>
  <c r="N100" i="39"/>
  <c r="N3" i="39"/>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7" i="38"/>
  <c r="N98" i="38"/>
  <c r="N99" i="38"/>
  <c r="N100" i="38"/>
  <c r="N3" i="38"/>
  <c r="N4" i="37"/>
  <c r="N5" i="37"/>
  <c r="N6" i="37"/>
  <c r="N7" i="37"/>
  <c r="N8" i="37"/>
  <c r="N9" i="37"/>
  <c r="N10" i="37"/>
  <c r="N11" i="37"/>
  <c r="N12" i="37"/>
  <c r="N13" i="37"/>
  <c r="N14" i="37"/>
  <c r="N15" i="37"/>
  <c r="N16" i="37"/>
  <c r="N17" i="37"/>
  <c r="N18" i="37"/>
  <c r="N19" i="37"/>
  <c r="N20" i="37"/>
  <c r="N21" i="37"/>
  <c r="N22" i="37"/>
  <c r="N23" i="37"/>
  <c r="N24" i="37"/>
  <c r="N25" i="37"/>
  <c r="N26" i="37"/>
  <c r="N27" i="37"/>
  <c r="N28" i="37"/>
  <c r="N29" i="37"/>
  <c r="N30" i="37"/>
  <c r="N31" i="37"/>
  <c r="N32" i="37"/>
  <c r="N33" i="37"/>
  <c r="N34" i="37"/>
  <c r="N35" i="37"/>
  <c r="N36" i="37"/>
  <c r="N37" i="37"/>
  <c r="N38" i="37"/>
  <c r="N39" i="37"/>
  <c r="N40" i="37"/>
  <c r="N41" i="37"/>
  <c r="N42" i="37"/>
  <c r="N43" i="37"/>
  <c r="N44" i="37"/>
  <c r="N45" i="37"/>
  <c r="N46" i="37"/>
  <c r="N47" i="37"/>
  <c r="N48" i="37"/>
  <c r="N49" i="37"/>
  <c r="N50" i="37"/>
  <c r="N51" i="37"/>
  <c r="N52" i="37"/>
  <c r="N53" i="37"/>
  <c r="N54" i="37"/>
  <c r="N55" i="37"/>
  <c r="N56" i="37"/>
  <c r="N57" i="37"/>
  <c r="N58" i="37"/>
  <c r="N59" i="37"/>
  <c r="N60" i="37"/>
  <c r="N61" i="37"/>
  <c r="N62" i="37"/>
  <c r="N63" i="37"/>
  <c r="N64" i="37"/>
  <c r="N65" i="37"/>
  <c r="N66" i="37"/>
  <c r="N67" i="37"/>
  <c r="N68" i="37"/>
  <c r="N69" i="37"/>
  <c r="N70" i="37"/>
  <c r="N71" i="37"/>
  <c r="N72" i="37"/>
  <c r="N73" i="37"/>
  <c r="N74" i="37"/>
  <c r="N75" i="37"/>
  <c r="N76" i="37"/>
  <c r="N77" i="37"/>
  <c r="N78" i="37"/>
  <c r="N79" i="37"/>
  <c r="N80" i="37"/>
  <c r="N81" i="37"/>
  <c r="N82" i="37"/>
  <c r="N83" i="37"/>
  <c r="N84" i="37"/>
  <c r="N85" i="37"/>
  <c r="N86" i="37"/>
  <c r="N87" i="37"/>
  <c r="N88" i="37"/>
  <c r="N89" i="37"/>
  <c r="N90" i="37"/>
  <c r="N91" i="37"/>
  <c r="N92" i="37"/>
  <c r="N93" i="37"/>
  <c r="N94" i="37"/>
  <c r="N95" i="37"/>
  <c r="N96" i="37"/>
  <c r="N97" i="37"/>
  <c r="N98" i="37"/>
  <c r="N99" i="37"/>
  <c r="N100" i="37"/>
  <c r="N3" i="37"/>
  <c r="N4" i="34"/>
  <c r="N5" i="34"/>
  <c r="N6" i="34"/>
  <c r="N7" i="34"/>
  <c r="N8" i="34"/>
  <c r="N9" i="34"/>
  <c r="N10" i="34"/>
  <c r="N11" i="34"/>
  <c r="N12" i="34"/>
  <c r="N13" i="34"/>
  <c r="N14" i="34"/>
  <c r="N15" i="34"/>
  <c r="N16" i="34"/>
  <c r="N17" i="34"/>
  <c r="N18" i="34"/>
  <c r="N19" i="34"/>
  <c r="N20" i="34"/>
  <c r="N21" i="34"/>
  <c r="N22" i="34"/>
  <c r="N23" i="34"/>
  <c r="N24" i="34"/>
  <c r="N25" i="34"/>
  <c r="N26" i="34"/>
  <c r="N27" i="34"/>
  <c r="N28" i="34"/>
  <c r="N29" i="34"/>
  <c r="N30" i="34"/>
  <c r="N31" i="34"/>
  <c r="N32" i="34"/>
  <c r="N33" i="34"/>
  <c r="N34" i="34"/>
  <c r="N35" i="34"/>
  <c r="N36" i="34"/>
  <c r="N37" i="34"/>
  <c r="N38" i="34"/>
  <c r="N39" i="34"/>
  <c r="N40" i="34"/>
  <c r="N41" i="34"/>
  <c r="N42" i="34"/>
  <c r="N43" i="34"/>
  <c r="N44" i="34"/>
  <c r="N45" i="34"/>
  <c r="N46" i="34"/>
  <c r="N47" i="34"/>
  <c r="N48" i="34"/>
  <c r="N49" i="34"/>
  <c r="N50" i="34"/>
  <c r="N51" i="34"/>
  <c r="N52" i="34"/>
  <c r="N53" i="34"/>
  <c r="N54" i="34"/>
  <c r="N55" i="34"/>
  <c r="N56" i="34"/>
  <c r="N57" i="34"/>
  <c r="N58" i="34"/>
  <c r="N59" i="34"/>
  <c r="N60" i="34"/>
  <c r="N61" i="34"/>
  <c r="N62" i="34"/>
  <c r="N63" i="34"/>
  <c r="N64" i="34"/>
  <c r="N65" i="34"/>
  <c r="N66" i="34"/>
  <c r="N67" i="34"/>
  <c r="N68" i="34"/>
  <c r="N69" i="34"/>
  <c r="N70" i="34"/>
  <c r="N71" i="34"/>
  <c r="N72" i="34"/>
  <c r="N73" i="34"/>
  <c r="N74" i="34"/>
  <c r="N75" i="34"/>
  <c r="N76" i="34"/>
  <c r="N77" i="34"/>
  <c r="N78" i="34"/>
  <c r="N79" i="34"/>
  <c r="N80" i="34"/>
  <c r="N81" i="34"/>
  <c r="N82" i="34"/>
  <c r="N83" i="34"/>
  <c r="N84" i="34"/>
  <c r="N85" i="34"/>
  <c r="N86" i="34"/>
  <c r="N87" i="34"/>
  <c r="N88" i="34"/>
  <c r="N89" i="34"/>
  <c r="N90" i="34"/>
  <c r="N91" i="34"/>
  <c r="N92" i="34"/>
  <c r="N93" i="34"/>
  <c r="N94" i="34"/>
  <c r="N95" i="34"/>
  <c r="N96" i="34"/>
  <c r="N97" i="34"/>
  <c r="N98" i="34"/>
  <c r="N99" i="34"/>
  <c r="N100" i="34"/>
  <c r="N3" i="34"/>
  <c r="N4" i="33"/>
  <c r="N5" i="33"/>
  <c r="N6" i="33"/>
  <c r="N7" i="33"/>
  <c r="N8" i="33"/>
  <c r="N9" i="33"/>
  <c r="N10" i="33"/>
  <c r="N11" i="33"/>
  <c r="N12" i="33"/>
  <c r="N13" i="33"/>
  <c r="N14" i="33"/>
  <c r="N15" i="33"/>
  <c r="N16" i="33"/>
  <c r="N17" i="33"/>
  <c r="N18" i="33"/>
  <c r="N19" i="33"/>
  <c r="N20" i="33"/>
  <c r="N21" i="33"/>
  <c r="N22" i="33"/>
  <c r="N23" i="33"/>
  <c r="N24" i="33"/>
  <c r="N25" i="33"/>
  <c r="N26" i="33"/>
  <c r="N27" i="33"/>
  <c r="N28" i="33"/>
  <c r="N29" i="33"/>
  <c r="N30" i="33"/>
  <c r="N31" i="33"/>
  <c r="N32" i="33"/>
  <c r="N33" i="33"/>
  <c r="N34" i="33"/>
  <c r="N35" i="33"/>
  <c r="N36" i="33"/>
  <c r="N37" i="33"/>
  <c r="N38" i="33"/>
  <c r="N39" i="33"/>
  <c r="N40" i="33"/>
  <c r="N41" i="33"/>
  <c r="N42" i="33"/>
  <c r="N43" i="33"/>
  <c r="N44" i="33"/>
  <c r="N45" i="33"/>
  <c r="N46" i="33"/>
  <c r="N47" i="33"/>
  <c r="N48" i="33"/>
  <c r="N49" i="33"/>
  <c r="N50" i="33"/>
  <c r="N51" i="33"/>
  <c r="N52" i="33"/>
  <c r="N53" i="33"/>
  <c r="N54" i="33"/>
  <c r="N55" i="33"/>
  <c r="N56" i="33"/>
  <c r="N57" i="33"/>
  <c r="N58" i="33"/>
  <c r="N59" i="33"/>
  <c r="N60" i="33"/>
  <c r="N61" i="33"/>
  <c r="N62" i="33"/>
  <c r="N63" i="33"/>
  <c r="N64" i="33"/>
  <c r="N65" i="33"/>
  <c r="N66" i="33"/>
  <c r="N67" i="33"/>
  <c r="N68" i="33"/>
  <c r="N69" i="33"/>
  <c r="N70" i="33"/>
  <c r="N71" i="33"/>
  <c r="N72" i="33"/>
  <c r="N73" i="33"/>
  <c r="N74" i="33"/>
  <c r="N75" i="33"/>
  <c r="N76" i="33"/>
  <c r="N77" i="33"/>
  <c r="N78" i="33"/>
  <c r="N79" i="33"/>
  <c r="N80" i="33"/>
  <c r="N81" i="33"/>
  <c r="N82" i="33"/>
  <c r="N83" i="33"/>
  <c r="N84" i="33"/>
  <c r="N85" i="33"/>
  <c r="N86" i="33"/>
  <c r="N87" i="33"/>
  <c r="N88" i="33"/>
  <c r="N89" i="33"/>
  <c r="N90" i="33"/>
  <c r="N91" i="33"/>
  <c r="N92" i="33"/>
  <c r="N93" i="33"/>
  <c r="N94" i="33"/>
  <c r="N95" i="33"/>
  <c r="N96" i="33"/>
  <c r="N97" i="33"/>
  <c r="N98" i="33"/>
  <c r="N99" i="33"/>
  <c r="N100" i="33"/>
  <c r="N3" i="33"/>
  <c r="N4" i="31"/>
  <c r="N5" i="31"/>
  <c r="N6" i="31"/>
  <c r="N7" i="31"/>
  <c r="N8" i="31"/>
  <c r="N9" i="31"/>
  <c r="N10" i="31"/>
  <c r="N11" i="31"/>
  <c r="N12" i="31"/>
  <c r="N13" i="31"/>
  <c r="N14" i="31"/>
  <c r="N15" i="31"/>
  <c r="N16" i="31"/>
  <c r="N17" i="31"/>
  <c r="N18" i="31"/>
  <c r="N19" i="31"/>
  <c r="N20" i="31"/>
  <c r="N21" i="31"/>
  <c r="N22" i="31"/>
  <c r="N23" i="31"/>
  <c r="N24" i="31"/>
  <c r="N25" i="31"/>
  <c r="N26" i="31"/>
  <c r="N27" i="31"/>
  <c r="N28" i="31"/>
  <c r="N29" i="31"/>
  <c r="N30" i="31"/>
  <c r="N31" i="31"/>
  <c r="N32" i="31"/>
  <c r="N33" i="31"/>
  <c r="N34" i="31"/>
  <c r="N35" i="31"/>
  <c r="N36" i="31"/>
  <c r="N37" i="31"/>
  <c r="N38" i="31"/>
  <c r="N39" i="31"/>
  <c r="N40" i="31"/>
  <c r="N41" i="31"/>
  <c r="N42" i="31"/>
  <c r="N43" i="31"/>
  <c r="N44" i="31"/>
  <c r="N45" i="31"/>
  <c r="N46" i="31"/>
  <c r="N47" i="31"/>
  <c r="N48" i="31"/>
  <c r="N49" i="31"/>
  <c r="N50" i="31"/>
  <c r="N51" i="31"/>
  <c r="N52" i="31"/>
  <c r="N53" i="31"/>
  <c r="N54" i="31"/>
  <c r="N55" i="31"/>
  <c r="N56" i="31"/>
  <c r="N57" i="31"/>
  <c r="N58" i="31"/>
  <c r="N59" i="31"/>
  <c r="N60" i="31"/>
  <c r="N61" i="31"/>
  <c r="N62" i="31"/>
  <c r="N63" i="31"/>
  <c r="N64" i="31"/>
  <c r="N65" i="31"/>
  <c r="N66" i="31"/>
  <c r="N67" i="31"/>
  <c r="N68" i="31"/>
  <c r="N69" i="31"/>
  <c r="N70" i="31"/>
  <c r="N71" i="31"/>
  <c r="N72" i="31"/>
  <c r="N73" i="31"/>
  <c r="N74" i="31"/>
  <c r="N75" i="31"/>
  <c r="N76" i="31"/>
  <c r="N77" i="31"/>
  <c r="N78" i="31"/>
  <c r="N79" i="31"/>
  <c r="N80" i="31"/>
  <c r="N81" i="31"/>
  <c r="N82" i="31"/>
  <c r="N83" i="31"/>
  <c r="N84" i="31"/>
  <c r="N85" i="31"/>
  <c r="N86" i="31"/>
  <c r="N87" i="31"/>
  <c r="N88" i="31"/>
  <c r="N89" i="31"/>
  <c r="N90" i="31"/>
  <c r="N91" i="31"/>
  <c r="N92" i="31"/>
  <c r="N93" i="31"/>
  <c r="N94" i="31"/>
  <c r="N95" i="31"/>
  <c r="N96" i="31"/>
  <c r="N97" i="31"/>
  <c r="N98" i="31"/>
  <c r="N99" i="31"/>
  <c r="N100" i="31"/>
  <c r="N3" i="31"/>
  <c r="M4" i="55"/>
  <c r="M5" i="55"/>
  <c r="M6" i="55"/>
  <c r="M7" i="55"/>
  <c r="M8" i="55"/>
  <c r="M9" i="55"/>
  <c r="M10" i="55"/>
  <c r="M11" i="55"/>
  <c r="M12" i="55"/>
  <c r="M13" i="55"/>
  <c r="M14" i="55"/>
  <c r="M15" i="55"/>
  <c r="M16" i="55"/>
  <c r="M17" i="55"/>
  <c r="M18" i="55"/>
  <c r="M19" i="55"/>
  <c r="M20" i="55"/>
  <c r="M21" i="55"/>
  <c r="M22" i="55"/>
  <c r="M23" i="55"/>
  <c r="M24" i="55"/>
  <c r="M25" i="55"/>
  <c r="M26" i="55"/>
  <c r="M27" i="55"/>
  <c r="M28" i="55"/>
  <c r="M29" i="55"/>
  <c r="M30" i="55"/>
  <c r="M31" i="55"/>
  <c r="M32" i="55"/>
  <c r="M33" i="55"/>
  <c r="M34" i="55"/>
  <c r="M35" i="55"/>
  <c r="M36" i="55"/>
  <c r="M37" i="55"/>
  <c r="M38" i="55"/>
  <c r="M39" i="55"/>
  <c r="M40" i="55"/>
  <c r="M41" i="55"/>
  <c r="M42" i="55"/>
  <c r="M43" i="55"/>
  <c r="M44" i="55"/>
  <c r="M45" i="55"/>
  <c r="M46" i="55"/>
  <c r="M47" i="55"/>
  <c r="M48" i="55"/>
  <c r="M49" i="55"/>
  <c r="M50" i="55"/>
  <c r="M51" i="55"/>
  <c r="M52" i="55"/>
  <c r="M53" i="55"/>
  <c r="M54" i="55"/>
  <c r="M55" i="55"/>
  <c r="M56" i="55"/>
  <c r="M57" i="55"/>
  <c r="M58" i="55"/>
  <c r="M59" i="55"/>
  <c r="M60" i="55"/>
  <c r="M61" i="55"/>
  <c r="M62" i="55"/>
  <c r="M63" i="55"/>
  <c r="M64" i="55"/>
  <c r="M65" i="55"/>
  <c r="M66" i="55"/>
  <c r="M67" i="55"/>
  <c r="M68" i="55"/>
  <c r="M69" i="55"/>
  <c r="M70" i="55"/>
  <c r="M71" i="55"/>
  <c r="M72" i="55"/>
  <c r="M73" i="55"/>
  <c r="M74" i="55"/>
  <c r="M75" i="55"/>
  <c r="M76" i="55"/>
  <c r="M77" i="55"/>
  <c r="M78" i="55"/>
  <c r="M79" i="55"/>
  <c r="M80" i="55"/>
  <c r="M81" i="55"/>
  <c r="M82" i="55"/>
  <c r="M83" i="55"/>
  <c r="M84" i="55"/>
  <c r="M85" i="55"/>
  <c r="M86" i="55"/>
  <c r="M87" i="55"/>
  <c r="M88" i="55"/>
  <c r="M89" i="55"/>
  <c r="M90" i="55"/>
  <c r="M91" i="55"/>
  <c r="M92" i="55"/>
  <c r="M93" i="55"/>
  <c r="M94" i="55"/>
  <c r="M95" i="55"/>
  <c r="M96" i="55"/>
  <c r="M97" i="55"/>
  <c r="M98" i="55"/>
  <c r="M99" i="55"/>
  <c r="M100" i="55"/>
  <c r="M3" i="55"/>
  <c r="M6" i="54"/>
  <c r="M7" i="54"/>
  <c r="M8" i="54"/>
  <c r="M9" i="54"/>
  <c r="M10" i="54"/>
  <c r="M11" i="54"/>
  <c r="M12" i="54"/>
  <c r="M13" i="54"/>
  <c r="M14" i="54"/>
  <c r="M15" i="54"/>
  <c r="M16" i="54"/>
  <c r="M17" i="54"/>
  <c r="M18" i="54"/>
  <c r="M19" i="54"/>
  <c r="M20" i="54"/>
  <c r="M21" i="54"/>
  <c r="M22" i="54"/>
  <c r="M23" i="54"/>
  <c r="M24" i="54"/>
  <c r="M25" i="54"/>
  <c r="M26" i="54"/>
  <c r="M27" i="54"/>
  <c r="M28" i="54"/>
  <c r="M29" i="54"/>
  <c r="M30" i="54"/>
  <c r="M31" i="54"/>
  <c r="M32" i="54"/>
  <c r="M33" i="54"/>
  <c r="M34" i="54"/>
  <c r="M35" i="54"/>
  <c r="M36" i="54"/>
  <c r="M37" i="54"/>
  <c r="M38" i="54"/>
  <c r="M39" i="54"/>
  <c r="M40" i="54"/>
  <c r="M41" i="54"/>
  <c r="M42" i="54"/>
  <c r="M43" i="54"/>
  <c r="M44" i="54"/>
  <c r="M45" i="54"/>
  <c r="M46" i="54"/>
  <c r="M47" i="54"/>
  <c r="M48" i="54"/>
  <c r="M49" i="54"/>
  <c r="M50" i="54"/>
  <c r="M51" i="54"/>
  <c r="M52" i="54"/>
  <c r="M53" i="54"/>
  <c r="M54" i="54"/>
  <c r="M55" i="54"/>
  <c r="M56" i="54"/>
  <c r="M57" i="54"/>
  <c r="M58" i="54"/>
  <c r="M59" i="54"/>
  <c r="M60" i="54"/>
  <c r="M61" i="54"/>
  <c r="M62" i="54"/>
  <c r="M63" i="54"/>
  <c r="M64" i="54"/>
  <c r="M65" i="54"/>
  <c r="M66" i="54"/>
  <c r="M67" i="54"/>
  <c r="M68" i="54"/>
  <c r="M69" i="54"/>
  <c r="M70" i="54"/>
  <c r="M71" i="54"/>
  <c r="M72" i="54"/>
  <c r="M73" i="54"/>
  <c r="M74" i="54"/>
  <c r="M75" i="54"/>
  <c r="M76" i="54"/>
  <c r="M77" i="54"/>
  <c r="M78" i="54"/>
  <c r="M79" i="54"/>
  <c r="M80" i="54"/>
  <c r="M81" i="54"/>
  <c r="M82" i="54"/>
  <c r="M83" i="54"/>
  <c r="M84" i="54"/>
  <c r="M85" i="54"/>
  <c r="M86" i="54"/>
  <c r="M87" i="54"/>
  <c r="M88" i="54"/>
  <c r="M89" i="54"/>
  <c r="M90" i="54"/>
  <c r="M91" i="54"/>
  <c r="M92" i="54"/>
  <c r="M93" i="54"/>
  <c r="M94" i="54"/>
  <c r="M95" i="54"/>
  <c r="M96" i="54"/>
  <c r="M97" i="54"/>
  <c r="M98" i="54"/>
  <c r="M99" i="54"/>
  <c r="M100" i="54"/>
  <c r="M4" i="39"/>
  <c r="M5" i="39"/>
  <c r="M6" i="39"/>
  <c r="M7" i="39"/>
  <c r="M8" i="39"/>
  <c r="M9" i="39"/>
  <c r="M10" i="39"/>
  <c r="M11" i="39"/>
  <c r="M12" i="39"/>
  <c r="M13" i="39"/>
  <c r="M14" i="39"/>
  <c r="M15" i="39"/>
  <c r="M16" i="39"/>
  <c r="M17" i="39"/>
  <c r="M18" i="39"/>
  <c r="M19" i="39"/>
  <c r="M20" i="39"/>
  <c r="M21" i="39"/>
  <c r="M22" i="39"/>
  <c r="M23" i="39"/>
  <c r="M24" i="39"/>
  <c r="M25" i="39"/>
  <c r="M26" i="39"/>
  <c r="M27" i="39"/>
  <c r="M28" i="39"/>
  <c r="M29" i="39"/>
  <c r="M30" i="39"/>
  <c r="M31" i="39"/>
  <c r="M32" i="39"/>
  <c r="M33" i="39"/>
  <c r="M34" i="39"/>
  <c r="M35" i="39"/>
  <c r="M36" i="39"/>
  <c r="M37" i="39"/>
  <c r="M38" i="39"/>
  <c r="M39" i="39"/>
  <c r="M40" i="39"/>
  <c r="M41" i="39"/>
  <c r="M42" i="39"/>
  <c r="M43" i="39"/>
  <c r="M44" i="39"/>
  <c r="M45" i="39"/>
  <c r="M46" i="39"/>
  <c r="M47" i="39"/>
  <c r="M48" i="39"/>
  <c r="M49" i="39"/>
  <c r="M50" i="39"/>
  <c r="M51" i="39"/>
  <c r="M52" i="39"/>
  <c r="M53" i="39"/>
  <c r="M54" i="39"/>
  <c r="M55" i="39"/>
  <c r="M56" i="39"/>
  <c r="M57" i="39"/>
  <c r="M58" i="39"/>
  <c r="M59" i="39"/>
  <c r="M60" i="39"/>
  <c r="M61" i="39"/>
  <c r="M62" i="39"/>
  <c r="M63" i="39"/>
  <c r="M64" i="39"/>
  <c r="M65" i="39"/>
  <c r="M66" i="39"/>
  <c r="M67" i="39"/>
  <c r="M68" i="39"/>
  <c r="M69" i="39"/>
  <c r="M70" i="39"/>
  <c r="M71" i="39"/>
  <c r="M72" i="39"/>
  <c r="M73" i="39"/>
  <c r="M74" i="39"/>
  <c r="M75" i="39"/>
  <c r="M76" i="39"/>
  <c r="M77" i="39"/>
  <c r="M78" i="39"/>
  <c r="M79" i="39"/>
  <c r="M80" i="39"/>
  <c r="M81" i="39"/>
  <c r="M82" i="39"/>
  <c r="M83" i="39"/>
  <c r="M84" i="39"/>
  <c r="M85" i="39"/>
  <c r="M86" i="39"/>
  <c r="M87" i="39"/>
  <c r="M88" i="39"/>
  <c r="M89" i="39"/>
  <c r="M90" i="39"/>
  <c r="M91" i="39"/>
  <c r="M92" i="39"/>
  <c r="M93" i="39"/>
  <c r="M94" i="39"/>
  <c r="M95" i="39"/>
  <c r="M96" i="39"/>
  <c r="M97" i="39"/>
  <c r="M98" i="39"/>
  <c r="M99" i="39"/>
  <c r="M100" i="39"/>
  <c r="M3" i="39"/>
  <c r="M4" i="38"/>
  <c r="M5" i="38"/>
  <c r="M6" i="38"/>
  <c r="M7" i="38"/>
  <c r="M8" i="38"/>
  <c r="M9" i="38"/>
  <c r="M10" i="38"/>
  <c r="M11" i="38"/>
  <c r="M12" i="38"/>
  <c r="M13" i="38"/>
  <c r="M14" i="38"/>
  <c r="M15" i="38"/>
  <c r="M16" i="38"/>
  <c r="M17" i="38"/>
  <c r="M18" i="38"/>
  <c r="M19" i="38"/>
  <c r="M20" i="38"/>
  <c r="M21" i="38"/>
  <c r="M22" i="38"/>
  <c r="M23" i="38"/>
  <c r="M24" i="38"/>
  <c r="M25" i="38"/>
  <c r="M26" i="38"/>
  <c r="M27" i="38"/>
  <c r="M28" i="38"/>
  <c r="M29" i="38"/>
  <c r="M30" i="38"/>
  <c r="M31" i="38"/>
  <c r="M32" i="38"/>
  <c r="M33" i="38"/>
  <c r="M34" i="38"/>
  <c r="M35" i="38"/>
  <c r="M36" i="38"/>
  <c r="M37" i="38"/>
  <c r="M38" i="38"/>
  <c r="M39" i="38"/>
  <c r="M40" i="38"/>
  <c r="M41" i="38"/>
  <c r="M42" i="38"/>
  <c r="M43" i="38"/>
  <c r="M44" i="38"/>
  <c r="M45" i="38"/>
  <c r="M46" i="38"/>
  <c r="M47" i="38"/>
  <c r="M48" i="38"/>
  <c r="M49" i="38"/>
  <c r="M50" i="38"/>
  <c r="M51" i="38"/>
  <c r="M52" i="38"/>
  <c r="M53" i="38"/>
  <c r="M54" i="38"/>
  <c r="M55" i="38"/>
  <c r="M56" i="38"/>
  <c r="M57" i="38"/>
  <c r="M58" i="38"/>
  <c r="M59" i="38"/>
  <c r="M60" i="38"/>
  <c r="M61" i="38"/>
  <c r="M62" i="38"/>
  <c r="M63" i="38"/>
  <c r="M64" i="38"/>
  <c r="M65" i="38"/>
  <c r="M66" i="38"/>
  <c r="M67" i="38"/>
  <c r="M68" i="38"/>
  <c r="M69" i="38"/>
  <c r="M70" i="38"/>
  <c r="M71" i="38"/>
  <c r="M72" i="38"/>
  <c r="M73" i="38"/>
  <c r="M74" i="38"/>
  <c r="M75" i="38"/>
  <c r="M76" i="38"/>
  <c r="M77" i="38"/>
  <c r="M78" i="38"/>
  <c r="M79" i="38"/>
  <c r="M80" i="38"/>
  <c r="M81" i="38"/>
  <c r="M82" i="38"/>
  <c r="M83" i="38"/>
  <c r="M84" i="38"/>
  <c r="M85" i="38"/>
  <c r="M86" i="38"/>
  <c r="M87" i="38"/>
  <c r="M88" i="38"/>
  <c r="M89" i="38"/>
  <c r="M90" i="38"/>
  <c r="M91" i="38"/>
  <c r="M92" i="38"/>
  <c r="M93" i="38"/>
  <c r="M94" i="38"/>
  <c r="M95" i="38"/>
  <c r="M96" i="38"/>
  <c r="M97" i="38"/>
  <c r="M98" i="38"/>
  <c r="M99" i="38"/>
  <c r="M100" i="38"/>
  <c r="M3" i="38"/>
  <c r="M4" i="37"/>
  <c r="M5" i="37"/>
  <c r="M6" i="37"/>
  <c r="M7" i="37"/>
  <c r="M8" i="37"/>
  <c r="M9" i="37"/>
  <c r="M10" i="37"/>
  <c r="M11" i="37"/>
  <c r="M12" i="37"/>
  <c r="M13" i="37"/>
  <c r="M14" i="37"/>
  <c r="M15" i="37"/>
  <c r="M16" i="37"/>
  <c r="M17" i="37"/>
  <c r="M18" i="37"/>
  <c r="M19" i="37"/>
  <c r="M20" i="37"/>
  <c r="M21" i="37"/>
  <c r="M22" i="37"/>
  <c r="M23" i="37"/>
  <c r="M24" i="37"/>
  <c r="M25" i="37"/>
  <c r="M26" i="37"/>
  <c r="M27" i="37"/>
  <c r="M28" i="37"/>
  <c r="M29" i="37"/>
  <c r="M30" i="37"/>
  <c r="M31" i="37"/>
  <c r="M32" i="37"/>
  <c r="M33" i="37"/>
  <c r="M34" i="37"/>
  <c r="M35" i="37"/>
  <c r="M36" i="37"/>
  <c r="M37" i="37"/>
  <c r="M38" i="37"/>
  <c r="M39" i="37"/>
  <c r="M40" i="37"/>
  <c r="M41" i="37"/>
  <c r="M42" i="37"/>
  <c r="M43" i="37"/>
  <c r="M44" i="37"/>
  <c r="M45" i="37"/>
  <c r="M46" i="37"/>
  <c r="M47" i="37"/>
  <c r="M48" i="37"/>
  <c r="M49" i="37"/>
  <c r="M50" i="37"/>
  <c r="M51" i="37"/>
  <c r="M52" i="37"/>
  <c r="M53" i="37"/>
  <c r="M54" i="37"/>
  <c r="M55" i="37"/>
  <c r="M56" i="37"/>
  <c r="M57" i="37"/>
  <c r="M58" i="37"/>
  <c r="M59" i="37"/>
  <c r="M60" i="37"/>
  <c r="M61" i="37"/>
  <c r="M62" i="37"/>
  <c r="M63" i="37"/>
  <c r="M64" i="37"/>
  <c r="M65" i="37"/>
  <c r="M66" i="37"/>
  <c r="M67" i="37"/>
  <c r="M68" i="37"/>
  <c r="M69" i="37"/>
  <c r="M70" i="37"/>
  <c r="M71" i="37"/>
  <c r="M72" i="37"/>
  <c r="M73" i="37"/>
  <c r="M74" i="37"/>
  <c r="M75" i="37"/>
  <c r="M76" i="37"/>
  <c r="M77" i="37"/>
  <c r="M78" i="37"/>
  <c r="M79" i="37"/>
  <c r="M80" i="37"/>
  <c r="M81" i="37"/>
  <c r="M82" i="37"/>
  <c r="M83" i="37"/>
  <c r="M84" i="37"/>
  <c r="M85" i="37"/>
  <c r="M86" i="37"/>
  <c r="M87" i="37"/>
  <c r="M88" i="37"/>
  <c r="M89" i="37"/>
  <c r="M90" i="37"/>
  <c r="M91" i="37"/>
  <c r="M92" i="37"/>
  <c r="M93" i="37"/>
  <c r="M94" i="37"/>
  <c r="M95" i="37"/>
  <c r="M96" i="37"/>
  <c r="M97" i="37"/>
  <c r="M98" i="37"/>
  <c r="M99" i="37"/>
  <c r="M100" i="37"/>
  <c r="M3" i="37"/>
  <c r="M4" i="34"/>
  <c r="M5" i="34"/>
  <c r="M6" i="34"/>
  <c r="M7" i="34"/>
  <c r="M8" i="34"/>
  <c r="M9" i="34"/>
  <c r="M10" i="34"/>
  <c r="M11" i="34"/>
  <c r="M12" i="34"/>
  <c r="M13" i="34"/>
  <c r="M14" i="34"/>
  <c r="M15" i="34"/>
  <c r="M16" i="34"/>
  <c r="M17" i="34"/>
  <c r="M18" i="34"/>
  <c r="M19" i="34"/>
  <c r="M20" i="34"/>
  <c r="M21" i="34"/>
  <c r="M22" i="34"/>
  <c r="M23" i="34"/>
  <c r="M24" i="34"/>
  <c r="M25" i="34"/>
  <c r="M26" i="34"/>
  <c r="M27" i="34"/>
  <c r="M28" i="34"/>
  <c r="M29" i="34"/>
  <c r="M30" i="34"/>
  <c r="M31" i="34"/>
  <c r="M32" i="34"/>
  <c r="M33" i="34"/>
  <c r="M34" i="34"/>
  <c r="M35" i="34"/>
  <c r="M36" i="34"/>
  <c r="M37" i="34"/>
  <c r="M38" i="34"/>
  <c r="M39" i="34"/>
  <c r="M40" i="34"/>
  <c r="M41" i="34"/>
  <c r="M42" i="34"/>
  <c r="M43" i="34"/>
  <c r="M44" i="34"/>
  <c r="M45" i="34"/>
  <c r="M46" i="34"/>
  <c r="M47" i="34"/>
  <c r="M48" i="34"/>
  <c r="M49" i="34"/>
  <c r="M50" i="34"/>
  <c r="M51" i="34"/>
  <c r="M52" i="34"/>
  <c r="M53" i="34"/>
  <c r="M54" i="34"/>
  <c r="M55" i="34"/>
  <c r="M56" i="34"/>
  <c r="M57" i="34"/>
  <c r="M58" i="34"/>
  <c r="M59" i="34"/>
  <c r="M60" i="34"/>
  <c r="M61" i="34"/>
  <c r="M62" i="34"/>
  <c r="M63" i="34"/>
  <c r="M64" i="34"/>
  <c r="M65" i="34"/>
  <c r="M66" i="34"/>
  <c r="M67" i="34"/>
  <c r="M68" i="34"/>
  <c r="M69" i="34"/>
  <c r="M70" i="34"/>
  <c r="M71" i="34"/>
  <c r="M72" i="34"/>
  <c r="M73" i="34"/>
  <c r="M74" i="34"/>
  <c r="M75" i="34"/>
  <c r="M76" i="34"/>
  <c r="M77" i="34"/>
  <c r="M78" i="34"/>
  <c r="M79" i="34"/>
  <c r="M80" i="34"/>
  <c r="M81" i="34"/>
  <c r="M82" i="34"/>
  <c r="M83" i="34"/>
  <c r="M84" i="34"/>
  <c r="M85" i="34"/>
  <c r="M86" i="34"/>
  <c r="M87" i="34"/>
  <c r="M88" i="34"/>
  <c r="M89" i="34"/>
  <c r="M90" i="34"/>
  <c r="M91" i="34"/>
  <c r="M92" i="34"/>
  <c r="M93" i="34"/>
  <c r="M94" i="34"/>
  <c r="M95" i="34"/>
  <c r="M96" i="34"/>
  <c r="M97" i="34"/>
  <c r="M98" i="34"/>
  <c r="M99" i="34"/>
  <c r="M100" i="34"/>
  <c r="M3" i="34"/>
  <c r="M4" i="33"/>
  <c r="M5" i="33"/>
  <c r="M6" i="33"/>
  <c r="M7" i="33"/>
  <c r="M8" i="33"/>
  <c r="M9" i="33"/>
  <c r="M10" i="33"/>
  <c r="M11" i="33"/>
  <c r="M12" i="33"/>
  <c r="M13" i="33"/>
  <c r="M14" i="33"/>
  <c r="M15" i="33"/>
  <c r="M16" i="33"/>
  <c r="M17" i="33"/>
  <c r="M18" i="33"/>
  <c r="M19" i="33"/>
  <c r="M20" i="33"/>
  <c r="M21" i="33"/>
  <c r="M22" i="33"/>
  <c r="M23" i="33"/>
  <c r="M24" i="33"/>
  <c r="M25" i="33"/>
  <c r="M26" i="33"/>
  <c r="M27" i="33"/>
  <c r="M28" i="33"/>
  <c r="M29" i="33"/>
  <c r="M30" i="33"/>
  <c r="M31" i="33"/>
  <c r="M32" i="33"/>
  <c r="M33" i="33"/>
  <c r="M34" i="33"/>
  <c r="M35" i="33"/>
  <c r="M36" i="33"/>
  <c r="M37" i="33"/>
  <c r="M38" i="33"/>
  <c r="M39" i="33"/>
  <c r="M40" i="33"/>
  <c r="M41" i="33"/>
  <c r="M42" i="33"/>
  <c r="M43" i="33"/>
  <c r="M44" i="33"/>
  <c r="M45" i="33"/>
  <c r="M46" i="33"/>
  <c r="M47" i="33"/>
  <c r="M48" i="33"/>
  <c r="M49" i="33"/>
  <c r="M50" i="33"/>
  <c r="M51" i="33"/>
  <c r="M52" i="33"/>
  <c r="M53" i="33"/>
  <c r="M54" i="33"/>
  <c r="M55" i="33"/>
  <c r="M56" i="33"/>
  <c r="M57" i="33"/>
  <c r="M58" i="33"/>
  <c r="M59" i="33"/>
  <c r="M60" i="33"/>
  <c r="M61" i="33"/>
  <c r="M62" i="33"/>
  <c r="M63" i="33"/>
  <c r="M64" i="33"/>
  <c r="M65" i="33"/>
  <c r="M66" i="33"/>
  <c r="M67" i="33"/>
  <c r="M68" i="33"/>
  <c r="M69" i="33"/>
  <c r="M70" i="33"/>
  <c r="M71" i="33"/>
  <c r="M72" i="33"/>
  <c r="M73" i="33"/>
  <c r="M74" i="33"/>
  <c r="M75" i="33"/>
  <c r="M76" i="33"/>
  <c r="M77" i="33"/>
  <c r="M78" i="33"/>
  <c r="M79" i="33"/>
  <c r="M80" i="33"/>
  <c r="M81" i="33"/>
  <c r="M82" i="33"/>
  <c r="M83" i="33"/>
  <c r="M84" i="33"/>
  <c r="M85" i="33"/>
  <c r="M86" i="33"/>
  <c r="M87" i="33"/>
  <c r="M88" i="33"/>
  <c r="M89" i="33"/>
  <c r="M90" i="33"/>
  <c r="M91" i="33"/>
  <c r="M92" i="33"/>
  <c r="M93" i="33"/>
  <c r="M94" i="33"/>
  <c r="M95" i="33"/>
  <c r="M96" i="33"/>
  <c r="M97" i="33"/>
  <c r="M98" i="33"/>
  <c r="M99" i="33"/>
  <c r="M100" i="33"/>
  <c r="M3" i="33"/>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52" i="31"/>
  <c r="M53" i="31"/>
  <c r="M54" i="31"/>
  <c r="M55" i="31"/>
  <c r="M56" i="31"/>
  <c r="M57" i="31"/>
  <c r="M58" i="31"/>
  <c r="M59" i="31"/>
  <c r="M60" i="31"/>
  <c r="M61" i="31"/>
  <c r="M62" i="31"/>
  <c r="M63" i="31"/>
  <c r="M64" i="31"/>
  <c r="M65" i="31"/>
  <c r="M66" i="31"/>
  <c r="M67" i="31"/>
  <c r="M68" i="31"/>
  <c r="M69" i="31"/>
  <c r="M70" i="31"/>
  <c r="M71" i="31"/>
  <c r="M72" i="31"/>
  <c r="M73" i="31"/>
  <c r="M74" i="31"/>
  <c r="M75" i="31"/>
  <c r="M76" i="31"/>
  <c r="M77" i="31"/>
  <c r="M78" i="31"/>
  <c r="M79" i="31"/>
  <c r="M80" i="31"/>
  <c r="M81" i="31"/>
  <c r="M82" i="31"/>
  <c r="M83" i="31"/>
  <c r="M84" i="31"/>
  <c r="M85" i="31"/>
  <c r="M86" i="31"/>
  <c r="M87" i="31"/>
  <c r="M88" i="31"/>
  <c r="M89" i="31"/>
  <c r="M90" i="31"/>
  <c r="M91" i="31"/>
  <c r="M92" i="31"/>
  <c r="M93" i="31"/>
  <c r="M94" i="31"/>
  <c r="M95" i="31"/>
  <c r="M96" i="31"/>
  <c r="M97" i="31"/>
  <c r="M98" i="31"/>
  <c r="M99" i="31"/>
  <c r="M100" i="31"/>
  <c r="M3" i="31"/>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L4" i="55"/>
  <c r="L5" i="55"/>
  <c r="L6" i="55"/>
  <c r="L7" i="55"/>
  <c r="L8" i="55"/>
  <c r="L9" i="55"/>
  <c r="L10" i="55"/>
  <c r="L11" i="55"/>
  <c r="L12" i="55"/>
  <c r="L13" i="55"/>
  <c r="L14" i="55"/>
  <c r="L15" i="55"/>
  <c r="L16" i="55"/>
  <c r="L17" i="55"/>
  <c r="L18" i="55"/>
  <c r="L19" i="55"/>
  <c r="L20" i="55"/>
  <c r="L21" i="55"/>
  <c r="L22" i="55"/>
  <c r="L23" i="55"/>
  <c r="L24" i="55"/>
  <c r="L25" i="55"/>
  <c r="L26" i="55"/>
  <c r="L27" i="55"/>
  <c r="L28" i="55"/>
  <c r="L29" i="55"/>
  <c r="L30" i="55"/>
  <c r="L31" i="55"/>
  <c r="L32" i="55"/>
  <c r="L33" i="55"/>
  <c r="L34" i="55"/>
  <c r="L35" i="55"/>
  <c r="L36" i="55"/>
  <c r="L37" i="55"/>
  <c r="L38" i="55"/>
  <c r="L39" i="55"/>
  <c r="L40" i="55"/>
  <c r="L41" i="55"/>
  <c r="L42" i="55"/>
  <c r="L43" i="55"/>
  <c r="L44" i="55"/>
  <c r="L45" i="55"/>
  <c r="L46" i="55"/>
  <c r="L47" i="55"/>
  <c r="L48" i="55"/>
  <c r="L49" i="55"/>
  <c r="L50" i="55"/>
  <c r="L51" i="55"/>
  <c r="L52" i="55"/>
  <c r="L53" i="55"/>
  <c r="L54" i="55"/>
  <c r="L55" i="55"/>
  <c r="L56" i="55"/>
  <c r="L57" i="55"/>
  <c r="L58" i="55"/>
  <c r="L59" i="55"/>
  <c r="L60" i="55"/>
  <c r="L61" i="55"/>
  <c r="L62" i="55"/>
  <c r="L63" i="55"/>
  <c r="L64" i="55"/>
  <c r="L65" i="55"/>
  <c r="L66" i="55"/>
  <c r="L67" i="55"/>
  <c r="L68" i="55"/>
  <c r="L69" i="55"/>
  <c r="L70" i="55"/>
  <c r="L71" i="55"/>
  <c r="L72" i="55"/>
  <c r="L73" i="55"/>
  <c r="L74" i="55"/>
  <c r="L75" i="55"/>
  <c r="L76" i="55"/>
  <c r="L77" i="55"/>
  <c r="L78" i="55"/>
  <c r="L79" i="55"/>
  <c r="L80" i="55"/>
  <c r="L81" i="55"/>
  <c r="L82" i="55"/>
  <c r="L83" i="55"/>
  <c r="L84" i="55"/>
  <c r="L85" i="55"/>
  <c r="L86" i="55"/>
  <c r="L87" i="55"/>
  <c r="L88" i="55"/>
  <c r="L89" i="55"/>
  <c r="L90" i="55"/>
  <c r="L91" i="55"/>
  <c r="L92" i="55"/>
  <c r="L93" i="55"/>
  <c r="L94" i="55"/>
  <c r="L95" i="55"/>
  <c r="L96" i="55"/>
  <c r="L97" i="55"/>
  <c r="L98" i="55"/>
  <c r="L99" i="55"/>
  <c r="L100" i="55"/>
  <c r="L3" i="55"/>
  <c r="L5" i="54"/>
  <c r="L6" i="54"/>
  <c r="L7" i="54"/>
  <c r="L8" i="54"/>
  <c r="L9" i="54"/>
  <c r="L10" i="54"/>
  <c r="L11" i="54"/>
  <c r="L12" i="54"/>
  <c r="L13" i="54"/>
  <c r="L14" i="54"/>
  <c r="L15" i="54"/>
  <c r="L16" i="54"/>
  <c r="L17" i="54"/>
  <c r="L18" i="54"/>
  <c r="L19" i="54"/>
  <c r="L20" i="54"/>
  <c r="L21" i="54"/>
  <c r="L22" i="54"/>
  <c r="L23" i="54"/>
  <c r="L24" i="54"/>
  <c r="L25" i="54"/>
  <c r="L26" i="54"/>
  <c r="L27" i="54"/>
  <c r="L28" i="54"/>
  <c r="L29" i="54"/>
  <c r="L30" i="54"/>
  <c r="L31" i="54"/>
  <c r="L32" i="54"/>
  <c r="L33" i="54"/>
  <c r="L34" i="54"/>
  <c r="L35" i="54"/>
  <c r="L36" i="54"/>
  <c r="L37" i="54"/>
  <c r="L38" i="54"/>
  <c r="L39" i="54"/>
  <c r="L40" i="54"/>
  <c r="L41" i="54"/>
  <c r="L42" i="54"/>
  <c r="L43" i="54"/>
  <c r="L44" i="54"/>
  <c r="L45" i="54"/>
  <c r="L46" i="54"/>
  <c r="L47" i="54"/>
  <c r="L48" i="54"/>
  <c r="L49" i="54"/>
  <c r="L50" i="54"/>
  <c r="L51" i="54"/>
  <c r="L52" i="54"/>
  <c r="L53" i="54"/>
  <c r="L54" i="54"/>
  <c r="L55" i="54"/>
  <c r="L56" i="54"/>
  <c r="L57" i="54"/>
  <c r="L58" i="54"/>
  <c r="L59" i="54"/>
  <c r="L60" i="54"/>
  <c r="L61" i="54"/>
  <c r="L62" i="54"/>
  <c r="L63" i="54"/>
  <c r="L64" i="54"/>
  <c r="L65" i="54"/>
  <c r="L66" i="54"/>
  <c r="L67" i="54"/>
  <c r="L68" i="54"/>
  <c r="L69" i="54"/>
  <c r="L70" i="54"/>
  <c r="L71" i="54"/>
  <c r="L72" i="54"/>
  <c r="L73" i="54"/>
  <c r="L74" i="54"/>
  <c r="L75" i="54"/>
  <c r="L76" i="54"/>
  <c r="L77" i="54"/>
  <c r="L78" i="54"/>
  <c r="L79" i="54"/>
  <c r="L80" i="54"/>
  <c r="L81" i="54"/>
  <c r="L82" i="54"/>
  <c r="L83" i="54"/>
  <c r="L84" i="54"/>
  <c r="L85" i="54"/>
  <c r="L86" i="54"/>
  <c r="L87" i="54"/>
  <c r="L88" i="54"/>
  <c r="L89" i="54"/>
  <c r="L90" i="54"/>
  <c r="L91" i="54"/>
  <c r="L92" i="54"/>
  <c r="L93" i="54"/>
  <c r="L94" i="54"/>
  <c r="L95" i="54"/>
  <c r="L96" i="54"/>
  <c r="L97" i="54"/>
  <c r="L98" i="54"/>
  <c r="L99" i="54"/>
  <c r="L100" i="54"/>
  <c r="L4" i="39"/>
  <c r="L5" i="39"/>
  <c r="L6" i="39"/>
  <c r="L7" i="39"/>
  <c r="L8" i="39"/>
  <c r="L9" i="39"/>
  <c r="L10" i="39"/>
  <c r="L11" i="39"/>
  <c r="L12" i="39"/>
  <c r="L13" i="39"/>
  <c r="L14" i="39"/>
  <c r="L15" i="39"/>
  <c r="L16" i="39"/>
  <c r="L17" i="39"/>
  <c r="L18" i="39"/>
  <c r="L19" i="39"/>
  <c r="L20" i="39"/>
  <c r="L21" i="39"/>
  <c r="L22" i="39"/>
  <c r="L23" i="39"/>
  <c r="L24" i="39"/>
  <c r="L25" i="39"/>
  <c r="L26" i="39"/>
  <c r="L27" i="39"/>
  <c r="L28" i="39"/>
  <c r="L29" i="39"/>
  <c r="L30" i="39"/>
  <c r="L31" i="39"/>
  <c r="L32" i="39"/>
  <c r="L33" i="39"/>
  <c r="L34" i="39"/>
  <c r="L35" i="39"/>
  <c r="L36" i="39"/>
  <c r="L37" i="39"/>
  <c r="L38" i="39"/>
  <c r="L39" i="39"/>
  <c r="L40" i="39"/>
  <c r="L41" i="39"/>
  <c r="L42" i="39"/>
  <c r="L43" i="39"/>
  <c r="L44" i="39"/>
  <c r="L45" i="39"/>
  <c r="L46" i="39"/>
  <c r="L47" i="39"/>
  <c r="L48" i="39"/>
  <c r="L49" i="39"/>
  <c r="L50" i="39"/>
  <c r="L51" i="39"/>
  <c r="L52" i="39"/>
  <c r="L53" i="39"/>
  <c r="L54" i="39"/>
  <c r="L55" i="39"/>
  <c r="L56" i="39"/>
  <c r="L57" i="39"/>
  <c r="L58" i="39"/>
  <c r="L59" i="39"/>
  <c r="L60" i="39"/>
  <c r="L61" i="39"/>
  <c r="L62" i="39"/>
  <c r="L63" i="39"/>
  <c r="L64" i="39"/>
  <c r="L65" i="39"/>
  <c r="L66" i="39"/>
  <c r="L67" i="39"/>
  <c r="L68" i="39"/>
  <c r="L69" i="39"/>
  <c r="L70" i="39"/>
  <c r="L71" i="39"/>
  <c r="L72" i="39"/>
  <c r="L73" i="39"/>
  <c r="L74" i="39"/>
  <c r="L75" i="39"/>
  <c r="L76" i="39"/>
  <c r="L77" i="39"/>
  <c r="L78" i="39"/>
  <c r="L79" i="39"/>
  <c r="L80" i="39"/>
  <c r="L81" i="39"/>
  <c r="L82" i="39"/>
  <c r="L83" i="39"/>
  <c r="L84" i="39"/>
  <c r="L85" i="39"/>
  <c r="L86" i="39"/>
  <c r="L87" i="39"/>
  <c r="L88" i="39"/>
  <c r="L89" i="39"/>
  <c r="L90" i="39"/>
  <c r="L91" i="39"/>
  <c r="L92" i="39"/>
  <c r="L93" i="39"/>
  <c r="L94" i="39"/>
  <c r="L95" i="39"/>
  <c r="L96" i="39"/>
  <c r="L97" i="39"/>
  <c r="L98" i="39"/>
  <c r="L99" i="39"/>
  <c r="L100" i="39"/>
  <c r="L3" i="39"/>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7" i="38"/>
  <c r="L98" i="38"/>
  <c r="L99" i="38"/>
  <c r="L100" i="38"/>
  <c r="L3" i="38"/>
  <c r="L4" i="37"/>
  <c r="L5" i="37"/>
  <c r="L6" i="37"/>
  <c r="L7" i="37"/>
  <c r="L8" i="37"/>
  <c r="L9" i="37"/>
  <c r="L10" i="37"/>
  <c r="L11" i="37"/>
  <c r="L12" i="37"/>
  <c r="L13" i="37"/>
  <c r="L14" i="37"/>
  <c r="L15" i="37"/>
  <c r="L16" i="37"/>
  <c r="L17" i="37"/>
  <c r="L18" i="37"/>
  <c r="L19" i="37"/>
  <c r="L20" i="37"/>
  <c r="L21" i="37"/>
  <c r="L22" i="37"/>
  <c r="L23" i="37"/>
  <c r="L24" i="37"/>
  <c r="L25" i="37"/>
  <c r="L26" i="37"/>
  <c r="L27" i="37"/>
  <c r="L28" i="37"/>
  <c r="L29" i="37"/>
  <c r="L30" i="37"/>
  <c r="L31" i="37"/>
  <c r="L32" i="37"/>
  <c r="L33" i="37"/>
  <c r="L34" i="37"/>
  <c r="L35" i="37"/>
  <c r="L36" i="37"/>
  <c r="L37" i="37"/>
  <c r="L38" i="37"/>
  <c r="L39" i="37"/>
  <c r="L40" i="37"/>
  <c r="L41" i="37"/>
  <c r="L42" i="37"/>
  <c r="L43" i="37"/>
  <c r="L44" i="37"/>
  <c r="L45" i="37"/>
  <c r="L46" i="37"/>
  <c r="L47" i="37"/>
  <c r="L48" i="37"/>
  <c r="L49" i="37"/>
  <c r="L50" i="37"/>
  <c r="L51" i="37"/>
  <c r="L52" i="37"/>
  <c r="L53" i="37"/>
  <c r="L54" i="37"/>
  <c r="L55" i="37"/>
  <c r="L56" i="37"/>
  <c r="L57" i="37"/>
  <c r="L58" i="37"/>
  <c r="L59" i="37"/>
  <c r="L60" i="37"/>
  <c r="L61" i="37"/>
  <c r="L62" i="37"/>
  <c r="L63" i="37"/>
  <c r="L64" i="37"/>
  <c r="L65" i="37"/>
  <c r="L66" i="37"/>
  <c r="L67" i="37"/>
  <c r="L68" i="37"/>
  <c r="L69" i="37"/>
  <c r="L70" i="37"/>
  <c r="L71" i="37"/>
  <c r="L72" i="37"/>
  <c r="L73" i="37"/>
  <c r="L74" i="37"/>
  <c r="L75" i="37"/>
  <c r="L76" i="37"/>
  <c r="L77" i="37"/>
  <c r="L78" i="37"/>
  <c r="L79" i="37"/>
  <c r="L80" i="37"/>
  <c r="L81" i="37"/>
  <c r="L82" i="37"/>
  <c r="L83" i="37"/>
  <c r="L84" i="37"/>
  <c r="L85" i="37"/>
  <c r="L86" i="37"/>
  <c r="L87" i="37"/>
  <c r="L88" i="37"/>
  <c r="L89" i="37"/>
  <c r="L90" i="37"/>
  <c r="L91" i="37"/>
  <c r="L92" i="37"/>
  <c r="L93" i="37"/>
  <c r="L94" i="37"/>
  <c r="L95" i="37"/>
  <c r="L96" i="37"/>
  <c r="L97" i="37"/>
  <c r="L98" i="37"/>
  <c r="L99" i="37"/>
  <c r="L100" i="37"/>
  <c r="L3" i="37"/>
  <c r="L4" i="34"/>
  <c r="L5" i="34"/>
  <c r="L6" i="34"/>
  <c r="L7" i="34"/>
  <c r="L8" i="34"/>
  <c r="L9" i="34"/>
  <c r="L10" i="34"/>
  <c r="L11" i="34"/>
  <c r="L12" i="34"/>
  <c r="L13" i="34"/>
  <c r="L14" i="34"/>
  <c r="L15" i="34"/>
  <c r="L16" i="34"/>
  <c r="L17" i="34"/>
  <c r="L18" i="34"/>
  <c r="L19" i="34"/>
  <c r="L20" i="34"/>
  <c r="L21" i="34"/>
  <c r="L22" i="34"/>
  <c r="L23" i="34"/>
  <c r="L24" i="34"/>
  <c r="L25" i="34"/>
  <c r="L26" i="34"/>
  <c r="L27" i="34"/>
  <c r="L28" i="34"/>
  <c r="L29" i="34"/>
  <c r="L30" i="34"/>
  <c r="L31" i="34"/>
  <c r="L32" i="34"/>
  <c r="L33" i="34"/>
  <c r="L34" i="34"/>
  <c r="L35" i="34"/>
  <c r="L36" i="34"/>
  <c r="L37" i="34"/>
  <c r="L38" i="34"/>
  <c r="L39" i="34"/>
  <c r="L40" i="34"/>
  <c r="L41" i="34"/>
  <c r="L42" i="34"/>
  <c r="L43" i="34"/>
  <c r="L44" i="34"/>
  <c r="L45" i="34"/>
  <c r="L46" i="34"/>
  <c r="L47" i="34"/>
  <c r="L48" i="34"/>
  <c r="L49" i="34"/>
  <c r="L50" i="34"/>
  <c r="L51" i="34"/>
  <c r="L52" i="34"/>
  <c r="L53" i="34"/>
  <c r="L54" i="34"/>
  <c r="L55" i="34"/>
  <c r="L56" i="34"/>
  <c r="L57" i="34"/>
  <c r="L58" i="34"/>
  <c r="L59" i="34"/>
  <c r="L60" i="34"/>
  <c r="L61" i="34"/>
  <c r="L62" i="34"/>
  <c r="L63" i="34"/>
  <c r="L64" i="34"/>
  <c r="L65" i="34"/>
  <c r="L66" i="34"/>
  <c r="L67" i="34"/>
  <c r="L68" i="34"/>
  <c r="L69" i="34"/>
  <c r="L70" i="34"/>
  <c r="L71" i="34"/>
  <c r="L72" i="34"/>
  <c r="L73" i="34"/>
  <c r="L74" i="34"/>
  <c r="L75" i="34"/>
  <c r="L76" i="34"/>
  <c r="L77" i="34"/>
  <c r="L78" i="34"/>
  <c r="L79" i="34"/>
  <c r="L80" i="34"/>
  <c r="L81" i="34"/>
  <c r="L82" i="34"/>
  <c r="L83" i="34"/>
  <c r="L84" i="34"/>
  <c r="L85" i="34"/>
  <c r="L86" i="34"/>
  <c r="L87" i="34"/>
  <c r="L88" i="34"/>
  <c r="L89" i="34"/>
  <c r="L90" i="34"/>
  <c r="L91" i="34"/>
  <c r="L92" i="34"/>
  <c r="L93" i="34"/>
  <c r="L94" i="34"/>
  <c r="L95" i="34"/>
  <c r="L96" i="34"/>
  <c r="L97" i="34"/>
  <c r="L98" i="34"/>
  <c r="L99" i="34"/>
  <c r="L100" i="34"/>
  <c r="L3" i="34"/>
  <c r="L4" i="33"/>
  <c r="L5" i="33"/>
  <c r="L6" i="33"/>
  <c r="L7" i="33"/>
  <c r="L8" i="33"/>
  <c r="L9" i="33"/>
  <c r="L10" i="33"/>
  <c r="L11" i="33"/>
  <c r="L12" i="33"/>
  <c r="L13" i="33"/>
  <c r="L14" i="33"/>
  <c r="L15" i="33"/>
  <c r="L16" i="33"/>
  <c r="L17" i="33"/>
  <c r="L18" i="33"/>
  <c r="L19" i="33"/>
  <c r="L20" i="33"/>
  <c r="L21" i="33"/>
  <c r="L22" i="33"/>
  <c r="L23" i="33"/>
  <c r="L24" i="33"/>
  <c r="L25" i="33"/>
  <c r="L26" i="33"/>
  <c r="L27" i="33"/>
  <c r="L28" i="33"/>
  <c r="L29" i="33"/>
  <c r="L30" i="33"/>
  <c r="L31" i="33"/>
  <c r="L32" i="33"/>
  <c r="L33" i="33"/>
  <c r="L34" i="33"/>
  <c r="L35" i="33"/>
  <c r="L36" i="33"/>
  <c r="L37" i="33"/>
  <c r="L38" i="33"/>
  <c r="L39" i="33"/>
  <c r="L40" i="33"/>
  <c r="L41" i="33"/>
  <c r="L42" i="33"/>
  <c r="L43" i="33"/>
  <c r="L44" i="33"/>
  <c r="L45" i="33"/>
  <c r="L46" i="33"/>
  <c r="L47" i="33"/>
  <c r="L48" i="33"/>
  <c r="L49" i="33"/>
  <c r="L50" i="33"/>
  <c r="L51" i="33"/>
  <c r="L52" i="33"/>
  <c r="L53" i="33"/>
  <c r="L54" i="33"/>
  <c r="L55" i="33"/>
  <c r="L56" i="33"/>
  <c r="L57" i="33"/>
  <c r="L58" i="33"/>
  <c r="L59" i="33"/>
  <c r="L60" i="33"/>
  <c r="L61" i="33"/>
  <c r="L62" i="33"/>
  <c r="L63" i="33"/>
  <c r="L64" i="33"/>
  <c r="L65" i="33"/>
  <c r="L66" i="33"/>
  <c r="L67" i="33"/>
  <c r="L68" i="33"/>
  <c r="L69" i="33"/>
  <c r="L70" i="33"/>
  <c r="L71" i="33"/>
  <c r="L72" i="33"/>
  <c r="L73" i="33"/>
  <c r="L74" i="33"/>
  <c r="L75" i="33"/>
  <c r="L76" i="33"/>
  <c r="L77" i="33"/>
  <c r="L78" i="33"/>
  <c r="L79" i="33"/>
  <c r="L80" i="33"/>
  <c r="L81" i="33"/>
  <c r="L82" i="33"/>
  <c r="L83" i="33"/>
  <c r="L84" i="33"/>
  <c r="L85" i="33"/>
  <c r="L86" i="33"/>
  <c r="L87" i="33"/>
  <c r="L88" i="33"/>
  <c r="L89" i="33"/>
  <c r="L90" i="33"/>
  <c r="L91" i="33"/>
  <c r="L92" i="33"/>
  <c r="L93" i="33"/>
  <c r="L94" i="33"/>
  <c r="L95" i="33"/>
  <c r="L96" i="33"/>
  <c r="L97" i="33"/>
  <c r="L98" i="33"/>
  <c r="L99" i="33"/>
  <c r="L100" i="33"/>
  <c r="L3" i="33"/>
  <c r="L4" i="31"/>
  <c r="L5" i="31"/>
  <c r="L6" i="31"/>
  <c r="L7" i="31"/>
  <c r="L8" i="31"/>
  <c r="L9" i="31"/>
  <c r="L10" i="31"/>
  <c r="L11" i="31"/>
  <c r="L12" i="31"/>
  <c r="L13" i="31"/>
  <c r="L14" i="31"/>
  <c r="L15" i="31"/>
  <c r="L16" i="31"/>
  <c r="L17" i="31"/>
  <c r="L18" i="31"/>
  <c r="L19" i="31"/>
  <c r="L20" i="31"/>
  <c r="L21" i="31"/>
  <c r="L22" i="31"/>
  <c r="L23" i="31"/>
  <c r="L24" i="31"/>
  <c r="L25" i="31"/>
  <c r="L26" i="31"/>
  <c r="L27" i="31"/>
  <c r="L28" i="31"/>
  <c r="L29" i="31"/>
  <c r="L30" i="31"/>
  <c r="L31" i="31"/>
  <c r="L32" i="31"/>
  <c r="L33" i="31"/>
  <c r="L34" i="31"/>
  <c r="L35" i="31"/>
  <c r="L36" i="31"/>
  <c r="L37" i="31"/>
  <c r="L38" i="31"/>
  <c r="L39" i="31"/>
  <c r="L40" i="31"/>
  <c r="L41" i="31"/>
  <c r="L42" i="31"/>
  <c r="L43" i="31"/>
  <c r="L44" i="31"/>
  <c r="L45" i="31"/>
  <c r="L46" i="31"/>
  <c r="L47" i="31"/>
  <c r="L48" i="31"/>
  <c r="L49" i="31"/>
  <c r="L50" i="31"/>
  <c r="L51" i="31"/>
  <c r="L52" i="31"/>
  <c r="L53" i="31"/>
  <c r="L54" i="31"/>
  <c r="L55" i="31"/>
  <c r="L56" i="31"/>
  <c r="L57" i="31"/>
  <c r="L58" i="31"/>
  <c r="L59" i="31"/>
  <c r="L60" i="31"/>
  <c r="L61" i="31"/>
  <c r="L62" i="31"/>
  <c r="L63" i="31"/>
  <c r="L64" i="31"/>
  <c r="L65" i="31"/>
  <c r="L66" i="31"/>
  <c r="L67" i="31"/>
  <c r="L68" i="31"/>
  <c r="L69" i="31"/>
  <c r="L70" i="31"/>
  <c r="L71" i="31"/>
  <c r="L72" i="31"/>
  <c r="L73" i="31"/>
  <c r="L74" i="31"/>
  <c r="L75" i="31"/>
  <c r="L76" i="31"/>
  <c r="L77" i="31"/>
  <c r="L78" i="31"/>
  <c r="L79" i="31"/>
  <c r="L80" i="31"/>
  <c r="L81" i="31"/>
  <c r="L82" i="31"/>
  <c r="L83" i="31"/>
  <c r="L84" i="31"/>
  <c r="L85" i="31"/>
  <c r="L86" i="31"/>
  <c r="L87" i="31"/>
  <c r="L88" i="31"/>
  <c r="L89" i="31"/>
  <c r="L90" i="31"/>
  <c r="L91" i="31"/>
  <c r="L92" i="31"/>
  <c r="L93" i="31"/>
  <c r="L94" i="31"/>
  <c r="L95" i="31"/>
  <c r="L96" i="31"/>
  <c r="L97" i="31"/>
  <c r="L98" i="31"/>
  <c r="L99" i="31"/>
  <c r="L100" i="31"/>
  <c r="L3" i="3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R1" i="55"/>
  <c r="R1" i="54"/>
  <c r="R1" i="39"/>
  <c r="R1" i="38"/>
  <c r="R1" i="34"/>
  <c r="R1" i="33"/>
  <c r="R1" i="31"/>
  <c r="R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Mathieu Leroy</author>
  </authors>
  <commentList>
    <comment ref="B1" authorId="0" shapeId="0" xr:uid="{7D82EF5A-11D0-4358-8874-C54AE8040007}">
      <text>
        <r>
          <rPr>
            <b/>
            <sz val="9"/>
            <color indexed="81"/>
            <rFont val="Tahoma"/>
            <family val="2"/>
          </rPr>
          <t xml:space="preserve">Mathieu Leroy:
De datum waarop je jouw bestelling in dit document doorgeeft.
</t>
        </r>
      </text>
    </comment>
    <comment ref="C1" authorId="0" shapeId="0" xr:uid="{A42EC5FE-2977-41B4-BD65-522F61F0BFF8}">
      <text>
        <r>
          <rPr>
            <b/>
            <sz val="9"/>
            <color indexed="81"/>
            <rFont val="Tahoma"/>
            <family val="2"/>
          </rPr>
          <t>Mathieu Leroy:</t>
        </r>
        <r>
          <rPr>
            <sz val="9"/>
            <color indexed="81"/>
            <rFont val="Tahoma"/>
            <family val="2"/>
          </rPr>
          <t xml:space="preserve">
Het aantal stuk van het artikel in de link (wanneer je een link naar een pakket van 50 onderdelen plaatst en je plaatst bij aantal 3, dan wil dit zeggen dat er 150 onderdelen zullen besteld worden (3x het pakket van 50 onderdelen)
</t>
        </r>
      </text>
    </comment>
    <comment ref="D1" authorId="0" shapeId="0" xr:uid="{203D6457-19D2-470E-8907-A005E3152832}">
      <text>
        <r>
          <rPr>
            <b/>
            <sz val="9"/>
            <color indexed="81"/>
            <rFont val="Tahoma"/>
            <family val="2"/>
          </rPr>
          <t>Mathieu Leroy:</t>
        </r>
        <r>
          <rPr>
            <sz val="9"/>
            <color indexed="81"/>
            <rFont val="Tahoma"/>
            <family val="2"/>
          </rPr>
          <t xml:space="preserve">
Een korte omschrijving van wat het product is, waarvoor je het zal gebruiken en wat de belangrijkste specificaties zijn (bijvoorbeeld een voeding, de belangrijkste specificatie is dat deze 24v kan leveren aan minimaal 48W, dan noteer je dit als belangrijkste specificaties)
</t>
        </r>
      </text>
    </comment>
    <comment ref="E1" authorId="0" shapeId="0" xr:uid="{5A4A0E86-BC12-4294-8586-F805636BFBE2}">
      <text>
        <r>
          <rPr>
            <b/>
            <sz val="9"/>
            <color indexed="81"/>
            <rFont val="Tahoma"/>
            <family val="2"/>
          </rPr>
          <t>Mathieu Leroy:</t>
        </r>
        <r>
          <rPr>
            <sz val="9"/>
            <color indexed="81"/>
            <rFont val="Tahoma"/>
            <family val="2"/>
          </rPr>
          <t xml:space="preserve">
Selecteer een winkel uit de lijst die je krijgt wanneer je op het pijltje naast de cel klikt. Bespreek het gebruik van leveranciers die niet in deze lijst staan eerst met jouw coach.</t>
        </r>
      </text>
    </comment>
    <comment ref="F1" authorId="0" shapeId="0" xr:uid="{FFC8B149-58A4-4219-B42E-4E10E2B984C9}">
      <text>
        <r>
          <rPr>
            <b/>
            <sz val="9"/>
            <color indexed="81"/>
            <rFont val="Tahoma"/>
            <family val="2"/>
          </rPr>
          <t>Mathieu Leroy:</t>
        </r>
        <r>
          <rPr>
            <sz val="9"/>
            <color indexed="81"/>
            <rFont val="Tahoma"/>
            <family val="2"/>
          </rPr>
          <t xml:space="preserve">
Geef hier het unieke nummer van het product die je wenst te bestellen. Wanneer je dit nummer opzoekt op de website van de leverancier mag je enkel jouw artikel terugvinden.</t>
        </r>
      </text>
    </comment>
    <comment ref="G1" authorId="0" shapeId="0" xr:uid="{FCD316B6-D5BE-46BF-8D8B-439527A1E1DC}">
      <text>
        <r>
          <rPr>
            <b/>
            <sz val="9"/>
            <color indexed="81"/>
            <rFont val="Tahoma"/>
            <family val="2"/>
          </rPr>
          <t>Mathieu Leroy:</t>
        </r>
        <r>
          <rPr>
            <sz val="9"/>
            <color indexed="81"/>
            <rFont val="Tahoma"/>
            <family val="2"/>
          </rPr>
          <t xml:space="preserve">
Geef hier de volledige URL naar jouw product weer</t>
        </r>
      </text>
    </comment>
    <comment ref="H1" authorId="0" shapeId="0" xr:uid="{D01C4438-15BA-4D08-A57D-A6D398AD0238}">
      <text>
        <r>
          <rPr>
            <b/>
            <sz val="9"/>
            <color indexed="81"/>
            <rFont val="Tahoma"/>
            <family val="2"/>
          </rPr>
          <t>Mathieu Leroy:</t>
        </r>
        <r>
          <rPr>
            <sz val="9"/>
            <color indexed="81"/>
            <rFont val="Tahoma"/>
            <family val="2"/>
          </rPr>
          <t xml:space="preserve">
De totale prijs inclusief BTW is de prijs van al jouw producten met BTW bijgerekend. Indien een product exclusief BTW is mag je ervan uitgaan dat dit aan 21% is. Verzendkosten dienen niet in rekening gebracht te worden.</t>
        </r>
      </text>
    </comment>
    <comment ref="I1" authorId="0" shapeId="0" xr:uid="{EC141A14-14B0-400F-95D1-EEB2D77DDF8E}">
      <text>
        <r>
          <rPr>
            <b/>
            <sz val="9"/>
            <color indexed="81"/>
            <rFont val="Tahoma"/>
            <family val="2"/>
          </rPr>
          <t>Mathieu Leroy:</t>
        </r>
        <r>
          <rPr>
            <sz val="9"/>
            <color indexed="81"/>
            <rFont val="Tahoma"/>
            <family val="2"/>
          </rPr>
          <t xml:space="preserve">
Schrijf hier jouw naam neer (voornaam en achternaam)</t>
        </r>
      </text>
    </comment>
    <comment ref="J1" authorId="0" shapeId="0" xr:uid="{6DC320EF-EB19-4CDF-B0E6-EC3A2BE22FC4}">
      <text>
        <r>
          <rPr>
            <b/>
            <sz val="9"/>
            <color indexed="81"/>
            <rFont val="Tahoma"/>
            <family val="2"/>
          </rPr>
          <t>Mathieu Leroy:</t>
        </r>
        <r>
          <rPr>
            <sz val="9"/>
            <color indexed="81"/>
            <rFont val="Tahoma"/>
            <family val="2"/>
          </rPr>
          <t xml:space="preserve">
Wat is de verwachte levertijd in dagen volgens de website</t>
        </r>
      </text>
    </comment>
    <comment ref="K1" authorId="0" shapeId="0" xr:uid="{CA95256D-626E-4C13-9F69-F01C5C4709B6}">
      <text>
        <r>
          <rPr>
            <b/>
            <sz val="9"/>
            <color indexed="81"/>
            <rFont val="Tahoma"/>
            <family val="2"/>
          </rPr>
          <t>Mathieu Leroy:</t>
        </r>
        <r>
          <rPr>
            <sz val="9"/>
            <color indexed="81"/>
            <rFont val="Tahoma"/>
            <family val="2"/>
          </rPr>
          <t xml:space="preserve">
In te vullen door de coach
</t>
        </r>
      </text>
    </comment>
    <comment ref="L1" authorId="0" shapeId="0" xr:uid="{2C7D1043-6649-4ECB-AF84-894F54A56B8A}">
      <text>
        <r>
          <rPr>
            <b/>
            <sz val="9"/>
            <color indexed="81"/>
            <rFont val="Tahoma"/>
            <family val="2"/>
          </rPr>
          <t>Mathieu Leroy:</t>
        </r>
        <r>
          <rPr>
            <sz val="9"/>
            <color indexed="81"/>
            <rFont val="Tahoma"/>
            <family val="2"/>
          </rPr>
          <t xml:space="preserve">
In te vullen door de besteller</t>
        </r>
      </text>
    </comment>
    <comment ref="M1" authorId="0" shapeId="0" xr:uid="{233734B8-9762-4254-B868-6DA6F54376DF}">
      <text>
        <r>
          <rPr>
            <b/>
            <sz val="9"/>
            <color indexed="81"/>
            <rFont val="Tahoma"/>
            <family val="2"/>
          </rPr>
          <t>Mathieu Leroy:</t>
        </r>
        <r>
          <rPr>
            <sz val="9"/>
            <color indexed="81"/>
            <rFont val="Tahoma"/>
            <family val="2"/>
          </rPr>
          <t xml:space="preserve">
In te vullen door de besteller</t>
        </r>
      </text>
    </comment>
    <comment ref="N1" authorId="0" shapeId="0" xr:uid="{78287EAB-AFF7-4704-8668-9E39EFF189DC}">
      <text>
        <r>
          <rPr>
            <b/>
            <sz val="9"/>
            <color indexed="81"/>
            <rFont val="Tahoma"/>
            <family val="2"/>
          </rPr>
          <t>Mathieu Leroy:</t>
        </r>
        <r>
          <rPr>
            <sz val="9"/>
            <color indexed="81"/>
            <rFont val="Tahoma"/>
            <family val="2"/>
          </rPr>
          <t xml:space="preserve">
In te vullen door de besteller</t>
        </r>
      </text>
    </comment>
    <comment ref="O1" authorId="0" shapeId="0" xr:uid="{38B4D34F-B10F-4E12-9331-ACC2635FAFF4}">
      <text>
        <r>
          <rPr>
            <b/>
            <sz val="9"/>
            <color indexed="81"/>
            <rFont val="Tahoma"/>
            <family val="2"/>
          </rPr>
          <t>Mathieu Leroy:</t>
        </r>
        <r>
          <rPr>
            <sz val="9"/>
            <color indexed="81"/>
            <rFont val="Tahoma"/>
            <family val="2"/>
          </rPr>
          <t xml:space="preserve">
In te vullen door de besteller</t>
        </r>
      </text>
    </comment>
    <comment ref="P1" authorId="0" shapeId="0" xr:uid="{310E62D2-D4CD-49D4-AA46-6D01C4847538}">
      <text>
        <r>
          <rPr>
            <b/>
            <sz val="9"/>
            <color indexed="81"/>
            <rFont val="Tahoma"/>
            <family val="2"/>
          </rPr>
          <t>Mathieu Leroy:</t>
        </r>
        <r>
          <rPr>
            <sz val="9"/>
            <color indexed="81"/>
            <rFont val="Tahoma"/>
            <family val="2"/>
          </rPr>
          <t xml:space="preserve">
Wil je hier opmerkingen toevoegen, plaats dan de volledige rij in het geel, op deze manier weet de coach dat hij/zij dit nog dient te bekijken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Mathieu Leroy</author>
  </authors>
  <commentList>
    <comment ref="B1" authorId="0" shapeId="0" xr:uid="{BF9AD0D5-939D-430D-80A3-61FE6CDFD0F3}">
      <text>
        <r>
          <rPr>
            <b/>
            <sz val="9"/>
            <color indexed="81"/>
            <rFont val="Tahoma"/>
            <family val="2"/>
          </rPr>
          <t xml:space="preserve">Mathieu Leroy:
De datum waarop je jouw bestelling in dit document doorgeeft.
</t>
        </r>
      </text>
    </comment>
    <comment ref="C1" authorId="0" shapeId="0" xr:uid="{DF343D4B-CE9C-4AFB-B440-3B5A78508694}">
      <text>
        <r>
          <rPr>
            <b/>
            <sz val="9"/>
            <color indexed="81"/>
            <rFont val="Tahoma"/>
            <family val="2"/>
          </rPr>
          <t>Mathieu Leroy:</t>
        </r>
        <r>
          <rPr>
            <sz val="9"/>
            <color indexed="81"/>
            <rFont val="Tahoma"/>
            <family val="2"/>
          </rPr>
          <t xml:space="preserve">
Het aantal stuk van het artikel in de link (wanneer je een link naar een pakket van 50 onderdelen plaatst en je plaatst bij aantal 3, dan wil dit zeggen dat er 150 onderdelen zullen besteld worden (3x het pakket van 50 onderdelen)
</t>
        </r>
      </text>
    </comment>
    <comment ref="D1" authorId="0" shapeId="0" xr:uid="{7ED36FA9-9F8B-43AB-A64B-98BF327BC4B0}">
      <text>
        <r>
          <rPr>
            <b/>
            <sz val="9"/>
            <color indexed="81"/>
            <rFont val="Tahoma"/>
            <family val="2"/>
          </rPr>
          <t>Mathieu Leroy:</t>
        </r>
        <r>
          <rPr>
            <sz val="9"/>
            <color indexed="81"/>
            <rFont val="Tahoma"/>
            <family val="2"/>
          </rPr>
          <t xml:space="preserve">
Een korte omschrijving van wat het product is, waarvoor je het zal gebruiken en wat de belangrijkste specificaties zijn (bijvoorbeeld een voeding, de belangrijkste specificatie is dat deze 24v kan leveren aan minimaal 48W, dan noteer je dit als belangrijkste specificaties)
</t>
        </r>
      </text>
    </comment>
    <comment ref="E1" authorId="0" shapeId="0" xr:uid="{78EA1701-ABCF-429D-931C-ACDF7CF9C972}">
      <text>
        <r>
          <rPr>
            <b/>
            <sz val="9"/>
            <color indexed="81"/>
            <rFont val="Tahoma"/>
            <family val="2"/>
          </rPr>
          <t>Mathieu Leroy:</t>
        </r>
        <r>
          <rPr>
            <sz val="9"/>
            <color indexed="81"/>
            <rFont val="Tahoma"/>
            <family val="2"/>
          </rPr>
          <t xml:space="preserve">
Selecteer een winkel uit de lijst die je krijgt wanneer je op het pijltje naast de cel klikt. Bespreek het gebruik van leveranciers die niet in deze lijst staan eerst met jouw coach.</t>
        </r>
      </text>
    </comment>
    <comment ref="F1" authorId="0" shapeId="0" xr:uid="{9454DEAC-99CB-4AF3-AC35-7AB11F3074E7}">
      <text>
        <r>
          <rPr>
            <b/>
            <sz val="9"/>
            <color indexed="81"/>
            <rFont val="Tahoma"/>
            <family val="2"/>
          </rPr>
          <t>Mathieu Leroy:</t>
        </r>
        <r>
          <rPr>
            <sz val="9"/>
            <color indexed="81"/>
            <rFont val="Tahoma"/>
            <family val="2"/>
          </rPr>
          <t xml:space="preserve">
Geef hier het unieke nummer van het product die je wenst te bestellen. Wanneer je dit nummer opzoekt op de website van de leverancier mag je enkel jouw artikel terugvinden.</t>
        </r>
      </text>
    </comment>
    <comment ref="G1" authorId="0" shapeId="0" xr:uid="{D8902C1E-8614-498A-85DB-EB114D75ED78}">
      <text>
        <r>
          <rPr>
            <b/>
            <sz val="9"/>
            <color indexed="81"/>
            <rFont val="Tahoma"/>
            <family val="2"/>
          </rPr>
          <t>Mathieu Leroy:</t>
        </r>
        <r>
          <rPr>
            <sz val="9"/>
            <color indexed="81"/>
            <rFont val="Tahoma"/>
            <family val="2"/>
          </rPr>
          <t xml:space="preserve">
Geef hier de volledige URL naar jouw product weer</t>
        </r>
      </text>
    </comment>
    <comment ref="H1" authorId="0" shapeId="0" xr:uid="{FA3C90D2-E1AC-46B0-81DE-2FE54AE7E7F8}">
      <text>
        <r>
          <rPr>
            <b/>
            <sz val="9"/>
            <color indexed="81"/>
            <rFont val="Tahoma"/>
            <family val="2"/>
          </rPr>
          <t>Mathieu Leroy:</t>
        </r>
        <r>
          <rPr>
            <sz val="9"/>
            <color indexed="81"/>
            <rFont val="Tahoma"/>
            <family val="2"/>
          </rPr>
          <t xml:space="preserve">
De totale prijs inclusief BTW is de prijs van al jouw producten met BTW bijgerekend. Indien een product exclusief BTW is mag je ervan uitgaan dat dit aan 21% is. Verzendkosten dienen niet in rekening gebracht te worden.</t>
        </r>
      </text>
    </comment>
    <comment ref="I1" authorId="0" shapeId="0" xr:uid="{1EA8B77E-FAC8-4D59-9225-628A4E6F4307}">
      <text>
        <r>
          <rPr>
            <b/>
            <sz val="9"/>
            <color indexed="81"/>
            <rFont val="Tahoma"/>
            <family val="2"/>
          </rPr>
          <t>Mathieu Leroy:</t>
        </r>
        <r>
          <rPr>
            <sz val="9"/>
            <color indexed="81"/>
            <rFont val="Tahoma"/>
            <family val="2"/>
          </rPr>
          <t xml:space="preserve">
Schrijf hier jouw naam neer (voornaam en achternaam)</t>
        </r>
      </text>
    </comment>
    <comment ref="J1" authorId="0" shapeId="0" xr:uid="{D40FF374-4C16-42CB-822B-7941EF0E37F8}">
      <text>
        <r>
          <rPr>
            <b/>
            <sz val="9"/>
            <color indexed="81"/>
            <rFont val="Tahoma"/>
            <family val="2"/>
          </rPr>
          <t>Mathieu Leroy:</t>
        </r>
        <r>
          <rPr>
            <sz val="9"/>
            <color indexed="81"/>
            <rFont val="Tahoma"/>
            <family val="2"/>
          </rPr>
          <t xml:space="preserve">
Wat is de verwachte levertijd in dagen volgens de website</t>
        </r>
      </text>
    </comment>
    <comment ref="K1" authorId="0" shapeId="0" xr:uid="{05FCEF04-2064-4C56-8261-2FCD484652C1}">
      <text>
        <r>
          <rPr>
            <b/>
            <sz val="9"/>
            <color indexed="81"/>
            <rFont val="Tahoma"/>
            <family val="2"/>
          </rPr>
          <t>Mathieu Leroy:</t>
        </r>
        <r>
          <rPr>
            <sz val="9"/>
            <color indexed="81"/>
            <rFont val="Tahoma"/>
            <family val="2"/>
          </rPr>
          <t xml:space="preserve">
In te vullen door de coach
</t>
        </r>
      </text>
    </comment>
    <comment ref="L1" authorId="0" shapeId="0" xr:uid="{3F90E8E4-4D02-4D88-AE17-459DEEB85BCF}">
      <text>
        <r>
          <rPr>
            <b/>
            <sz val="9"/>
            <color indexed="81"/>
            <rFont val="Tahoma"/>
            <family val="2"/>
          </rPr>
          <t>Mathieu Leroy:</t>
        </r>
        <r>
          <rPr>
            <sz val="9"/>
            <color indexed="81"/>
            <rFont val="Tahoma"/>
            <family val="2"/>
          </rPr>
          <t xml:space="preserve">
In te vullen door de besteller</t>
        </r>
      </text>
    </comment>
    <comment ref="M1" authorId="0" shapeId="0" xr:uid="{BEB75D52-67B7-43B4-BABE-F87F74882808}">
      <text>
        <r>
          <rPr>
            <b/>
            <sz val="9"/>
            <color indexed="81"/>
            <rFont val="Tahoma"/>
            <family val="2"/>
          </rPr>
          <t>Mathieu Leroy:</t>
        </r>
        <r>
          <rPr>
            <sz val="9"/>
            <color indexed="81"/>
            <rFont val="Tahoma"/>
            <family val="2"/>
          </rPr>
          <t xml:space="preserve">
In te vullen door de besteller</t>
        </r>
      </text>
    </comment>
    <comment ref="N1" authorId="0" shapeId="0" xr:uid="{CD8310BA-9EE5-43F2-9665-33A391443E1E}">
      <text>
        <r>
          <rPr>
            <b/>
            <sz val="9"/>
            <color indexed="81"/>
            <rFont val="Tahoma"/>
            <family val="2"/>
          </rPr>
          <t>Mathieu Leroy:</t>
        </r>
        <r>
          <rPr>
            <sz val="9"/>
            <color indexed="81"/>
            <rFont val="Tahoma"/>
            <family val="2"/>
          </rPr>
          <t xml:space="preserve">
In te vullen door de besteller</t>
        </r>
      </text>
    </comment>
    <comment ref="O1" authorId="0" shapeId="0" xr:uid="{7B7B80C0-C1D1-4405-864E-AFA24497DF11}">
      <text>
        <r>
          <rPr>
            <b/>
            <sz val="9"/>
            <color indexed="81"/>
            <rFont val="Tahoma"/>
            <family val="2"/>
          </rPr>
          <t>Mathieu Leroy:</t>
        </r>
        <r>
          <rPr>
            <sz val="9"/>
            <color indexed="81"/>
            <rFont val="Tahoma"/>
            <family val="2"/>
          </rPr>
          <t xml:space="preserve">
In te vullen door de besteller</t>
        </r>
      </text>
    </comment>
    <comment ref="P1" authorId="0" shapeId="0" xr:uid="{B1B59180-2E91-4DD0-B8C3-59D5A6939AB9}">
      <text>
        <r>
          <rPr>
            <b/>
            <sz val="9"/>
            <color indexed="81"/>
            <rFont val="Tahoma"/>
            <family val="2"/>
          </rPr>
          <t>Mathieu Leroy:</t>
        </r>
        <r>
          <rPr>
            <sz val="9"/>
            <color indexed="81"/>
            <rFont val="Tahoma"/>
            <family val="2"/>
          </rPr>
          <t xml:space="preserve">
Wil je hier opmerkingen toevoegen, plaats dan de volledige rij in het geel, op deze manier weet de coach dat hij/zij dit nog dient te bekijken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Mathieu Leroy</author>
  </authors>
  <commentList>
    <comment ref="D1" authorId="0" shapeId="0" xr:uid="{9D79A6A0-DFBA-4254-B757-20EFDC5AD323}">
      <text>
        <r>
          <rPr>
            <b/>
            <sz val="9"/>
            <color indexed="81"/>
            <rFont val="Tahoma"/>
            <family val="2"/>
          </rPr>
          <t>Mathieu Leroy:</t>
        </r>
        <r>
          <rPr>
            <sz val="9"/>
            <color indexed="81"/>
            <rFont val="Tahoma"/>
            <family val="2"/>
          </rPr>
          <t xml:space="preserve">
Laat dit leeg indien het kleur niet uitmaakt.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Mathieu Leroy</author>
  </authors>
  <commentList>
    <comment ref="B1" authorId="0" shapeId="0" xr:uid="{6C991BD9-A95B-49EF-9AB5-3014DED858C8}">
      <text>
        <r>
          <rPr>
            <b/>
            <sz val="9"/>
            <color indexed="81"/>
            <rFont val="Tahoma"/>
            <family val="2"/>
          </rPr>
          <t xml:space="preserve">Mathieu Leroy:
De datum waarop je jouw bestelling in dit document doorgeeft.
</t>
        </r>
      </text>
    </comment>
    <comment ref="C1" authorId="0" shapeId="0" xr:uid="{67A76C83-F8CC-40A5-A503-B92BCCE9255F}">
      <text>
        <r>
          <rPr>
            <b/>
            <sz val="9"/>
            <color indexed="81"/>
            <rFont val="Tahoma"/>
            <family val="2"/>
          </rPr>
          <t>Mathieu Leroy:</t>
        </r>
        <r>
          <rPr>
            <sz val="9"/>
            <color indexed="81"/>
            <rFont val="Tahoma"/>
            <family val="2"/>
          </rPr>
          <t xml:space="preserve">
Het aantal stuk van het artikel in de link (wanneer je een link naar een pakket van 50 onderdelen plaatst en je plaatst bij aantal 3, dan wil dit zeggen dat er 150 onderdelen zullen besteld worden (3x het pakket van 50 onderdelen)
</t>
        </r>
      </text>
    </comment>
    <comment ref="D1" authorId="0" shapeId="0" xr:uid="{4B72F476-6817-4FB8-8681-62D35EEEA18B}">
      <text>
        <r>
          <rPr>
            <b/>
            <sz val="9"/>
            <color indexed="81"/>
            <rFont val="Tahoma"/>
            <family val="2"/>
          </rPr>
          <t>Mathieu Leroy:</t>
        </r>
        <r>
          <rPr>
            <sz val="9"/>
            <color indexed="81"/>
            <rFont val="Tahoma"/>
            <family val="2"/>
          </rPr>
          <t xml:space="preserve">
Een korte omschrijving van wat het product is, waarvoor je het zal gebruiken en wat de belangrijkste specificaties zijn (bijvoorbeeld een voeding, de belangrijkste specificatie is dat deze 24v kan leveren aan minimaal 48W, dan noteer je dit als belangrijkste specificaties)
</t>
        </r>
      </text>
    </comment>
    <comment ref="E1" authorId="0" shapeId="0" xr:uid="{56D58490-4B61-444E-9D79-78E376089C5F}">
      <text>
        <r>
          <rPr>
            <b/>
            <sz val="9"/>
            <color indexed="81"/>
            <rFont val="Tahoma"/>
            <family val="2"/>
          </rPr>
          <t>Mathieu Leroy:</t>
        </r>
        <r>
          <rPr>
            <sz val="9"/>
            <color indexed="81"/>
            <rFont val="Tahoma"/>
            <family val="2"/>
          </rPr>
          <t xml:space="preserve">
Selecteer een winkel uit de lijst die je krijgt wanneer je op het pijltje naast de cel klikt. Bespreek het gebruik van leveranciers die niet in deze lijst staan eerst met jouw coach.</t>
        </r>
      </text>
    </comment>
    <comment ref="F1" authorId="0" shapeId="0" xr:uid="{FC698D0A-727A-4045-8217-6BB5E724CBB5}">
      <text>
        <r>
          <rPr>
            <b/>
            <sz val="9"/>
            <color indexed="81"/>
            <rFont val="Tahoma"/>
            <family val="2"/>
          </rPr>
          <t>Mathieu Leroy:</t>
        </r>
        <r>
          <rPr>
            <sz val="9"/>
            <color indexed="81"/>
            <rFont val="Tahoma"/>
            <family val="2"/>
          </rPr>
          <t xml:space="preserve">
Geef hier het unieke nummer van het product die je wenst te bestellen. Wanneer je dit nummer opzoekt op de website van de leverancier mag je enkel jouw artikel terugvinden.</t>
        </r>
      </text>
    </comment>
    <comment ref="G1" authorId="0" shapeId="0" xr:uid="{C3D267AA-C2EB-4BFC-9FE0-7FDE966C51FC}">
      <text>
        <r>
          <rPr>
            <b/>
            <sz val="9"/>
            <color indexed="81"/>
            <rFont val="Tahoma"/>
            <family val="2"/>
          </rPr>
          <t>Mathieu Leroy:</t>
        </r>
        <r>
          <rPr>
            <sz val="9"/>
            <color indexed="81"/>
            <rFont val="Tahoma"/>
            <family val="2"/>
          </rPr>
          <t xml:space="preserve">
Geef hier de volledige URL naar jouw product weer</t>
        </r>
      </text>
    </comment>
    <comment ref="H1" authorId="0" shapeId="0" xr:uid="{4300D6C1-C877-4115-B179-143C4BFC5898}">
      <text>
        <r>
          <rPr>
            <b/>
            <sz val="9"/>
            <color indexed="81"/>
            <rFont val="Tahoma"/>
            <family val="2"/>
          </rPr>
          <t>Mathieu Leroy:</t>
        </r>
        <r>
          <rPr>
            <sz val="9"/>
            <color indexed="81"/>
            <rFont val="Tahoma"/>
            <family val="2"/>
          </rPr>
          <t xml:space="preserve">
De totale prijs inclusief BTW is de prijs van al jouw producten met BTW bijgerekend. Indien een product exclusief BTW is mag je ervan uitgaan dat dit aan 21% is. Verzendkosten dienen niet in rekening gebracht te worden.</t>
        </r>
      </text>
    </comment>
    <comment ref="I1" authorId="0" shapeId="0" xr:uid="{CB09E76D-3064-494F-B868-4AFC5B29CFDB}">
      <text>
        <r>
          <rPr>
            <b/>
            <sz val="9"/>
            <color indexed="81"/>
            <rFont val="Tahoma"/>
            <family val="2"/>
          </rPr>
          <t>Mathieu Leroy:</t>
        </r>
        <r>
          <rPr>
            <sz val="9"/>
            <color indexed="81"/>
            <rFont val="Tahoma"/>
            <family val="2"/>
          </rPr>
          <t xml:space="preserve">
Schrijf hier jouw naam neer (voornaam en achternaam)</t>
        </r>
      </text>
    </comment>
    <comment ref="J1" authorId="0" shapeId="0" xr:uid="{FE91E3EB-EA7E-4524-A112-041A78E8D328}">
      <text>
        <r>
          <rPr>
            <b/>
            <sz val="9"/>
            <color indexed="81"/>
            <rFont val="Tahoma"/>
            <family val="2"/>
          </rPr>
          <t>Mathieu Leroy:</t>
        </r>
        <r>
          <rPr>
            <sz val="9"/>
            <color indexed="81"/>
            <rFont val="Tahoma"/>
            <family val="2"/>
          </rPr>
          <t xml:space="preserve">
Wat is de verwachte levertijd in dagen volgens de website</t>
        </r>
      </text>
    </comment>
    <comment ref="K1" authorId="0" shapeId="0" xr:uid="{FE2BE2FA-A4C9-4139-B618-8AFFBF12E3E5}">
      <text>
        <r>
          <rPr>
            <b/>
            <sz val="9"/>
            <color indexed="81"/>
            <rFont val="Tahoma"/>
            <family val="2"/>
          </rPr>
          <t>Mathieu Leroy:</t>
        </r>
        <r>
          <rPr>
            <sz val="9"/>
            <color indexed="81"/>
            <rFont val="Tahoma"/>
            <family val="2"/>
          </rPr>
          <t xml:space="preserve">
In te vullen door de coach
</t>
        </r>
      </text>
    </comment>
    <comment ref="L1" authorId="0" shapeId="0" xr:uid="{CEEB484B-D8A1-47FE-B964-93DD59882753}">
      <text>
        <r>
          <rPr>
            <b/>
            <sz val="9"/>
            <color indexed="81"/>
            <rFont val="Tahoma"/>
            <family val="2"/>
          </rPr>
          <t>Mathieu Leroy:</t>
        </r>
        <r>
          <rPr>
            <sz val="9"/>
            <color indexed="81"/>
            <rFont val="Tahoma"/>
            <family val="2"/>
          </rPr>
          <t xml:space="preserve">
In te vullen door de besteller</t>
        </r>
      </text>
    </comment>
    <comment ref="M1" authorId="0" shapeId="0" xr:uid="{1C42051A-9A8D-4AAD-B25D-F7D921C06B11}">
      <text>
        <r>
          <rPr>
            <b/>
            <sz val="9"/>
            <color indexed="81"/>
            <rFont val="Tahoma"/>
            <family val="2"/>
          </rPr>
          <t>Mathieu Leroy:</t>
        </r>
        <r>
          <rPr>
            <sz val="9"/>
            <color indexed="81"/>
            <rFont val="Tahoma"/>
            <family val="2"/>
          </rPr>
          <t xml:space="preserve">
In te vullen door de besteller</t>
        </r>
      </text>
    </comment>
    <comment ref="N1" authorId="0" shapeId="0" xr:uid="{AA9AA758-FBAD-4677-8110-407B7E1E91A2}">
      <text>
        <r>
          <rPr>
            <b/>
            <sz val="9"/>
            <color indexed="81"/>
            <rFont val="Tahoma"/>
            <family val="2"/>
          </rPr>
          <t>Mathieu Leroy:</t>
        </r>
        <r>
          <rPr>
            <sz val="9"/>
            <color indexed="81"/>
            <rFont val="Tahoma"/>
            <family val="2"/>
          </rPr>
          <t xml:space="preserve">
In te vullen door de besteller</t>
        </r>
      </text>
    </comment>
    <comment ref="O1" authorId="0" shapeId="0" xr:uid="{B84F3593-52A4-454D-8B8B-ECCD07C6D96F}">
      <text>
        <r>
          <rPr>
            <b/>
            <sz val="9"/>
            <color indexed="81"/>
            <rFont val="Tahoma"/>
            <family val="2"/>
          </rPr>
          <t>Mathieu Leroy:</t>
        </r>
        <r>
          <rPr>
            <sz val="9"/>
            <color indexed="81"/>
            <rFont val="Tahoma"/>
            <family val="2"/>
          </rPr>
          <t xml:space="preserve">
In te vullen door de besteller</t>
        </r>
      </text>
    </comment>
    <comment ref="P1" authorId="0" shapeId="0" xr:uid="{E039A906-A5A4-492F-BC15-D6FFA55BBFA9}">
      <text>
        <r>
          <rPr>
            <b/>
            <sz val="9"/>
            <color indexed="81"/>
            <rFont val="Tahoma"/>
            <family val="2"/>
          </rPr>
          <t>Mathieu Leroy:</t>
        </r>
        <r>
          <rPr>
            <sz val="9"/>
            <color indexed="81"/>
            <rFont val="Tahoma"/>
            <family val="2"/>
          </rPr>
          <t xml:space="preserve">
Wil je hier opmerkingen toevoegen, plaats dan de volledige rij in het geel, op deze manier weet de coach dat hij/zij dit nog dient te bekijken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Mathieu Leroy</author>
  </authors>
  <commentList>
    <comment ref="B1" authorId="0" shapeId="0" xr:uid="{8FB7CC3E-1A77-423D-9CDB-31359D8845F3}">
      <text>
        <r>
          <rPr>
            <b/>
            <sz val="9"/>
            <color indexed="81"/>
            <rFont val="Tahoma"/>
            <family val="2"/>
          </rPr>
          <t xml:space="preserve">Mathieu Leroy:
De datum waarop je jouw bestelling in dit document doorgeeft.
</t>
        </r>
      </text>
    </comment>
    <comment ref="C1" authorId="0" shapeId="0" xr:uid="{E79BBE0D-A6C6-4A86-8FD0-C43EEA957FDF}">
      <text>
        <r>
          <rPr>
            <b/>
            <sz val="9"/>
            <color indexed="81"/>
            <rFont val="Tahoma"/>
            <family val="2"/>
          </rPr>
          <t>Mathieu Leroy:</t>
        </r>
        <r>
          <rPr>
            <sz val="9"/>
            <color indexed="81"/>
            <rFont val="Tahoma"/>
            <family val="2"/>
          </rPr>
          <t xml:space="preserve">
Het aantal stuk van het artikel in de link (wanneer je een link naar een pakket van 50 onderdelen plaatst en je plaatst bij aantal 3, dan wil dit zeggen dat er 150 onderdelen zullen besteld worden (3x het pakket van 50 onderdelen)
</t>
        </r>
      </text>
    </comment>
    <comment ref="D1" authorId="0" shapeId="0" xr:uid="{BE00D416-A18E-4466-AF3C-68AF5EF491F3}">
      <text>
        <r>
          <rPr>
            <b/>
            <sz val="9"/>
            <color indexed="81"/>
            <rFont val="Tahoma"/>
            <family val="2"/>
          </rPr>
          <t>Mathieu Leroy:</t>
        </r>
        <r>
          <rPr>
            <sz val="9"/>
            <color indexed="81"/>
            <rFont val="Tahoma"/>
            <family val="2"/>
          </rPr>
          <t xml:space="preserve">
Een korte omschrijving van wat het product is, waarvoor je het zal gebruiken en wat de belangrijkste specificaties zijn (bijvoorbeeld een voeding, de belangrijkste specificatie is dat deze 24v kan leveren aan minimaal 48W, dan noteer je dit als belangrijkste specificaties)
</t>
        </r>
      </text>
    </comment>
    <comment ref="E1" authorId="0" shapeId="0" xr:uid="{4D41F1E4-7D5F-43AB-BFE9-A3A99D1483F8}">
      <text>
        <r>
          <rPr>
            <b/>
            <sz val="9"/>
            <color indexed="81"/>
            <rFont val="Tahoma"/>
            <family val="2"/>
          </rPr>
          <t>Mathieu Leroy:</t>
        </r>
        <r>
          <rPr>
            <sz val="9"/>
            <color indexed="81"/>
            <rFont val="Tahoma"/>
            <family val="2"/>
          </rPr>
          <t xml:space="preserve">
Selecteer een winkel uit de lijst die je krijgt wanneer je op het pijltje naast de cel klikt. Bespreek het gebruik van leveranciers die niet in deze lijst staan eerst met jouw coach.</t>
        </r>
      </text>
    </comment>
    <comment ref="F1" authorId="0" shapeId="0" xr:uid="{86AD2735-841C-4A2A-A23E-135F8DFDBBAD}">
      <text>
        <r>
          <rPr>
            <b/>
            <sz val="9"/>
            <color indexed="81"/>
            <rFont val="Tahoma"/>
            <family val="2"/>
          </rPr>
          <t>Mathieu Leroy:</t>
        </r>
        <r>
          <rPr>
            <sz val="9"/>
            <color indexed="81"/>
            <rFont val="Tahoma"/>
            <family val="2"/>
          </rPr>
          <t xml:space="preserve">
Geef hier het unieke nummer van het product die je wenst te bestellen. Wanneer je dit nummer opzoekt op de website van de leverancier mag je enkel jouw artikel terugvinden.</t>
        </r>
      </text>
    </comment>
    <comment ref="G1" authorId="0" shapeId="0" xr:uid="{2A195CD4-52EB-4FED-8D09-4B52BBF01ECB}">
      <text>
        <r>
          <rPr>
            <b/>
            <sz val="9"/>
            <color indexed="81"/>
            <rFont val="Tahoma"/>
            <family val="2"/>
          </rPr>
          <t>Mathieu Leroy:</t>
        </r>
        <r>
          <rPr>
            <sz val="9"/>
            <color indexed="81"/>
            <rFont val="Tahoma"/>
            <family val="2"/>
          </rPr>
          <t xml:space="preserve">
Geef hier de volledige URL naar jouw product weer</t>
        </r>
      </text>
    </comment>
    <comment ref="H1" authorId="0" shapeId="0" xr:uid="{E9CB4D69-C973-4268-8B04-FEE617A1DDDF}">
      <text>
        <r>
          <rPr>
            <b/>
            <sz val="9"/>
            <color indexed="81"/>
            <rFont val="Tahoma"/>
            <family val="2"/>
          </rPr>
          <t>Mathieu Leroy:</t>
        </r>
        <r>
          <rPr>
            <sz val="9"/>
            <color indexed="81"/>
            <rFont val="Tahoma"/>
            <family val="2"/>
          </rPr>
          <t xml:space="preserve">
De totale prijs inclusief BTW is de prijs van al jouw producten met BTW bijgerekend. Indien een product exclusief BTW is mag je ervan uitgaan dat dit aan 21% is. Verzendkosten dienen niet in rekening gebracht te worden.</t>
        </r>
      </text>
    </comment>
    <comment ref="I1" authorId="0" shapeId="0" xr:uid="{B00CD104-0C72-4D5F-84BC-4959E6428BB3}">
      <text>
        <r>
          <rPr>
            <b/>
            <sz val="9"/>
            <color indexed="81"/>
            <rFont val="Tahoma"/>
            <family val="2"/>
          </rPr>
          <t>Mathieu Leroy:</t>
        </r>
        <r>
          <rPr>
            <sz val="9"/>
            <color indexed="81"/>
            <rFont val="Tahoma"/>
            <family val="2"/>
          </rPr>
          <t xml:space="preserve">
Schrijf hier jouw naam neer (voornaam en achternaam)</t>
        </r>
      </text>
    </comment>
    <comment ref="J1" authorId="0" shapeId="0" xr:uid="{44ED67EC-8E33-45C9-A99D-FEE10979C27F}">
      <text>
        <r>
          <rPr>
            <b/>
            <sz val="9"/>
            <color indexed="81"/>
            <rFont val="Tahoma"/>
            <family val="2"/>
          </rPr>
          <t>Mathieu Leroy:</t>
        </r>
        <r>
          <rPr>
            <sz val="9"/>
            <color indexed="81"/>
            <rFont val="Tahoma"/>
            <family val="2"/>
          </rPr>
          <t xml:space="preserve">
Wat is de verwachte levertijd in dagen volgens de website</t>
        </r>
      </text>
    </comment>
    <comment ref="K1" authorId="0" shapeId="0" xr:uid="{683D9404-F12D-45FA-8A10-0C467221DF6E}">
      <text>
        <r>
          <rPr>
            <b/>
            <sz val="9"/>
            <color indexed="81"/>
            <rFont val="Tahoma"/>
            <family val="2"/>
          </rPr>
          <t>Mathieu Leroy:</t>
        </r>
        <r>
          <rPr>
            <sz val="9"/>
            <color indexed="81"/>
            <rFont val="Tahoma"/>
            <family val="2"/>
          </rPr>
          <t xml:space="preserve">
In te vullen door de coach
</t>
        </r>
      </text>
    </comment>
    <comment ref="L1" authorId="0" shapeId="0" xr:uid="{74953421-26E6-45B8-A0C6-07C60551BA4A}">
      <text>
        <r>
          <rPr>
            <b/>
            <sz val="9"/>
            <color indexed="81"/>
            <rFont val="Tahoma"/>
            <family val="2"/>
          </rPr>
          <t>Mathieu Leroy:</t>
        </r>
        <r>
          <rPr>
            <sz val="9"/>
            <color indexed="81"/>
            <rFont val="Tahoma"/>
            <family val="2"/>
          </rPr>
          <t xml:space="preserve">
In te vullen door de besteller</t>
        </r>
      </text>
    </comment>
    <comment ref="M1" authorId="0" shapeId="0" xr:uid="{1642B923-D37C-4FE6-9564-C86F38DA9B56}">
      <text>
        <r>
          <rPr>
            <b/>
            <sz val="9"/>
            <color indexed="81"/>
            <rFont val="Tahoma"/>
            <family val="2"/>
          </rPr>
          <t>Mathieu Leroy:</t>
        </r>
        <r>
          <rPr>
            <sz val="9"/>
            <color indexed="81"/>
            <rFont val="Tahoma"/>
            <family val="2"/>
          </rPr>
          <t xml:space="preserve">
In te vullen door de besteller</t>
        </r>
      </text>
    </comment>
    <comment ref="N1" authorId="0" shapeId="0" xr:uid="{896CB336-599F-45AA-8269-E315E7470696}">
      <text>
        <r>
          <rPr>
            <b/>
            <sz val="9"/>
            <color indexed="81"/>
            <rFont val="Tahoma"/>
            <family val="2"/>
          </rPr>
          <t>Mathieu Leroy:</t>
        </r>
        <r>
          <rPr>
            <sz val="9"/>
            <color indexed="81"/>
            <rFont val="Tahoma"/>
            <family val="2"/>
          </rPr>
          <t xml:space="preserve">
In te vullen door de besteller</t>
        </r>
      </text>
    </comment>
    <comment ref="O1" authorId="0" shapeId="0" xr:uid="{FE3C0396-808C-4988-83BD-E5339AC161BB}">
      <text>
        <r>
          <rPr>
            <b/>
            <sz val="9"/>
            <color indexed="81"/>
            <rFont val="Tahoma"/>
            <family val="2"/>
          </rPr>
          <t>Mathieu Leroy:</t>
        </r>
        <r>
          <rPr>
            <sz val="9"/>
            <color indexed="81"/>
            <rFont val="Tahoma"/>
            <family val="2"/>
          </rPr>
          <t xml:space="preserve">
In te vullen door de besteller</t>
        </r>
      </text>
    </comment>
    <comment ref="P1" authorId="0" shapeId="0" xr:uid="{045D0FBC-36A2-44A7-AB99-00F6F5C968D5}">
      <text>
        <r>
          <rPr>
            <b/>
            <sz val="9"/>
            <color indexed="81"/>
            <rFont val="Tahoma"/>
            <family val="2"/>
          </rPr>
          <t>Mathieu Leroy:</t>
        </r>
        <r>
          <rPr>
            <sz val="9"/>
            <color indexed="81"/>
            <rFont val="Tahoma"/>
            <family val="2"/>
          </rPr>
          <t xml:space="preserve">
Wil je hier opmerkingen toevoegen, plaats dan de volledige rij in het geel, op deze manier weet de coach dat hij/zij dit nog dient te bekijken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Mathieu Leroy</author>
  </authors>
  <commentList>
    <comment ref="B1" authorId="0" shapeId="0" xr:uid="{96440710-6AEE-4859-8B88-10821B1DD4F9}">
      <text>
        <r>
          <rPr>
            <b/>
            <sz val="9"/>
            <color indexed="81"/>
            <rFont val="Tahoma"/>
            <family val="2"/>
          </rPr>
          <t xml:space="preserve">Mathieu Leroy:
De datum waarop je jouw bestelling in dit document doorgeeft.
</t>
        </r>
      </text>
    </comment>
    <comment ref="C1" authorId="0" shapeId="0" xr:uid="{4A6B5F7E-2642-4C6F-83F8-DAC3A976A7B4}">
      <text>
        <r>
          <rPr>
            <b/>
            <sz val="9"/>
            <color indexed="81"/>
            <rFont val="Tahoma"/>
            <family val="2"/>
          </rPr>
          <t>Mathieu Leroy:</t>
        </r>
        <r>
          <rPr>
            <sz val="9"/>
            <color indexed="81"/>
            <rFont val="Tahoma"/>
            <family val="2"/>
          </rPr>
          <t xml:space="preserve">
Het aantal stuk van het artikel in de link (wanneer je een link naar een pakket van 50 onderdelen plaatst en je plaatst bij aantal 3, dan wil dit zeggen dat er 150 onderdelen zullen besteld worden (3x het pakket van 50 onderdelen)
</t>
        </r>
      </text>
    </comment>
    <comment ref="D1" authorId="0" shapeId="0" xr:uid="{9A93B6A2-2FA8-463A-B5CB-6AA489543CA1}">
      <text>
        <r>
          <rPr>
            <b/>
            <sz val="9"/>
            <color indexed="81"/>
            <rFont val="Tahoma"/>
            <family val="2"/>
          </rPr>
          <t>Mathieu Leroy:</t>
        </r>
        <r>
          <rPr>
            <sz val="9"/>
            <color indexed="81"/>
            <rFont val="Tahoma"/>
            <family val="2"/>
          </rPr>
          <t xml:space="preserve">
Een korte omschrijving van wat het product is, waarvoor je het zal gebruiken en wat de belangrijkste specificaties zijn (bijvoorbeeld een voeding, de belangrijkste specificatie is dat deze 24v kan leveren aan minimaal 48W, dan noteer je dit als belangrijkste specificaties)
</t>
        </r>
      </text>
    </comment>
    <comment ref="E1" authorId="0" shapeId="0" xr:uid="{F8C1180C-F2B7-4A18-BB80-3F0B5A5922CD}">
      <text>
        <r>
          <rPr>
            <b/>
            <sz val="9"/>
            <color indexed="81"/>
            <rFont val="Tahoma"/>
            <family val="2"/>
          </rPr>
          <t>Mathieu Leroy:</t>
        </r>
        <r>
          <rPr>
            <sz val="9"/>
            <color indexed="81"/>
            <rFont val="Tahoma"/>
            <family val="2"/>
          </rPr>
          <t xml:space="preserve">
Selecteer een winkel uit de lijst die je krijgt wanneer je op het pijltje naast de cel klikt. Bespreek het gebruik van leveranciers die niet in deze lijst staan eerst met jouw coach.</t>
        </r>
      </text>
    </comment>
    <comment ref="F1" authorId="0" shapeId="0" xr:uid="{6837C8E9-6E6B-47F0-881A-C4EF665D71CE}">
      <text>
        <r>
          <rPr>
            <b/>
            <sz val="9"/>
            <color indexed="81"/>
            <rFont val="Tahoma"/>
            <family val="2"/>
          </rPr>
          <t>Mathieu Leroy:</t>
        </r>
        <r>
          <rPr>
            <sz val="9"/>
            <color indexed="81"/>
            <rFont val="Tahoma"/>
            <family val="2"/>
          </rPr>
          <t xml:space="preserve">
Geef hier het unieke nummer van het product die je wenst te bestellen. Wanneer je dit nummer opzoekt op de website van de leverancier mag je enkel jouw artikel terugvinden.</t>
        </r>
      </text>
    </comment>
    <comment ref="G1" authorId="0" shapeId="0" xr:uid="{80FA00E0-55BD-427F-8AC0-8221D871C708}">
      <text>
        <r>
          <rPr>
            <b/>
            <sz val="9"/>
            <color indexed="81"/>
            <rFont val="Tahoma"/>
            <family val="2"/>
          </rPr>
          <t>Mathieu Leroy:</t>
        </r>
        <r>
          <rPr>
            <sz val="9"/>
            <color indexed="81"/>
            <rFont val="Tahoma"/>
            <family val="2"/>
          </rPr>
          <t xml:space="preserve">
Geef hier de volledige URL naar jouw product weer</t>
        </r>
      </text>
    </comment>
    <comment ref="H1" authorId="0" shapeId="0" xr:uid="{DA70A3A9-A78C-482A-9B8F-3BEE117002B1}">
      <text>
        <r>
          <rPr>
            <b/>
            <sz val="9"/>
            <color indexed="81"/>
            <rFont val="Tahoma"/>
            <family val="2"/>
          </rPr>
          <t>Mathieu Leroy:</t>
        </r>
        <r>
          <rPr>
            <sz val="9"/>
            <color indexed="81"/>
            <rFont val="Tahoma"/>
            <family val="2"/>
          </rPr>
          <t xml:space="preserve">
De totale prijs inclusief BTW is de prijs van al jouw producten met BTW bijgerekend. Indien een product exclusief BTW is mag je ervan uitgaan dat dit aan 21% is. Verzendkosten dienen niet in rekening gebracht te worden.</t>
        </r>
      </text>
    </comment>
    <comment ref="I1" authorId="0" shapeId="0" xr:uid="{AA599698-D711-4482-8B40-40A1CBAFF282}">
      <text>
        <r>
          <rPr>
            <b/>
            <sz val="9"/>
            <color indexed="81"/>
            <rFont val="Tahoma"/>
            <family val="2"/>
          </rPr>
          <t>Mathieu Leroy:</t>
        </r>
        <r>
          <rPr>
            <sz val="9"/>
            <color indexed="81"/>
            <rFont val="Tahoma"/>
            <family val="2"/>
          </rPr>
          <t xml:space="preserve">
Schrijf hier jouw naam neer (voornaam en achternaam)</t>
        </r>
      </text>
    </comment>
    <comment ref="J1" authorId="0" shapeId="0" xr:uid="{2384B646-7C41-461A-B64B-B118B84A800A}">
      <text>
        <r>
          <rPr>
            <b/>
            <sz val="9"/>
            <color indexed="81"/>
            <rFont val="Tahoma"/>
            <family val="2"/>
          </rPr>
          <t>Mathieu Leroy:</t>
        </r>
        <r>
          <rPr>
            <sz val="9"/>
            <color indexed="81"/>
            <rFont val="Tahoma"/>
            <family val="2"/>
          </rPr>
          <t xml:space="preserve">
Wat is de verwachte levertijd in dagen volgens de website</t>
        </r>
      </text>
    </comment>
    <comment ref="K1" authorId="0" shapeId="0" xr:uid="{7A83E14E-5601-4C38-894A-7F20E0995DD6}">
      <text>
        <r>
          <rPr>
            <b/>
            <sz val="9"/>
            <color indexed="81"/>
            <rFont val="Tahoma"/>
            <family val="2"/>
          </rPr>
          <t>Mathieu Leroy:</t>
        </r>
        <r>
          <rPr>
            <sz val="9"/>
            <color indexed="81"/>
            <rFont val="Tahoma"/>
            <family val="2"/>
          </rPr>
          <t xml:space="preserve">
In te vullen door de coach
</t>
        </r>
      </text>
    </comment>
    <comment ref="L1" authorId="0" shapeId="0" xr:uid="{BF673485-0614-4311-BF87-82EFC2A45E97}">
      <text>
        <r>
          <rPr>
            <b/>
            <sz val="9"/>
            <color indexed="81"/>
            <rFont val="Tahoma"/>
            <family val="2"/>
          </rPr>
          <t>Mathieu Leroy:</t>
        </r>
        <r>
          <rPr>
            <sz val="9"/>
            <color indexed="81"/>
            <rFont val="Tahoma"/>
            <family val="2"/>
          </rPr>
          <t xml:space="preserve">
In te vullen door de besteller</t>
        </r>
      </text>
    </comment>
    <comment ref="M1" authorId="0" shapeId="0" xr:uid="{F66FCC38-41D5-4A6D-85A1-7F49E8EC03FC}">
      <text>
        <r>
          <rPr>
            <b/>
            <sz val="9"/>
            <color indexed="81"/>
            <rFont val="Tahoma"/>
            <family val="2"/>
          </rPr>
          <t>Mathieu Leroy:</t>
        </r>
        <r>
          <rPr>
            <sz val="9"/>
            <color indexed="81"/>
            <rFont val="Tahoma"/>
            <family val="2"/>
          </rPr>
          <t xml:space="preserve">
In te vullen door de besteller</t>
        </r>
      </text>
    </comment>
    <comment ref="N1" authorId="0" shapeId="0" xr:uid="{9F111B9B-FC9C-4181-93CB-5DB49431411F}">
      <text>
        <r>
          <rPr>
            <b/>
            <sz val="9"/>
            <color indexed="81"/>
            <rFont val="Tahoma"/>
            <family val="2"/>
          </rPr>
          <t>Mathieu Leroy:</t>
        </r>
        <r>
          <rPr>
            <sz val="9"/>
            <color indexed="81"/>
            <rFont val="Tahoma"/>
            <family val="2"/>
          </rPr>
          <t xml:space="preserve">
In te vullen door de besteller</t>
        </r>
      </text>
    </comment>
    <comment ref="O1" authorId="0" shapeId="0" xr:uid="{31E10800-7008-49F2-AAF6-4BC97B4F44E3}">
      <text>
        <r>
          <rPr>
            <b/>
            <sz val="9"/>
            <color indexed="81"/>
            <rFont val="Tahoma"/>
            <family val="2"/>
          </rPr>
          <t>Mathieu Leroy:</t>
        </r>
        <r>
          <rPr>
            <sz val="9"/>
            <color indexed="81"/>
            <rFont val="Tahoma"/>
            <family val="2"/>
          </rPr>
          <t xml:space="preserve">
In te vullen door de besteller</t>
        </r>
      </text>
    </comment>
    <comment ref="P1" authorId="0" shapeId="0" xr:uid="{301C00D1-463E-4697-BD61-6633469BFF2A}">
      <text>
        <r>
          <rPr>
            <b/>
            <sz val="9"/>
            <color indexed="81"/>
            <rFont val="Tahoma"/>
            <family val="2"/>
          </rPr>
          <t>Mathieu Leroy:</t>
        </r>
        <r>
          <rPr>
            <sz val="9"/>
            <color indexed="81"/>
            <rFont val="Tahoma"/>
            <family val="2"/>
          </rPr>
          <t xml:space="preserve">
Wil je hier opmerkingen toevoegen, plaats dan de volledige rij in het geel, op deze manier weet de coach dat hij/zij dit nog dient te bekijken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Mathieu Leroy</author>
    <author>tc={DFC1AA7E-E2D9-4EAF-94F4-F06DEAE43944}</author>
  </authors>
  <commentList>
    <comment ref="B1" authorId="0" shapeId="0" xr:uid="{3EB21929-80B7-4813-B470-BB9D4A891507}">
      <text>
        <r>
          <rPr>
            <b/>
            <sz val="9"/>
            <color indexed="81"/>
            <rFont val="Tahoma"/>
            <family val="2"/>
          </rPr>
          <t xml:space="preserve">Mathieu Leroy:
De datum waarop je jouw bestelling in dit document doorgeeft.
</t>
        </r>
      </text>
    </comment>
    <comment ref="C1" authorId="0" shapeId="0" xr:uid="{D5C91AEF-A913-4A23-8DD7-65EEC7794170}">
      <text>
        <r>
          <rPr>
            <b/>
            <sz val="9"/>
            <color indexed="81"/>
            <rFont val="Tahoma"/>
            <family val="2"/>
          </rPr>
          <t>Mathieu Leroy:</t>
        </r>
        <r>
          <rPr>
            <sz val="9"/>
            <color indexed="81"/>
            <rFont val="Tahoma"/>
            <family val="2"/>
          </rPr>
          <t xml:space="preserve">
Het aantal stuk van het artikel in de link (wanneer je een link naar een pakket van 50 onderdelen plaatst en je plaatst bij aantal 3, dan wil dit zeggen dat er 150 onderdelen zullen besteld worden (3x het pakket van 50 onderdelen)
</t>
        </r>
      </text>
    </comment>
    <comment ref="D1" authorId="0" shapeId="0" xr:uid="{B2BA987B-763F-4F23-87CD-B1F5512A276E}">
      <text>
        <r>
          <rPr>
            <b/>
            <sz val="9"/>
            <color indexed="81"/>
            <rFont val="Tahoma"/>
            <family val="2"/>
          </rPr>
          <t>Mathieu Leroy:</t>
        </r>
        <r>
          <rPr>
            <sz val="9"/>
            <color indexed="81"/>
            <rFont val="Tahoma"/>
            <family val="2"/>
          </rPr>
          <t xml:space="preserve">
Een korte omschrijving van wat het product is, waarvoor je het zal gebruiken en wat de belangrijkste specificaties zijn (bijvoorbeeld een voeding, de belangrijkste specificatie is dat deze 24v kan leveren aan minimaal 48W, dan noteer je dit als belangrijkste specificaties)
</t>
        </r>
      </text>
    </comment>
    <comment ref="E1" authorId="0" shapeId="0" xr:uid="{C130BA2C-C54D-4E2B-9E36-F6D95BDAFF06}">
      <text>
        <r>
          <rPr>
            <b/>
            <sz val="9"/>
            <color indexed="81"/>
            <rFont val="Tahoma"/>
            <family val="2"/>
          </rPr>
          <t>Mathieu Leroy:</t>
        </r>
        <r>
          <rPr>
            <sz val="9"/>
            <color indexed="81"/>
            <rFont val="Tahoma"/>
            <family val="2"/>
          </rPr>
          <t xml:space="preserve">
Selecteer een winkel uit de lijst die je krijgt wanneer je op het pijltje naast de cel klikt. Bespreek het gebruik van leveranciers die niet in deze lijst staan eerst met jouw coach.</t>
        </r>
      </text>
    </comment>
    <comment ref="F1" authorId="0" shapeId="0" xr:uid="{22886635-1981-4ECE-9942-C105F8A023AF}">
      <text>
        <r>
          <rPr>
            <b/>
            <sz val="9"/>
            <color indexed="81"/>
            <rFont val="Tahoma"/>
            <family val="2"/>
          </rPr>
          <t>Mathieu Leroy:</t>
        </r>
        <r>
          <rPr>
            <sz val="9"/>
            <color indexed="81"/>
            <rFont val="Tahoma"/>
            <family val="2"/>
          </rPr>
          <t xml:space="preserve">
Geef hier het unieke nummer van het product die je wenst te bestellen. Wanneer je dit nummer opzoekt op de website van de leverancier mag je enkel jouw artikel terugvinden.</t>
        </r>
      </text>
    </comment>
    <comment ref="G1" authorId="0" shapeId="0" xr:uid="{DF67F568-D4BD-41E5-AF9A-0A57D6CA220A}">
      <text>
        <r>
          <rPr>
            <b/>
            <sz val="9"/>
            <color indexed="81"/>
            <rFont val="Tahoma"/>
            <family val="2"/>
          </rPr>
          <t>Mathieu Leroy:</t>
        </r>
        <r>
          <rPr>
            <sz val="9"/>
            <color indexed="81"/>
            <rFont val="Tahoma"/>
            <family val="2"/>
          </rPr>
          <t xml:space="preserve">
Geef hier de volledige URL naar jouw product weer</t>
        </r>
      </text>
    </comment>
    <comment ref="H1" authorId="0" shapeId="0" xr:uid="{8C91DD14-9441-4946-A436-E76AD62270CE}">
      <text>
        <r>
          <rPr>
            <b/>
            <sz val="9"/>
            <color indexed="81"/>
            <rFont val="Tahoma"/>
            <family val="2"/>
          </rPr>
          <t>Mathieu Leroy:</t>
        </r>
        <r>
          <rPr>
            <sz val="9"/>
            <color indexed="81"/>
            <rFont val="Tahoma"/>
            <family val="2"/>
          </rPr>
          <t xml:space="preserve">
De totale prijs inclusief BTW is de prijs van al jouw producten met BTW bijgerekend. Indien een product exclusief BTW is mag je ervan uitgaan dat dit aan 21% is. Verzendkosten dienen niet in rekening gebracht te worden.</t>
        </r>
      </text>
    </comment>
    <comment ref="I1" authorId="0" shapeId="0" xr:uid="{5BE96731-3883-4D10-AFFA-8A205D3438D3}">
      <text>
        <r>
          <rPr>
            <b/>
            <sz val="9"/>
            <color indexed="81"/>
            <rFont val="Tahoma"/>
            <family val="2"/>
          </rPr>
          <t>Mathieu Leroy:</t>
        </r>
        <r>
          <rPr>
            <sz val="9"/>
            <color indexed="81"/>
            <rFont val="Tahoma"/>
            <family val="2"/>
          </rPr>
          <t xml:space="preserve">
Schrijf hier jouw naam neer (voornaam en achternaam)</t>
        </r>
      </text>
    </comment>
    <comment ref="J1" authorId="0" shapeId="0" xr:uid="{B87C0AC5-7A9E-41A3-90F1-A8D7DC97180E}">
      <text>
        <r>
          <rPr>
            <b/>
            <sz val="9"/>
            <color indexed="81"/>
            <rFont val="Tahoma"/>
            <family val="2"/>
          </rPr>
          <t>Mathieu Leroy:</t>
        </r>
        <r>
          <rPr>
            <sz val="9"/>
            <color indexed="81"/>
            <rFont val="Tahoma"/>
            <family val="2"/>
          </rPr>
          <t xml:space="preserve">
Wat is de verwachte levertijd in dagen volgens de website</t>
        </r>
      </text>
    </comment>
    <comment ref="K1" authorId="0" shapeId="0" xr:uid="{92030577-F3A7-46E8-9426-0BB4A3098D66}">
      <text>
        <r>
          <rPr>
            <b/>
            <sz val="9"/>
            <color indexed="81"/>
            <rFont val="Tahoma"/>
            <family val="2"/>
          </rPr>
          <t>Mathieu Leroy:</t>
        </r>
        <r>
          <rPr>
            <sz val="9"/>
            <color indexed="81"/>
            <rFont val="Tahoma"/>
            <family val="2"/>
          </rPr>
          <t xml:space="preserve">
In te vullen door de coach
</t>
        </r>
      </text>
    </comment>
    <comment ref="L1" authorId="0" shapeId="0" xr:uid="{F699426F-486E-4F30-AE84-2F709CF0F5A4}">
      <text>
        <r>
          <rPr>
            <b/>
            <sz val="9"/>
            <color indexed="81"/>
            <rFont val="Tahoma"/>
            <family val="2"/>
          </rPr>
          <t>Mathieu Leroy:</t>
        </r>
        <r>
          <rPr>
            <sz val="9"/>
            <color indexed="81"/>
            <rFont val="Tahoma"/>
            <family val="2"/>
          </rPr>
          <t xml:space="preserve">
In te vullen door de besteller</t>
        </r>
      </text>
    </comment>
    <comment ref="M1" authorId="0" shapeId="0" xr:uid="{FC11192A-F5F0-43EE-A3B1-34906CD656AD}">
      <text>
        <r>
          <rPr>
            <b/>
            <sz val="9"/>
            <color indexed="81"/>
            <rFont val="Tahoma"/>
            <family val="2"/>
          </rPr>
          <t>Mathieu Leroy:</t>
        </r>
        <r>
          <rPr>
            <sz val="9"/>
            <color indexed="81"/>
            <rFont val="Tahoma"/>
            <family val="2"/>
          </rPr>
          <t xml:space="preserve">
In te vullen door de besteller</t>
        </r>
      </text>
    </comment>
    <comment ref="N1" authorId="0" shapeId="0" xr:uid="{04ADAB57-5842-4AFD-BAC7-C52C4CDFF8FD}">
      <text>
        <r>
          <rPr>
            <b/>
            <sz val="9"/>
            <color indexed="81"/>
            <rFont val="Tahoma"/>
            <family val="2"/>
          </rPr>
          <t>Mathieu Leroy:</t>
        </r>
        <r>
          <rPr>
            <sz val="9"/>
            <color indexed="81"/>
            <rFont val="Tahoma"/>
            <family val="2"/>
          </rPr>
          <t xml:space="preserve">
In te vullen door de besteller</t>
        </r>
      </text>
    </comment>
    <comment ref="O1" authorId="0" shapeId="0" xr:uid="{59163757-E7C9-49B9-8904-AF6A2D87AA62}">
      <text>
        <r>
          <rPr>
            <b/>
            <sz val="9"/>
            <color indexed="81"/>
            <rFont val="Tahoma"/>
            <family val="2"/>
          </rPr>
          <t>Mathieu Leroy:</t>
        </r>
        <r>
          <rPr>
            <sz val="9"/>
            <color indexed="81"/>
            <rFont val="Tahoma"/>
            <family val="2"/>
          </rPr>
          <t xml:space="preserve">
In te vullen door de besteller</t>
        </r>
      </text>
    </comment>
    <comment ref="P1" authorId="0" shapeId="0" xr:uid="{AA9BD3D9-DA5F-4710-9C72-78B4E9FA2208}">
      <text>
        <r>
          <rPr>
            <b/>
            <sz val="9"/>
            <color indexed="81"/>
            <rFont val="Tahoma"/>
            <family val="2"/>
          </rPr>
          <t>Mathieu Leroy:</t>
        </r>
        <r>
          <rPr>
            <sz val="9"/>
            <color indexed="81"/>
            <rFont val="Tahoma"/>
            <family val="2"/>
          </rPr>
          <t xml:space="preserve">
Wil je hier opmerkingen toevoegen, plaats dan de volledige rij in het geel, op deze manier weet de coach dat hij/zij dit nog dient te bekijken</t>
        </r>
      </text>
    </comment>
    <comment ref="D9" authorId="1" shapeId="0" xr:uid="{DFC1AA7E-E2D9-4EAF-94F4-F06DEAE43944}">
      <text>
        <t>[Threaded comment]
Your version of Excel allows you to read this threaded comment; however, any edits to it will get removed if the file is opened in a newer version of Excel. Learn more: https://go.microsoft.com/fwlink/?linkid=870924
Comment:
    datasheet aangevraagd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Mathieu Leroy</author>
  </authors>
  <commentList>
    <comment ref="B1" authorId="0" shapeId="0" xr:uid="{A732EC8F-88FD-409C-B6AE-D5436577E91D}">
      <text>
        <r>
          <rPr>
            <b/>
            <sz val="9"/>
            <color indexed="81"/>
            <rFont val="Tahoma"/>
            <family val="2"/>
          </rPr>
          <t xml:space="preserve">Mathieu Leroy:
De datum waarop je jouw bestelling in dit document doorgeeft.
</t>
        </r>
      </text>
    </comment>
    <comment ref="C1" authorId="0" shapeId="0" xr:uid="{7B3C5A67-FB1C-46B6-AFFF-DF25F2F1A345}">
      <text>
        <r>
          <rPr>
            <b/>
            <sz val="9"/>
            <color indexed="81"/>
            <rFont val="Tahoma"/>
            <family val="2"/>
          </rPr>
          <t>Mathieu Leroy:</t>
        </r>
        <r>
          <rPr>
            <sz val="9"/>
            <color indexed="81"/>
            <rFont val="Tahoma"/>
            <family val="2"/>
          </rPr>
          <t xml:space="preserve">
Het aantal stuk van het artikel in de link (wanneer je een link naar een pakket van 50 onderdelen plaatst en je plaatst bij aantal 3, dan wil dit zeggen dat er 150 onderdelen zullen besteld worden (3x het pakket van 50 onderdelen)
</t>
        </r>
      </text>
    </comment>
    <comment ref="D1" authorId="0" shapeId="0" xr:uid="{EAB1B4C4-0305-4FED-AF0C-653EB8C04D58}">
      <text>
        <r>
          <rPr>
            <b/>
            <sz val="9"/>
            <color indexed="81"/>
            <rFont val="Tahoma"/>
            <family val="2"/>
          </rPr>
          <t>Mathieu Leroy:</t>
        </r>
        <r>
          <rPr>
            <sz val="9"/>
            <color indexed="81"/>
            <rFont val="Tahoma"/>
            <family val="2"/>
          </rPr>
          <t xml:space="preserve">
Een korte omschrijving van wat het product is, waarvoor je het zal gebruiken en wat de belangrijkste specificaties zijn (bijvoorbeeld een voeding, de belangrijkste specificatie is dat deze 24v kan leveren aan minimaal 48W, dan noteer je dit als belangrijkste specificaties)
</t>
        </r>
      </text>
    </comment>
    <comment ref="E1" authorId="0" shapeId="0" xr:uid="{7538D841-EDAD-4128-8597-C2D4406B81BD}">
      <text>
        <r>
          <rPr>
            <b/>
            <sz val="9"/>
            <color indexed="81"/>
            <rFont val="Tahoma"/>
            <family val="2"/>
          </rPr>
          <t>Mathieu Leroy:</t>
        </r>
        <r>
          <rPr>
            <sz val="9"/>
            <color indexed="81"/>
            <rFont val="Tahoma"/>
            <family val="2"/>
          </rPr>
          <t xml:space="preserve">
Selecteer een winkel uit de lijst die je krijgt wanneer je op het pijltje naast de cel klikt. Bespreek het gebruik van leveranciers die niet in deze lijst staan eerst met jouw coach.</t>
        </r>
      </text>
    </comment>
    <comment ref="F1" authorId="0" shapeId="0" xr:uid="{853E4242-FCFB-40F4-B2C2-35B103329B2D}">
      <text>
        <r>
          <rPr>
            <b/>
            <sz val="9"/>
            <color indexed="81"/>
            <rFont val="Tahoma"/>
            <family val="2"/>
          </rPr>
          <t>Mathieu Leroy:</t>
        </r>
        <r>
          <rPr>
            <sz val="9"/>
            <color indexed="81"/>
            <rFont val="Tahoma"/>
            <family val="2"/>
          </rPr>
          <t xml:space="preserve">
Geef hier het unieke nummer van het product die je wenst te bestellen. Wanneer je dit nummer opzoekt op de website van de leverancier mag je enkel jouw artikel terugvinden.</t>
        </r>
      </text>
    </comment>
    <comment ref="G1" authorId="0" shapeId="0" xr:uid="{102258A3-5E50-4627-8513-16A50555174A}">
      <text>
        <r>
          <rPr>
            <b/>
            <sz val="9"/>
            <color indexed="81"/>
            <rFont val="Tahoma"/>
            <family val="2"/>
          </rPr>
          <t>Mathieu Leroy:</t>
        </r>
        <r>
          <rPr>
            <sz val="9"/>
            <color indexed="81"/>
            <rFont val="Tahoma"/>
            <family val="2"/>
          </rPr>
          <t xml:space="preserve">
Geef hier de volledige URL naar jouw product weer</t>
        </r>
      </text>
    </comment>
    <comment ref="H1" authorId="0" shapeId="0" xr:uid="{EAFF479B-A33C-45BA-92AD-2C22E0C7F614}">
      <text>
        <r>
          <rPr>
            <b/>
            <sz val="9"/>
            <color indexed="81"/>
            <rFont val="Tahoma"/>
            <family val="2"/>
          </rPr>
          <t>Mathieu Leroy:</t>
        </r>
        <r>
          <rPr>
            <sz val="9"/>
            <color indexed="81"/>
            <rFont val="Tahoma"/>
            <family val="2"/>
          </rPr>
          <t xml:space="preserve">
De totale prijs inclusief BTW is de prijs van al jouw producten met BTW bijgerekend. Indien een product exclusief BTW is mag je ervan uitgaan dat dit aan 21% is. Verzendkosten dienen niet in rekening gebracht te worden.</t>
        </r>
      </text>
    </comment>
    <comment ref="I1" authorId="0" shapeId="0" xr:uid="{32198A4E-5293-4320-A05A-7A085E644FAE}">
      <text>
        <r>
          <rPr>
            <b/>
            <sz val="9"/>
            <color indexed="81"/>
            <rFont val="Tahoma"/>
            <family val="2"/>
          </rPr>
          <t>Mathieu Leroy:</t>
        </r>
        <r>
          <rPr>
            <sz val="9"/>
            <color indexed="81"/>
            <rFont val="Tahoma"/>
            <family val="2"/>
          </rPr>
          <t xml:space="preserve">
Schrijf hier jouw naam neer (voornaam en achternaam)</t>
        </r>
      </text>
    </comment>
    <comment ref="J1" authorId="0" shapeId="0" xr:uid="{BD2E2B21-82E7-4063-A74B-C1B00E11DDFB}">
      <text>
        <r>
          <rPr>
            <b/>
            <sz val="9"/>
            <color indexed="81"/>
            <rFont val="Tahoma"/>
            <family val="2"/>
          </rPr>
          <t>Mathieu Leroy:</t>
        </r>
        <r>
          <rPr>
            <sz val="9"/>
            <color indexed="81"/>
            <rFont val="Tahoma"/>
            <family val="2"/>
          </rPr>
          <t xml:space="preserve">
Wat is de verwachte levertijd in dagen volgens de website</t>
        </r>
      </text>
    </comment>
    <comment ref="K1" authorId="0" shapeId="0" xr:uid="{A05D3FF4-CC1F-4EC8-9BFE-E5A2CD2B5B52}">
      <text>
        <r>
          <rPr>
            <b/>
            <sz val="9"/>
            <color indexed="81"/>
            <rFont val="Tahoma"/>
            <family val="2"/>
          </rPr>
          <t>Mathieu Leroy:</t>
        </r>
        <r>
          <rPr>
            <sz val="9"/>
            <color indexed="81"/>
            <rFont val="Tahoma"/>
            <family val="2"/>
          </rPr>
          <t xml:space="preserve">
In te vullen door de coach
</t>
        </r>
      </text>
    </comment>
    <comment ref="L1" authorId="0" shapeId="0" xr:uid="{21333C8A-B20B-4216-B1BC-6351C9D0F431}">
      <text>
        <r>
          <rPr>
            <b/>
            <sz val="9"/>
            <color indexed="81"/>
            <rFont val="Tahoma"/>
            <family val="2"/>
          </rPr>
          <t>Mathieu Leroy:</t>
        </r>
        <r>
          <rPr>
            <sz val="9"/>
            <color indexed="81"/>
            <rFont val="Tahoma"/>
            <family val="2"/>
          </rPr>
          <t xml:space="preserve">
In te vullen door de besteller</t>
        </r>
      </text>
    </comment>
    <comment ref="M1" authorId="0" shapeId="0" xr:uid="{7BB6200E-31CB-4DBD-8BB8-7A25D1AD0B15}">
      <text>
        <r>
          <rPr>
            <b/>
            <sz val="9"/>
            <color indexed="81"/>
            <rFont val="Tahoma"/>
            <family val="2"/>
          </rPr>
          <t>Mathieu Leroy:</t>
        </r>
        <r>
          <rPr>
            <sz val="9"/>
            <color indexed="81"/>
            <rFont val="Tahoma"/>
            <family val="2"/>
          </rPr>
          <t xml:space="preserve">
In te vullen door de besteller</t>
        </r>
      </text>
    </comment>
    <comment ref="N1" authorId="0" shapeId="0" xr:uid="{71B5C842-8266-4013-8F26-8AEA27217A15}">
      <text>
        <r>
          <rPr>
            <b/>
            <sz val="9"/>
            <color indexed="81"/>
            <rFont val="Tahoma"/>
            <family val="2"/>
          </rPr>
          <t>Mathieu Leroy:</t>
        </r>
        <r>
          <rPr>
            <sz val="9"/>
            <color indexed="81"/>
            <rFont val="Tahoma"/>
            <family val="2"/>
          </rPr>
          <t xml:space="preserve">
In te vullen door de besteller</t>
        </r>
      </text>
    </comment>
    <comment ref="O1" authorId="0" shapeId="0" xr:uid="{95C1F655-A84C-4499-A0D8-BE40B430E483}">
      <text>
        <r>
          <rPr>
            <b/>
            <sz val="9"/>
            <color indexed="81"/>
            <rFont val="Tahoma"/>
            <family val="2"/>
          </rPr>
          <t>Mathieu Leroy:</t>
        </r>
        <r>
          <rPr>
            <sz val="9"/>
            <color indexed="81"/>
            <rFont val="Tahoma"/>
            <family val="2"/>
          </rPr>
          <t xml:space="preserve">
In te vullen door de besteller</t>
        </r>
      </text>
    </comment>
    <comment ref="P1" authorId="0" shapeId="0" xr:uid="{91F37B86-B92B-4490-A42B-B5BA19C04C7C}">
      <text>
        <r>
          <rPr>
            <b/>
            <sz val="9"/>
            <color indexed="81"/>
            <rFont val="Tahoma"/>
            <family val="2"/>
          </rPr>
          <t>Mathieu Leroy:</t>
        </r>
        <r>
          <rPr>
            <sz val="9"/>
            <color indexed="81"/>
            <rFont val="Tahoma"/>
            <family val="2"/>
          </rPr>
          <t xml:space="preserve">
Wil je hier opmerkingen toevoegen, plaats dan de volledige rij in het geel, op deze manier weet de coach dat hij/zij dit nog dient te bekijken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Mathieu Leroy</author>
  </authors>
  <commentList>
    <comment ref="B1" authorId="0" shapeId="0" xr:uid="{501BBB47-4F8C-4D27-853E-68E732E8A641}">
      <text>
        <r>
          <rPr>
            <b/>
            <sz val="9"/>
            <color indexed="81"/>
            <rFont val="Tahoma"/>
            <family val="2"/>
          </rPr>
          <t xml:space="preserve">Mathieu Leroy:
De datum waarop je jouw bestelling in dit document doorgeeft.
</t>
        </r>
      </text>
    </comment>
    <comment ref="C1" authorId="0" shapeId="0" xr:uid="{49B0B96C-2874-4A80-A774-13ED553EAD71}">
      <text>
        <r>
          <rPr>
            <b/>
            <sz val="9"/>
            <color indexed="81"/>
            <rFont val="Tahoma"/>
            <family val="2"/>
          </rPr>
          <t>Mathieu Leroy:</t>
        </r>
        <r>
          <rPr>
            <sz val="9"/>
            <color indexed="81"/>
            <rFont val="Tahoma"/>
            <family val="2"/>
          </rPr>
          <t xml:space="preserve">
Het aantal stuk van het artikel in de link (wanneer je een link naar een pakket van 50 onderdelen plaatst en je plaatst bij aantal 3, dan wil dit zeggen dat er 150 onderdelen zullen besteld worden (3x het pakket van 50 onderdelen)
</t>
        </r>
      </text>
    </comment>
    <comment ref="D1" authorId="0" shapeId="0" xr:uid="{3EDF7840-F485-4294-8AA2-B429BE46B62F}">
      <text>
        <r>
          <rPr>
            <b/>
            <sz val="9"/>
            <color indexed="81"/>
            <rFont val="Tahoma"/>
            <family val="2"/>
          </rPr>
          <t>Mathieu Leroy:</t>
        </r>
        <r>
          <rPr>
            <sz val="9"/>
            <color indexed="81"/>
            <rFont val="Tahoma"/>
            <family val="2"/>
          </rPr>
          <t xml:space="preserve">
Een korte omschrijving van wat het product is, waarvoor je het zal gebruiken en wat de belangrijkste specificaties zijn (bijvoorbeeld een voeding, de belangrijkste specificatie is dat deze 24v kan leveren aan minimaal 48W, dan noteer je dit als belangrijkste specificaties)
</t>
        </r>
      </text>
    </comment>
    <comment ref="E1" authorId="0" shapeId="0" xr:uid="{D2AFBBC9-CC97-4264-8738-12FB6158C8D0}">
      <text>
        <r>
          <rPr>
            <b/>
            <sz val="9"/>
            <color indexed="81"/>
            <rFont val="Tahoma"/>
            <family val="2"/>
          </rPr>
          <t>Mathieu Leroy:</t>
        </r>
        <r>
          <rPr>
            <sz val="9"/>
            <color indexed="81"/>
            <rFont val="Tahoma"/>
            <family val="2"/>
          </rPr>
          <t xml:space="preserve">
Selecteer een winkel uit de lijst die je krijgt wanneer je op het pijltje naast de cel klikt. Bespreek het gebruik van leveranciers die niet in deze lijst staan eerst met jouw coach.</t>
        </r>
      </text>
    </comment>
    <comment ref="F1" authorId="0" shapeId="0" xr:uid="{89B7F7D7-038A-42D1-909F-9C2E9DA0F33D}">
      <text>
        <r>
          <rPr>
            <b/>
            <sz val="9"/>
            <color indexed="81"/>
            <rFont val="Tahoma"/>
            <family val="2"/>
          </rPr>
          <t>Mathieu Leroy:</t>
        </r>
        <r>
          <rPr>
            <sz val="9"/>
            <color indexed="81"/>
            <rFont val="Tahoma"/>
            <family val="2"/>
          </rPr>
          <t xml:space="preserve">
Geef hier het unieke nummer van het product die je wenst te bestellen. Wanneer je dit nummer opzoekt op de website van de leverancier mag je enkel jouw artikel terugvinden.</t>
        </r>
      </text>
    </comment>
    <comment ref="G1" authorId="0" shapeId="0" xr:uid="{3423CDE3-6902-4CDE-AD2D-81211E53CCDB}">
      <text>
        <r>
          <rPr>
            <b/>
            <sz val="9"/>
            <color indexed="81"/>
            <rFont val="Tahoma"/>
            <family val="2"/>
          </rPr>
          <t>Mathieu Leroy:</t>
        </r>
        <r>
          <rPr>
            <sz val="9"/>
            <color indexed="81"/>
            <rFont val="Tahoma"/>
            <family val="2"/>
          </rPr>
          <t xml:space="preserve">
Geef hier de volledige URL naar jouw product weer</t>
        </r>
      </text>
    </comment>
    <comment ref="H1" authorId="0" shapeId="0" xr:uid="{08F05A78-F28F-416F-9CE7-DA5D0DFF6F34}">
      <text>
        <r>
          <rPr>
            <b/>
            <sz val="9"/>
            <color indexed="81"/>
            <rFont val="Tahoma"/>
            <family val="2"/>
          </rPr>
          <t>Mathieu Leroy:</t>
        </r>
        <r>
          <rPr>
            <sz val="9"/>
            <color indexed="81"/>
            <rFont val="Tahoma"/>
            <family val="2"/>
          </rPr>
          <t xml:space="preserve">
De totale prijs inclusief BTW is de prijs van al jouw producten met BTW bijgerekend. Indien een product exclusief BTW is mag je ervan uitgaan dat dit aan 21% is. Verzendkosten dienen niet in rekening gebracht te worden.</t>
        </r>
      </text>
    </comment>
    <comment ref="I1" authorId="0" shapeId="0" xr:uid="{9FDE4B91-40B9-4CFE-91C5-916102BA2DE3}">
      <text>
        <r>
          <rPr>
            <b/>
            <sz val="9"/>
            <color indexed="81"/>
            <rFont val="Tahoma"/>
            <family val="2"/>
          </rPr>
          <t>Mathieu Leroy:</t>
        </r>
        <r>
          <rPr>
            <sz val="9"/>
            <color indexed="81"/>
            <rFont val="Tahoma"/>
            <family val="2"/>
          </rPr>
          <t xml:space="preserve">
Schrijf hier jouw naam neer (voornaam en achternaam)</t>
        </r>
      </text>
    </comment>
    <comment ref="J1" authorId="0" shapeId="0" xr:uid="{9BC49493-C280-40D3-A385-F38C55C485C0}">
      <text>
        <r>
          <rPr>
            <b/>
            <sz val="9"/>
            <color indexed="81"/>
            <rFont val="Tahoma"/>
            <family val="2"/>
          </rPr>
          <t>Mathieu Leroy:</t>
        </r>
        <r>
          <rPr>
            <sz val="9"/>
            <color indexed="81"/>
            <rFont val="Tahoma"/>
            <family val="2"/>
          </rPr>
          <t xml:space="preserve">
Wat is de verwachte levertijd in dagen volgens de website</t>
        </r>
      </text>
    </comment>
    <comment ref="K1" authorId="0" shapeId="0" xr:uid="{96222447-69FE-48C3-ACA3-A1E22833BB19}">
      <text>
        <r>
          <rPr>
            <b/>
            <sz val="9"/>
            <color indexed="81"/>
            <rFont val="Tahoma"/>
            <family val="2"/>
          </rPr>
          <t>Mathieu Leroy:</t>
        </r>
        <r>
          <rPr>
            <sz val="9"/>
            <color indexed="81"/>
            <rFont val="Tahoma"/>
            <family val="2"/>
          </rPr>
          <t xml:space="preserve">
In te vullen door de coach
</t>
        </r>
      </text>
    </comment>
    <comment ref="L1" authorId="0" shapeId="0" xr:uid="{796C7C1C-D33A-4562-9D9A-A9CFA6D8FE5A}">
      <text>
        <r>
          <rPr>
            <b/>
            <sz val="9"/>
            <color indexed="81"/>
            <rFont val="Tahoma"/>
            <family val="2"/>
          </rPr>
          <t>Mathieu Leroy:</t>
        </r>
        <r>
          <rPr>
            <sz val="9"/>
            <color indexed="81"/>
            <rFont val="Tahoma"/>
            <family val="2"/>
          </rPr>
          <t xml:space="preserve">
In te vullen door de besteller</t>
        </r>
      </text>
    </comment>
    <comment ref="M1" authorId="0" shapeId="0" xr:uid="{72E16D2D-70F3-471E-A716-63FF23D3DD53}">
      <text>
        <r>
          <rPr>
            <b/>
            <sz val="9"/>
            <color indexed="81"/>
            <rFont val="Tahoma"/>
            <family val="2"/>
          </rPr>
          <t>Mathieu Leroy:</t>
        </r>
        <r>
          <rPr>
            <sz val="9"/>
            <color indexed="81"/>
            <rFont val="Tahoma"/>
            <family val="2"/>
          </rPr>
          <t xml:space="preserve">
In te vullen door de besteller</t>
        </r>
      </text>
    </comment>
    <comment ref="N1" authorId="0" shapeId="0" xr:uid="{79856E83-AA23-46A4-ACAD-DFAC53AC1435}">
      <text>
        <r>
          <rPr>
            <b/>
            <sz val="9"/>
            <color indexed="81"/>
            <rFont val="Tahoma"/>
            <family val="2"/>
          </rPr>
          <t>Mathieu Leroy:</t>
        </r>
        <r>
          <rPr>
            <sz val="9"/>
            <color indexed="81"/>
            <rFont val="Tahoma"/>
            <family val="2"/>
          </rPr>
          <t xml:space="preserve">
In te vullen door de besteller</t>
        </r>
      </text>
    </comment>
    <comment ref="O1" authorId="0" shapeId="0" xr:uid="{C85CEBC7-C193-439C-AB31-C5E7A69E6372}">
      <text>
        <r>
          <rPr>
            <b/>
            <sz val="9"/>
            <color indexed="81"/>
            <rFont val="Tahoma"/>
            <family val="2"/>
          </rPr>
          <t>Mathieu Leroy:</t>
        </r>
        <r>
          <rPr>
            <sz val="9"/>
            <color indexed="81"/>
            <rFont val="Tahoma"/>
            <family val="2"/>
          </rPr>
          <t xml:space="preserve">
In te vullen door de besteller</t>
        </r>
      </text>
    </comment>
    <comment ref="P1" authorId="0" shapeId="0" xr:uid="{F6889273-B389-45BE-BB4C-9F2D1F8033F3}">
      <text>
        <r>
          <rPr>
            <b/>
            <sz val="9"/>
            <color indexed="81"/>
            <rFont val="Tahoma"/>
            <family val="2"/>
          </rPr>
          <t>Mathieu Leroy:</t>
        </r>
        <r>
          <rPr>
            <sz val="9"/>
            <color indexed="81"/>
            <rFont val="Tahoma"/>
            <family val="2"/>
          </rPr>
          <t xml:space="preserve">
Wil je hier opmerkingen toevoegen, plaats dan de volledige rij in het geel, op deze manier weet de coach dat hij/zij dit nog dient te bekijken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Mathieu Leroy</author>
  </authors>
  <commentList>
    <comment ref="B1" authorId="0" shapeId="0" xr:uid="{600BF65C-7EC7-4428-B4DB-BA92B03A4BAD}">
      <text>
        <r>
          <rPr>
            <b/>
            <sz val="9"/>
            <color indexed="81"/>
            <rFont val="Tahoma"/>
            <family val="2"/>
          </rPr>
          <t xml:space="preserve">Mathieu Leroy:
De datum waarop je jouw bestelling in dit document doorgeeft.
</t>
        </r>
      </text>
    </comment>
    <comment ref="C1" authorId="0" shapeId="0" xr:uid="{41880CAA-707C-47E1-B84B-73F21901D86B}">
      <text>
        <r>
          <rPr>
            <b/>
            <sz val="9"/>
            <color indexed="81"/>
            <rFont val="Tahoma"/>
            <family val="2"/>
          </rPr>
          <t>Mathieu Leroy:</t>
        </r>
        <r>
          <rPr>
            <sz val="9"/>
            <color indexed="81"/>
            <rFont val="Tahoma"/>
            <family val="2"/>
          </rPr>
          <t xml:space="preserve">
Het aantal stuk van het artikel in de link (wanneer je een link naar een pakket van 50 onderdelen plaatst en je plaatst bij aantal 3, dan wil dit zeggen dat er 150 onderdelen zullen besteld worden (3x het pakket van 50 onderdelen)
</t>
        </r>
      </text>
    </comment>
    <comment ref="D1" authorId="0" shapeId="0" xr:uid="{71A107DA-64ED-48B9-917C-5314C080A447}">
      <text>
        <r>
          <rPr>
            <b/>
            <sz val="9"/>
            <color indexed="81"/>
            <rFont val="Tahoma"/>
            <family val="2"/>
          </rPr>
          <t>Mathieu Leroy:</t>
        </r>
        <r>
          <rPr>
            <sz val="9"/>
            <color indexed="81"/>
            <rFont val="Tahoma"/>
            <family val="2"/>
          </rPr>
          <t xml:space="preserve">
Een korte omschrijving van wat het product is, waarvoor je het zal gebruiken en wat de belangrijkste specificaties zijn (bijvoorbeeld een voeding, de belangrijkste specificatie is dat deze 24v kan leveren aan minimaal 48W, dan noteer je dit als belangrijkste specificaties)
</t>
        </r>
      </text>
    </comment>
    <comment ref="E1" authorId="0" shapeId="0" xr:uid="{DF8703F8-13EF-4165-B0CE-A97673B61F6D}">
      <text>
        <r>
          <rPr>
            <b/>
            <sz val="9"/>
            <color indexed="81"/>
            <rFont val="Tahoma"/>
            <family val="2"/>
          </rPr>
          <t>Mathieu Leroy:</t>
        </r>
        <r>
          <rPr>
            <sz val="9"/>
            <color indexed="81"/>
            <rFont val="Tahoma"/>
            <family val="2"/>
          </rPr>
          <t xml:space="preserve">
Selecteer een winkel uit de lijst die je krijgt wanneer je op het pijltje naast de cel klikt. Bespreek het gebruik van leveranciers die niet in deze lijst staan eerst met jouw coach.</t>
        </r>
      </text>
    </comment>
    <comment ref="F1" authorId="0" shapeId="0" xr:uid="{66AB78EB-3BC6-408F-9D91-2D5E0CE94F40}">
      <text>
        <r>
          <rPr>
            <b/>
            <sz val="9"/>
            <color indexed="81"/>
            <rFont val="Tahoma"/>
            <family val="2"/>
          </rPr>
          <t>Mathieu Leroy:</t>
        </r>
        <r>
          <rPr>
            <sz val="9"/>
            <color indexed="81"/>
            <rFont val="Tahoma"/>
            <family val="2"/>
          </rPr>
          <t xml:space="preserve">
Geef hier het unieke nummer van het product die je wenst te bestellen. Wanneer je dit nummer opzoekt op de website van de leverancier mag je enkel jouw artikel terugvinden.</t>
        </r>
      </text>
    </comment>
    <comment ref="G1" authorId="0" shapeId="0" xr:uid="{9F892A44-2AF7-4F34-901A-AB3388C1D1D7}">
      <text>
        <r>
          <rPr>
            <b/>
            <sz val="9"/>
            <color indexed="81"/>
            <rFont val="Tahoma"/>
            <family val="2"/>
          </rPr>
          <t>Mathieu Leroy:</t>
        </r>
        <r>
          <rPr>
            <sz val="9"/>
            <color indexed="81"/>
            <rFont val="Tahoma"/>
            <family val="2"/>
          </rPr>
          <t xml:space="preserve">
Geef hier de volledige URL naar jouw product weer</t>
        </r>
      </text>
    </comment>
    <comment ref="H1" authorId="0" shapeId="0" xr:uid="{E27CAF04-BA25-433B-8EC5-628119DA7FCA}">
      <text>
        <r>
          <rPr>
            <b/>
            <sz val="9"/>
            <color indexed="81"/>
            <rFont val="Tahoma"/>
            <family val="2"/>
          </rPr>
          <t>Mathieu Leroy:</t>
        </r>
        <r>
          <rPr>
            <sz val="9"/>
            <color indexed="81"/>
            <rFont val="Tahoma"/>
            <family val="2"/>
          </rPr>
          <t xml:space="preserve">
De totale prijs inclusief BTW is de prijs van al jouw producten met BTW bijgerekend. Indien een product exclusief BTW is mag je ervan uitgaan dat dit aan 21% is. Verzendkosten dienen niet in rekening gebracht te worden.</t>
        </r>
      </text>
    </comment>
    <comment ref="I1" authorId="0" shapeId="0" xr:uid="{F539177E-4B05-45E8-8717-54A0A1EB5082}">
      <text>
        <r>
          <rPr>
            <b/>
            <sz val="9"/>
            <color indexed="81"/>
            <rFont val="Tahoma"/>
            <family val="2"/>
          </rPr>
          <t>Mathieu Leroy:</t>
        </r>
        <r>
          <rPr>
            <sz val="9"/>
            <color indexed="81"/>
            <rFont val="Tahoma"/>
            <family val="2"/>
          </rPr>
          <t xml:space="preserve">
Schrijf hier jouw naam neer (voornaam en achternaam)</t>
        </r>
      </text>
    </comment>
    <comment ref="J1" authorId="0" shapeId="0" xr:uid="{B567D53B-202C-4471-A3B8-F9946E565762}">
      <text>
        <r>
          <rPr>
            <b/>
            <sz val="9"/>
            <color indexed="81"/>
            <rFont val="Tahoma"/>
            <family val="2"/>
          </rPr>
          <t>Mathieu Leroy:</t>
        </r>
        <r>
          <rPr>
            <sz val="9"/>
            <color indexed="81"/>
            <rFont val="Tahoma"/>
            <family val="2"/>
          </rPr>
          <t xml:space="preserve">
Wat is de verwachte levertijd in dagen volgens de website</t>
        </r>
      </text>
    </comment>
    <comment ref="K1" authorId="0" shapeId="0" xr:uid="{D9E76026-7640-4152-9FE0-1445CC66099B}">
      <text>
        <r>
          <rPr>
            <b/>
            <sz val="9"/>
            <color indexed="81"/>
            <rFont val="Tahoma"/>
            <family val="2"/>
          </rPr>
          <t>Mathieu Leroy:</t>
        </r>
        <r>
          <rPr>
            <sz val="9"/>
            <color indexed="81"/>
            <rFont val="Tahoma"/>
            <family val="2"/>
          </rPr>
          <t xml:space="preserve">
In te vullen door de coach
</t>
        </r>
      </text>
    </comment>
    <comment ref="L1" authorId="0" shapeId="0" xr:uid="{985F2245-A4EB-49E6-85D9-F539D5F107DB}">
      <text>
        <r>
          <rPr>
            <b/>
            <sz val="9"/>
            <color indexed="81"/>
            <rFont val="Tahoma"/>
            <family val="2"/>
          </rPr>
          <t>Mathieu Leroy:</t>
        </r>
        <r>
          <rPr>
            <sz val="9"/>
            <color indexed="81"/>
            <rFont val="Tahoma"/>
            <family val="2"/>
          </rPr>
          <t xml:space="preserve">
In te vullen door de besteller</t>
        </r>
      </text>
    </comment>
    <comment ref="M1" authorId="0" shapeId="0" xr:uid="{00E1B34A-FD68-4967-8530-3DD938DFE778}">
      <text>
        <r>
          <rPr>
            <b/>
            <sz val="9"/>
            <color indexed="81"/>
            <rFont val="Tahoma"/>
            <family val="2"/>
          </rPr>
          <t>Mathieu Leroy:</t>
        </r>
        <r>
          <rPr>
            <sz val="9"/>
            <color indexed="81"/>
            <rFont val="Tahoma"/>
            <family val="2"/>
          </rPr>
          <t xml:space="preserve">
In te vullen door de besteller</t>
        </r>
      </text>
    </comment>
    <comment ref="N1" authorId="0" shapeId="0" xr:uid="{AA15F65A-A643-4D24-9A59-C0F148258CEC}">
      <text>
        <r>
          <rPr>
            <b/>
            <sz val="9"/>
            <color indexed="81"/>
            <rFont val="Tahoma"/>
            <family val="2"/>
          </rPr>
          <t>Mathieu Leroy:</t>
        </r>
        <r>
          <rPr>
            <sz val="9"/>
            <color indexed="81"/>
            <rFont val="Tahoma"/>
            <family val="2"/>
          </rPr>
          <t xml:space="preserve">
In te vullen door de besteller</t>
        </r>
      </text>
    </comment>
    <comment ref="O1" authorId="0" shapeId="0" xr:uid="{800CC462-D7CC-40F5-AA2F-C7AB0BB52FBF}">
      <text>
        <r>
          <rPr>
            <b/>
            <sz val="9"/>
            <color indexed="81"/>
            <rFont val="Tahoma"/>
            <family val="2"/>
          </rPr>
          <t>Mathieu Leroy:</t>
        </r>
        <r>
          <rPr>
            <sz val="9"/>
            <color indexed="81"/>
            <rFont val="Tahoma"/>
            <family val="2"/>
          </rPr>
          <t xml:space="preserve">
In te vullen door de besteller</t>
        </r>
      </text>
    </comment>
    <comment ref="P1" authorId="0" shapeId="0" xr:uid="{BCBC8270-B445-4281-913F-B692BE520B8C}">
      <text>
        <r>
          <rPr>
            <b/>
            <sz val="9"/>
            <color indexed="81"/>
            <rFont val="Tahoma"/>
            <family val="2"/>
          </rPr>
          <t>Mathieu Leroy:</t>
        </r>
        <r>
          <rPr>
            <sz val="9"/>
            <color indexed="81"/>
            <rFont val="Tahoma"/>
            <family val="2"/>
          </rPr>
          <t xml:space="preserve">
Wil je hier opmerkingen toevoegen, plaats dan de volledige rij in het geel, op deze manier weet de coach dat hij/zij dit nog dient te bekijken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Mathieu Leroy</author>
  </authors>
  <commentList>
    <comment ref="B1" authorId="0" shapeId="0" xr:uid="{B706722F-1A6C-4242-9BC1-A1421D241477}">
      <text>
        <r>
          <rPr>
            <b/>
            <sz val="9"/>
            <color indexed="81"/>
            <rFont val="Tahoma"/>
            <family val="2"/>
          </rPr>
          <t xml:space="preserve">Mathieu Leroy:
De datum waarop je jouw bestelling in dit document doorgeeft.
</t>
        </r>
      </text>
    </comment>
    <comment ref="C1" authorId="0" shapeId="0" xr:uid="{FCB5C8E8-790C-4234-A7B9-B8452C9C2067}">
      <text>
        <r>
          <rPr>
            <b/>
            <sz val="9"/>
            <color indexed="81"/>
            <rFont val="Tahoma"/>
            <family val="2"/>
          </rPr>
          <t>Mathieu Leroy:</t>
        </r>
        <r>
          <rPr>
            <sz val="9"/>
            <color indexed="81"/>
            <rFont val="Tahoma"/>
            <family val="2"/>
          </rPr>
          <t xml:space="preserve">
Het aantal stuk van het artikel in de link (wanneer je een link naar een pakket van 50 onderdelen plaatst en je plaatst bij aantal 3, dan wil dit zeggen dat er 150 onderdelen zullen besteld worden (3x het pakket van 50 onderdelen)
</t>
        </r>
      </text>
    </comment>
    <comment ref="D1" authorId="0" shapeId="0" xr:uid="{A61220A8-95CB-4F22-BA56-E3302A5C7F69}">
      <text>
        <r>
          <rPr>
            <b/>
            <sz val="9"/>
            <color indexed="81"/>
            <rFont val="Tahoma"/>
            <family val="2"/>
          </rPr>
          <t>Mathieu Leroy:</t>
        </r>
        <r>
          <rPr>
            <sz val="9"/>
            <color indexed="81"/>
            <rFont val="Tahoma"/>
            <family val="2"/>
          </rPr>
          <t xml:space="preserve">
Een korte omschrijving van wat het product is, waarvoor je het zal gebruiken en wat de belangrijkste specificaties zijn (bijvoorbeeld een voeding, de belangrijkste specificatie is dat deze 24v kan leveren aan minimaal 48W, dan noteer je dit als belangrijkste specificaties)
</t>
        </r>
      </text>
    </comment>
    <comment ref="E1" authorId="0" shapeId="0" xr:uid="{6CE222FF-103C-4B8C-90BE-B73F9A5B79F3}">
      <text>
        <r>
          <rPr>
            <b/>
            <sz val="9"/>
            <color indexed="81"/>
            <rFont val="Tahoma"/>
            <family val="2"/>
          </rPr>
          <t>Mathieu Leroy:</t>
        </r>
        <r>
          <rPr>
            <sz val="9"/>
            <color indexed="81"/>
            <rFont val="Tahoma"/>
            <family val="2"/>
          </rPr>
          <t xml:space="preserve">
Selecteer een winkel uit de lijst die je krijgt wanneer je op het pijltje naast de cel klikt. Bespreek het gebruik van leveranciers die niet in deze lijst staan eerst met jouw coach.</t>
        </r>
      </text>
    </comment>
    <comment ref="F1" authorId="0" shapeId="0" xr:uid="{2EDDAEF6-70DB-4C13-A0DF-B234CD68773D}">
      <text>
        <r>
          <rPr>
            <b/>
            <sz val="9"/>
            <color indexed="81"/>
            <rFont val="Tahoma"/>
            <family val="2"/>
          </rPr>
          <t>Mathieu Leroy:</t>
        </r>
        <r>
          <rPr>
            <sz val="9"/>
            <color indexed="81"/>
            <rFont val="Tahoma"/>
            <family val="2"/>
          </rPr>
          <t xml:space="preserve">
Geef hier het unieke nummer van het product die je wenst te bestellen. Wanneer je dit nummer opzoekt op de website van de leverancier mag je enkel jouw artikel terugvinden.</t>
        </r>
      </text>
    </comment>
    <comment ref="G1" authorId="0" shapeId="0" xr:uid="{FA0A2C40-4D28-4452-A4CE-5403002C47DC}">
      <text>
        <r>
          <rPr>
            <b/>
            <sz val="9"/>
            <color indexed="81"/>
            <rFont val="Tahoma"/>
            <family val="2"/>
          </rPr>
          <t>Mathieu Leroy:</t>
        </r>
        <r>
          <rPr>
            <sz val="9"/>
            <color indexed="81"/>
            <rFont val="Tahoma"/>
            <family val="2"/>
          </rPr>
          <t xml:space="preserve">
Geef hier de volledige URL naar jouw product weer</t>
        </r>
      </text>
    </comment>
    <comment ref="H1" authorId="0" shapeId="0" xr:uid="{C3C2FD06-BC78-4349-A3CA-89DACF3C7065}">
      <text>
        <r>
          <rPr>
            <b/>
            <sz val="9"/>
            <color indexed="81"/>
            <rFont val="Tahoma"/>
            <family val="2"/>
          </rPr>
          <t>Mathieu Leroy:</t>
        </r>
        <r>
          <rPr>
            <sz val="9"/>
            <color indexed="81"/>
            <rFont val="Tahoma"/>
            <family val="2"/>
          </rPr>
          <t xml:space="preserve">
De totale prijs inclusief BTW is de prijs van al jouw producten met BTW bijgerekend. Indien een product exclusief BTW is mag je ervan uitgaan dat dit aan 21% is. Verzendkosten dienen niet in rekening gebracht te worden.</t>
        </r>
      </text>
    </comment>
    <comment ref="I1" authorId="0" shapeId="0" xr:uid="{F2753604-FD59-4E64-A063-CCA00BD8F838}">
      <text>
        <r>
          <rPr>
            <b/>
            <sz val="9"/>
            <color indexed="81"/>
            <rFont val="Tahoma"/>
            <family val="2"/>
          </rPr>
          <t>Mathieu Leroy:</t>
        </r>
        <r>
          <rPr>
            <sz val="9"/>
            <color indexed="81"/>
            <rFont val="Tahoma"/>
            <family val="2"/>
          </rPr>
          <t xml:space="preserve">
Schrijf hier jouw naam neer (voornaam en achternaam)</t>
        </r>
      </text>
    </comment>
    <comment ref="J1" authorId="0" shapeId="0" xr:uid="{FD7B198C-B48B-4AB7-AA64-FD895ADECD8B}">
      <text>
        <r>
          <rPr>
            <b/>
            <sz val="9"/>
            <color indexed="81"/>
            <rFont val="Tahoma"/>
            <family val="2"/>
          </rPr>
          <t>Mathieu Leroy:</t>
        </r>
        <r>
          <rPr>
            <sz val="9"/>
            <color indexed="81"/>
            <rFont val="Tahoma"/>
            <family val="2"/>
          </rPr>
          <t xml:space="preserve">
Wat is de verwachte levertijd in dagen volgens de website</t>
        </r>
      </text>
    </comment>
    <comment ref="K1" authorId="0" shapeId="0" xr:uid="{886756AE-69A8-4393-A057-A5E846CCD658}">
      <text>
        <r>
          <rPr>
            <b/>
            <sz val="9"/>
            <color indexed="81"/>
            <rFont val="Tahoma"/>
            <family val="2"/>
          </rPr>
          <t>Mathieu Leroy:</t>
        </r>
        <r>
          <rPr>
            <sz val="9"/>
            <color indexed="81"/>
            <rFont val="Tahoma"/>
            <family val="2"/>
          </rPr>
          <t xml:space="preserve">
In te vullen door de coach
</t>
        </r>
      </text>
    </comment>
    <comment ref="L1" authorId="0" shapeId="0" xr:uid="{B9F2FDFE-EE5F-4FA5-AB7E-0A7DD3008967}">
      <text>
        <r>
          <rPr>
            <b/>
            <sz val="9"/>
            <color indexed="81"/>
            <rFont val="Tahoma"/>
            <family val="2"/>
          </rPr>
          <t>Mathieu Leroy:</t>
        </r>
        <r>
          <rPr>
            <sz val="9"/>
            <color indexed="81"/>
            <rFont val="Tahoma"/>
            <family val="2"/>
          </rPr>
          <t xml:space="preserve">
In te vullen door de besteller</t>
        </r>
      </text>
    </comment>
    <comment ref="M1" authorId="0" shapeId="0" xr:uid="{D1317EA2-D8DD-49D8-A93A-FC8E5A91E427}">
      <text>
        <r>
          <rPr>
            <b/>
            <sz val="9"/>
            <color indexed="81"/>
            <rFont val="Tahoma"/>
            <family val="2"/>
          </rPr>
          <t>Mathieu Leroy:</t>
        </r>
        <r>
          <rPr>
            <sz val="9"/>
            <color indexed="81"/>
            <rFont val="Tahoma"/>
            <family val="2"/>
          </rPr>
          <t xml:space="preserve">
In te vullen door de besteller</t>
        </r>
      </text>
    </comment>
    <comment ref="N1" authorId="0" shapeId="0" xr:uid="{57C370F4-BB88-4A9A-BF17-C8752A204C68}">
      <text>
        <r>
          <rPr>
            <b/>
            <sz val="9"/>
            <color indexed="81"/>
            <rFont val="Tahoma"/>
            <family val="2"/>
          </rPr>
          <t>Mathieu Leroy:</t>
        </r>
        <r>
          <rPr>
            <sz val="9"/>
            <color indexed="81"/>
            <rFont val="Tahoma"/>
            <family val="2"/>
          </rPr>
          <t xml:space="preserve">
In te vullen door de besteller</t>
        </r>
      </text>
    </comment>
    <comment ref="O1" authorId="0" shapeId="0" xr:uid="{6D0361B3-1BF1-4BD9-819D-AB0F1860BF59}">
      <text>
        <r>
          <rPr>
            <b/>
            <sz val="9"/>
            <color indexed="81"/>
            <rFont val="Tahoma"/>
            <family val="2"/>
          </rPr>
          <t>Mathieu Leroy:</t>
        </r>
        <r>
          <rPr>
            <sz val="9"/>
            <color indexed="81"/>
            <rFont val="Tahoma"/>
            <family val="2"/>
          </rPr>
          <t xml:space="preserve">
In te vullen door de besteller</t>
        </r>
      </text>
    </comment>
    <comment ref="P1" authorId="0" shapeId="0" xr:uid="{A8D9A331-DE92-4B1E-8F03-EB7096034538}">
      <text>
        <r>
          <rPr>
            <b/>
            <sz val="9"/>
            <color indexed="81"/>
            <rFont val="Tahoma"/>
            <family val="2"/>
          </rPr>
          <t>Mathieu Leroy:</t>
        </r>
        <r>
          <rPr>
            <sz val="9"/>
            <color indexed="81"/>
            <rFont val="Tahoma"/>
            <family val="2"/>
          </rPr>
          <t xml:space="preserve">
Wil je hier opmerkingen toevoegen, plaats dan de volledige rij in het geel, op deze manier weet de coach dat hij/zij dit nog dient te bekijken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C43D88-CADB-400C-BB53-33E07A1C6C96}" keepAlive="1" interval="60" name="Query - AlleBestellingen" description="Verbinding maken met de query AlleBestellingen in de werkmap." type="5" refreshedVersion="8" background="1" refreshOnLoad="1" saveData="1">
    <dbPr connection="Provider=Microsoft.Mashup.OleDb.1;Data Source=$Workbook$;Location=AlleBestellingen;Extended Properties=&quot;&quot;" command="SELECT * FROM [AlleBestellingen]"/>
  </connection>
  <connection id="2" xr16:uid="{1345C038-4AB6-44E4-A72B-4A9F19C27946}" keepAlive="1" interval="60" name="Query - AlleBestellingen (2)" description="Connection to the 'AlleBestellingen (2)' query in the workbook." type="5" refreshedVersion="8" saveData="1">
    <dbPr connection="Provider=Microsoft.Mashup.OleDb.1;Data Source=$Workbook$;Location=&quot;AlleBestellingen (2)&quot;;Extended Properties=&quot;&quot;" command="SELECT * FROM [AlleBestellingen (2)]"/>
  </connection>
  <connection id="3" xr16:uid="{0DD7EB63-0F47-42ED-9F50-90BD02211920}" keepAlive="1" name="Query - Errors in AlleBestellingen (2)" description="Connection to the 'Errors in AlleBestellingen (2)' query in the workbook." type="5" refreshedVersion="0" background="1">
    <dbPr connection="Provider=Microsoft.Mashup.OleDb.1;Data Source=$Workbook$;Location=&quot;Errors in AlleBestellingen (2)&quot;;Extended Properties=&quot;&quot;" command="SELECT * FROM [Errors in AlleBestellingen (2)]"/>
  </connection>
  <connection id="4" xr16:uid="{9E391F1E-6FA9-43E2-A6A7-9189CC07D9CD}" keepAlive="1" name="Query - Proj1" description="Verbinding maken met de query Proj1 in de werkmap." type="5" refreshedVersion="0" background="1">
    <dbPr connection="Provider=Microsoft.Mashup.OleDb.1;Data Source=$Workbook$;Location=Proj1;Extended Properties=&quot;&quot;" command="SELECT * FROM [Proj1]"/>
  </connection>
  <connection id="5" xr16:uid="{EFCE2061-7570-4978-8CB1-7AB8FFB49F3B}" keepAlive="1" name="Query - Proj1 (10)" description="Verbinding maken met de query Proj1 (10) in de werkmap." type="5" refreshedVersion="0" background="1">
    <dbPr connection="Provider=Microsoft.Mashup.OleDb.1;Data Source=$Workbook$;Location=&quot;Proj1 (10)&quot;;Extended Properties=&quot;&quot;" command="SELECT * FROM [Proj1 (10)]"/>
  </connection>
  <connection id="6" xr16:uid="{8CE97D82-4A5D-46A7-A46B-9CE28EDF4D08}" keepAlive="1" name="Query - Proj1 (11)" description="Connection to the 'Proj1 (11)' query in the workbook." type="5" refreshedVersion="0" background="1">
    <dbPr connection="Provider=Microsoft.Mashup.OleDb.1;Data Source=$Workbook$;Location=&quot;Proj1 (11)&quot;;Extended Properties=&quot;&quot;" command="SELECT * FROM [Proj1 (11)]"/>
  </connection>
  <connection id="7" xr16:uid="{7B06B0F0-7DCA-4454-B855-F43F4E74E809}" keepAlive="1" name="Query - Proj1 (12)" description="Connection to the 'Proj1 (12)' query in the workbook." type="5" refreshedVersion="0" background="1">
    <dbPr connection="Provider=Microsoft.Mashup.OleDb.1;Data Source=$Workbook$;Location=&quot;Proj1 (12)&quot;;Extended Properties=&quot;&quot;" command="SELECT * FROM [Proj1 (12)]"/>
  </connection>
  <connection id="8" xr16:uid="{638AAB14-E76E-40FC-8539-62F674C21951}" keepAlive="1" name="Query - Proj1 (2)" description="Verbinding maken met de query Proj1 (2) in de werkmap." type="5" refreshedVersion="0" background="1">
    <dbPr connection="Provider=Microsoft.Mashup.OleDb.1;Data Source=$Workbook$;Location=&quot;Proj1 (2)&quot;;Extended Properties=&quot;&quot;" command="SELECT * FROM [Proj1 (2)]"/>
  </connection>
  <connection id="9" xr16:uid="{4491D9B2-0725-445F-9C69-62DC2D29A889}" keepAlive="1" name="Query - Proj1 (4)" description="Verbinding maken met de query Proj1 (4) in de werkmap." type="5" refreshedVersion="0" background="1">
    <dbPr connection="Provider=Microsoft.Mashup.OleDb.1;Data Source=$Workbook$;Location=&quot;Proj1 (4)&quot;;Extended Properties=&quot;&quot;" command="SELECT * FROM [Proj1 (4)]"/>
  </connection>
  <connection id="10" xr16:uid="{1A9F9351-0D40-4A1C-A24B-5DF04C3B0A2F}" keepAlive="1" name="Query - Proj1 (5)" description="Verbinding maken met de query Proj1 (5) in de werkmap." type="5" refreshedVersion="0" background="1">
    <dbPr connection="Provider=Microsoft.Mashup.OleDb.1;Data Source=$Workbook$;Location=&quot;Proj1 (5)&quot;;Extended Properties=&quot;&quot;" command="SELECT * FROM [Proj1 (5)]"/>
  </connection>
  <connection id="11" xr16:uid="{D147BD8D-A0BB-49C4-9DF1-B3E2C95404A0}" keepAlive="1" name="Query - Proj1 (6)" description="Verbinding maken met de query Proj1 (6) in de werkmap." type="5" refreshedVersion="0" background="1">
    <dbPr connection="Provider=Microsoft.Mashup.OleDb.1;Data Source=$Workbook$;Location=&quot;Proj1 (6)&quot;;Extended Properties=&quot;&quot;" command="SELECT * FROM [Proj1 (6)]"/>
  </connection>
  <connection id="12" xr16:uid="{89967DBE-EACF-4677-AC33-0D363DF60067}" keepAlive="1" name="Query - Proj1 (8)" description="Verbinding maken met de query Proj1 (8) in de werkmap." type="5" refreshedVersion="0" background="1">
    <dbPr connection="Provider=Microsoft.Mashup.OleDb.1;Data Source=$Workbook$;Location=&quot;Proj1 (8)&quot;;Extended Properties=&quot;&quot;" command="SELECT * FROM [Proj1 (8)]"/>
  </connection>
  <connection id="13" xr16:uid="{44599413-E453-49DA-84EE-CD3E0C297AE7}" keepAlive="1" name="Query - Proj1 (9)" description="Verbinding maken met de query Proj1 (9) in de werkmap." type="5" refreshedVersion="0" background="1">
    <dbPr connection="Provider=Microsoft.Mashup.OleDb.1;Data Source=$Workbook$;Location=&quot;Proj1 (9)&quot;;Extended Properties=&quot;&quot;" command="SELECT * FROM [Proj1 (9)]"/>
  </connection>
</connections>
</file>

<file path=xl/sharedStrings.xml><?xml version="1.0" encoding="utf-8"?>
<sst xmlns="http://schemas.openxmlformats.org/spreadsheetml/2006/main" count="2827" uniqueCount="1258">
  <si>
    <t>Handleiding bij bestellingen
Voor elk project is er een aparte tab onderaan deze pagina, enkel de leden van die groep mogen aanpassingen doen aan hun tablad.
Bestellingen mogen enkel nog gekozen worden bij de winkels die in dit excel document staan. Indien een winkel niet beschikbaar is in deze lijst dien je dit eerst aan te vragen aan jouw coach. Pas nadat jouw coach de goedkeuring heeft gegeven om bij een winkel die niet in de lijst zit jouw bestellingen te plaatsen mag je die winkel ook toevoegen. Bestellingen bij Amazon en Bol zijn in geen enkel geval nog toegestaan.
Je brengt ten alle tijde jouw coach via e-mail op de hoogte van wijzigingen binnen dit bestand. Wanneer je dus een nieuwe bestelling plaatst stuur je een mail naar jouw coach waarin je dit vermeld. Op deze manier kan de coach dit bekijken en al dan niet goedkeuren.
Het artikelnummer dient ook ten alle tijde ingevuld te worden. Dit is een unieke identificatie voor het product die je wil bestellen bij de website waarop je bestelt. 
Bijvoorbeeld bij DigiKey willen we een ESP32-C3-DEVKITC-02 bestellen (https://www.digikey.be/en/products/detail/espressif-systems/ESP32-C3-DEVKITC-02/14553009) .Op de website van Digi-key kan je het Digi-Key Part Number terugvinden. Wanneer je dit nummer kopieert en ingeeft in de zoekbalk van DigiKey kan je enkel dit product terugvinden. Dit is dan het artikelnummer die je in excel dient in te geven.</t>
  </si>
  <si>
    <t>3D Printers EO</t>
  </si>
  <si>
    <t>Otronic</t>
  </si>
  <si>
    <t>123-3D inkt</t>
  </si>
  <si>
    <t>Digi-key</t>
  </si>
  <si>
    <t>Copaco</t>
  </si>
  <si>
    <t>Farnell</t>
  </si>
  <si>
    <t>JLCPCB</t>
  </si>
  <si>
    <t>HUBO</t>
  </si>
  <si>
    <t>Mouser</t>
  </si>
  <si>
    <t>Kiwi</t>
  </si>
  <si>
    <t>Conrad</t>
  </si>
  <si>
    <t>SOS Solutions</t>
  </si>
  <si>
    <t>Voorraad</t>
  </si>
  <si>
    <t>ID</t>
  </si>
  <si>
    <t>Datum aanvraag</t>
  </si>
  <si>
    <t>Aantal</t>
  </si>
  <si>
    <t>Korte omschrijving</t>
  </si>
  <si>
    <t>Winkel</t>
  </si>
  <si>
    <t>Artikelnummer</t>
  </si>
  <si>
    <t>URL</t>
  </si>
  <si>
    <t>Totale kostprijs (incl. BTW)</t>
  </si>
  <si>
    <t>Aangevraagd door</t>
  </si>
  <si>
    <t>Aantal dagen levertijd</t>
  </si>
  <si>
    <t>Goedgekeurd door coach?</t>
  </si>
  <si>
    <t>Bestelling ingegeven (RQ-nummer)</t>
  </si>
  <si>
    <t>Bestelling door financ dienst geplaatst</t>
  </si>
  <si>
    <t>Bestelling verzonden (verwachtte aankomst)</t>
  </si>
  <si>
    <t>Bestelling ontvangen (datum)</t>
  </si>
  <si>
    <t>Opmerkingen</t>
  </si>
  <si>
    <t>A001</t>
  </si>
  <si>
    <t>A002</t>
  </si>
  <si>
    <t>A003</t>
  </si>
  <si>
    <t>A004</t>
  </si>
  <si>
    <t>A005</t>
  </si>
  <si>
    <t>A006</t>
  </si>
  <si>
    <t>A007</t>
  </si>
  <si>
    <t>A008</t>
  </si>
  <si>
    <t>A009</t>
  </si>
  <si>
    <t>A010</t>
  </si>
  <si>
    <t>A011</t>
  </si>
  <si>
    <t>A012</t>
  </si>
  <si>
    <t>A013</t>
  </si>
  <si>
    <t>A014</t>
  </si>
  <si>
    <t>A015</t>
  </si>
  <si>
    <t>A016</t>
  </si>
  <si>
    <t>A017</t>
  </si>
  <si>
    <t>A018</t>
  </si>
  <si>
    <t>A019</t>
  </si>
  <si>
    <t>A020</t>
  </si>
  <si>
    <t>A021</t>
  </si>
  <si>
    <t>A022</t>
  </si>
  <si>
    <t>A023</t>
  </si>
  <si>
    <t>A024</t>
  </si>
  <si>
    <t>A025</t>
  </si>
  <si>
    <t>A026</t>
  </si>
  <si>
    <t>A027</t>
  </si>
  <si>
    <t>A028</t>
  </si>
  <si>
    <t>A029</t>
  </si>
  <si>
    <t>A030</t>
  </si>
  <si>
    <t>A031</t>
  </si>
  <si>
    <t>A032</t>
  </si>
  <si>
    <t>A033</t>
  </si>
  <si>
    <t>A034</t>
  </si>
  <si>
    <t>A035</t>
  </si>
  <si>
    <t>A036</t>
  </si>
  <si>
    <t>A037</t>
  </si>
  <si>
    <t>A038</t>
  </si>
  <si>
    <t>A039</t>
  </si>
  <si>
    <t>A040</t>
  </si>
  <si>
    <t>A041</t>
  </si>
  <si>
    <t>A042</t>
  </si>
  <si>
    <t>A043</t>
  </si>
  <si>
    <t>A044</t>
  </si>
  <si>
    <t>A045</t>
  </si>
  <si>
    <t>A046</t>
  </si>
  <si>
    <t>A047</t>
  </si>
  <si>
    <t>A048</t>
  </si>
  <si>
    <t>A049</t>
  </si>
  <si>
    <t>A050</t>
  </si>
  <si>
    <t>A051</t>
  </si>
  <si>
    <t>A052</t>
  </si>
  <si>
    <t>A053</t>
  </si>
  <si>
    <t>A054</t>
  </si>
  <si>
    <t>A055</t>
  </si>
  <si>
    <t>A056</t>
  </si>
  <si>
    <t>A057</t>
  </si>
  <si>
    <t>A058</t>
  </si>
  <si>
    <t>A059</t>
  </si>
  <si>
    <t>A060</t>
  </si>
  <si>
    <t>A061</t>
  </si>
  <si>
    <t>A062</t>
  </si>
  <si>
    <t>A063</t>
  </si>
  <si>
    <t>A064</t>
  </si>
  <si>
    <t>A065</t>
  </si>
  <si>
    <t>A066</t>
  </si>
  <si>
    <t>A067</t>
  </si>
  <si>
    <t>A068</t>
  </si>
  <si>
    <t>A069</t>
  </si>
  <si>
    <t>A070</t>
  </si>
  <si>
    <t>A071</t>
  </si>
  <si>
    <t>A072</t>
  </si>
  <si>
    <t>A073</t>
  </si>
  <si>
    <t>A074</t>
  </si>
  <si>
    <t>A075</t>
  </si>
  <si>
    <t>A076</t>
  </si>
  <si>
    <t>A077</t>
  </si>
  <si>
    <t>A078</t>
  </si>
  <si>
    <t>A079</t>
  </si>
  <si>
    <t>A080</t>
  </si>
  <si>
    <t>A081</t>
  </si>
  <si>
    <t>A082</t>
  </si>
  <si>
    <t>A083</t>
  </si>
  <si>
    <t>A084</t>
  </si>
  <si>
    <t>A085</t>
  </si>
  <si>
    <t>A086</t>
  </si>
  <si>
    <t>A087</t>
  </si>
  <si>
    <t>A088</t>
  </si>
  <si>
    <t>A089</t>
  </si>
  <si>
    <t>A090</t>
  </si>
  <si>
    <t>A091</t>
  </si>
  <si>
    <t>A092</t>
  </si>
  <si>
    <t>A093</t>
  </si>
  <si>
    <t>A094</t>
  </si>
  <si>
    <t>A095</t>
  </si>
  <si>
    <t>A096</t>
  </si>
  <si>
    <t>A097</t>
  </si>
  <si>
    <t>A098</t>
  </si>
  <si>
    <t>A099</t>
  </si>
  <si>
    <t>B001</t>
  </si>
  <si>
    <t>B002</t>
  </si>
  <si>
    <t>B003</t>
  </si>
  <si>
    <t>B004</t>
  </si>
  <si>
    <t>B005</t>
  </si>
  <si>
    <t>B006</t>
  </si>
  <si>
    <t>B007</t>
  </si>
  <si>
    <t>B008</t>
  </si>
  <si>
    <t>B009</t>
  </si>
  <si>
    <t>B010</t>
  </si>
  <si>
    <t>B011</t>
  </si>
  <si>
    <t>B012</t>
  </si>
  <si>
    <t>B013</t>
  </si>
  <si>
    <t>B014</t>
  </si>
  <si>
    <t>B015</t>
  </si>
  <si>
    <t>B016</t>
  </si>
  <si>
    <t>B017</t>
  </si>
  <si>
    <t>B018</t>
  </si>
  <si>
    <t>B019</t>
  </si>
  <si>
    <t>B020</t>
  </si>
  <si>
    <t>B021</t>
  </si>
  <si>
    <t>B022</t>
  </si>
  <si>
    <t>B023</t>
  </si>
  <si>
    <t>B024</t>
  </si>
  <si>
    <t>B025</t>
  </si>
  <si>
    <t>B026</t>
  </si>
  <si>
    <t>B027</t>
  </si>
  <si>
    <t>B028</t>
  </si>
  <si>
    <t>B029</t>
  </si>
  <si>
    <t>B030</t>
  </si>
  <si>
    <t>B031</t>
  </si>
  <si>
    <t>B032</t>
  </si>
  <si>
    <t>B033</t>
  </si>
  <si>
    <t>B034</t>
  </si>
  <si>
    <t>B035</t>
  </si>
  <si>
    <t>B036</t>
  </si>
  <si>
    <t>B037</t>
  </si>
  <si>
    <t>B038</t>
  </si>
  <si>
    <t>B039</t>
  </si>
  <si>
    <t>B040</t>
  </si>
  <si>
    <t>B041</t>
  </si>
  <si>
    <t>B042</t>
  </si>
  <si>
    <t>B043</t>
  </si>
  <si>
    <t>B044</t>
  </si>
  <si>
    <t>B045</t>
  </si>
  <si>
    <t>B046</t>
  </si>
  <si>
    <t>B047</t>
  </si>
  <si>
    <t>B048</t>
  </si>
  <si>
    <t>B049</t>
  </si>
  <si>
    <t>B050</t>
  </si>
  <si>
    <t>B051</t>
  </si>
  <si>
    <t>B052</t>
  </si>
  <si>
    <t>B053</t>
  </si>
  <si>
    <t>B054</t>
  </si>
  <si>
    <t>B055</t>
  </si>
  <si>
    <t>B056</t>
  </si>
  <si>
    <t>B057</t>
  </si>
  <si>
    <t>B058</t>
  </si>
  <si>
    <t>B059</t>
  </si>
  <si>
    <t>B060</t>
  </si>
  <si>
    <t>B061</t>
  </si>
  <si>
    <t>B062</t>
  </si>
  <si>
    <t>B063</t>
  </si>
  <si>
    <t>B064</t>
  </si>
  <si>
    <t>B065</t>
  </si>
  <si>
    <t>B066</t>
  </si>
  <si>
    <t>B067</t>
  </si>
  <si>
    <t>B068</t>
  </si>
  <si>
    <t>B069</t>
  </si>
  <si>
    <t>B070</t>
  </si>
  <si>
    <t>B071</t>
  </si>
  <si>
    <t>B072</t>
  </si>
  <si>
    <t>B073</t>
  </si>
  <si>
    <t>B074</t>
  </si>
  <si>
    <t>B075</t>
  </si>
  <si>
    <t>B076</t>
  </si>
  <si>
    <t>B077</t>
  </si>
  <si>
    <t>B078</t>
  </si>
  <si>
    <t>B079</t>
  </si>
  <si>
    <t>B080</t>
  </si>
  <si>
    <t>B081</t>
  </si>
  <si>
    <t>B082</t>
  </si>
  <si>
    <t>B083</t>
  </si>
  <si>
    <t>B084</t>
  </si>
  <si>
    <t>B085</t>
  </si>
  <si>
    <t>B086</t>
  </si>
  <si>
    <t>B087</t>
  </si>
  <si>
    <t>B088</t>
  </si>
  <si>
    <t>B089</t>
  </si>
  <si>
    <t>B090</t>
  </si>
  <si>
    <t>B091</t>
  </si>
  <si>
    <t>B092</t>
  </si>
  <si>
    <t>B093</t>
  </si>
  <si>
    <t>B094</t>
  </si>
  <si>
    <t>B095</t>
  </si>
  <si>
    <t>B096</t>
  </si>
  <si>
    <t>B097</t>
  </si>
  <si>
    <t>B098</t>
  </si>
  <si>
    <t>B099</t>
  </si>
  <si>
    <t>C001</t>
  </si>
  <si>
    <t>Bms 48V 13S met wifi module via UART</t>
  </si>
  <si>
    <t>Daly</t>
  </si>
  <si>
    <t>nvt</t>
  </si>
  <si>
    <t>https://bmsdaly.com/collections/smart/products/daly-smart-lifepo4-bms-k-board-4s-12v-7s-8s-24v-16s-48v-li-ion-3s-12v-6s-7s-24v-100a-60a-40a-bms-for-18650-battery-pack-1</t>
  </si>
  <si>
    <t>Olivier Westerman</t>
  </si>
  <si>
    <t>C002</t>
  </si>
  <si>
    <t>C003</t>
  </si>
  <si>
    <t>Battery Brackets</t>
  </si>
  <si>
    <t>Temu</t>
  </si>
  <si>
    <t>https://www.temu.com/be/100pcs-18650-li----plastic-cylindrical--stands-------g-601099614446260.html?_oak_mp_inf=ELTF%2Bcem1ogBGiAyMmI3MzVlNzQ5ZWQ0MDI5YmY2YzViOGJkYzZkZDhlNCC0gaurpzI%3D&amp;top_gallery_url=https%3A%2F%2Fimg.kwcdn.com%2Fproduct%2Fopen%2F2024-07-16%2F1721144800135-164cefb4fc6342d3b11b62b438c42bed-goods.jpeg&amp;spec_gallery_id=4305597049&amp;refer_page_sn=10009&amp;refer_source=0&amp;freesia_scene=2&amp;_oak_freesia_scene=2&amp;_oak_rec_ext_1=MzQx&amp;_oak_gallery_order=1782284211%2C183025078%2C320004150%2C1841337023%2C982198054&amp;search_key=18650%20Lithium%20Battery%20Holder%20Plastic%20Battery%20Pack%20Bracket&amp;refer_page_el_sn=200049&amp;_x_vst_scene=adg&amp;_x_ads_sub_channel=shopping&amp;_x_ns_prz_type=-1&amp;_x_ns_sku_id=17592257387631&amp;_x_ns_gid=601099525764929&amp;_x_ads_channel=google&amp;_x_gmc_account=760631223&amp;_x_login_type=Google&amp;_x_ads_account=9370551288&amp;_x_ads_set=21505243649&amp;_x_ads_id=168243663827&amp;_x_ads_creative_id=706969140896&amp;_x_ns_source=g&amp;_x_ns_gclid=CjwKCAjw9p24BhB_EiwA8ID5BhLN7FyxGwc1pTgXQESyhbnggmgAmsFn4HDjSYyuLRPAfZcD96FN_xoC1WMQAvD_BwE&amp;_x_ns_placement=&amp;_x_ns_match_type=&amp;_x_ns_ad_position=&amp;_x_ns_product_id=760631223-en-17592257387631&amp;_x_ns_target=&amp;_x_ns_devicemodel=&amp;_x_ns_wbraid=Cj8KCQjw05i4BhDtARIuAPsfdN6A3WA_mzf33glKS0bNkO3xGOX-B5laEJDCyJKJvofNWCIYW4pT8N0qGRoC0mY&amp;_x_ns_gbraid=0AAAAAo4mICEgjJgfpfdBq6kg4PlvdoRhA&amp;_x_ns_targetid=pla-297240583116&amp;_x_sessn_id=y5egme1ouf&amp;refer_page_name=search_result&amp;refer_page_id=10009_1728546785044_scwxp6k1qs</t>
  </si>
  <si>
    <t>C004</t>
  </si>
  <si>
    <t>Nickel Strip 10m 0,66mm 0,1mm(dikte)</t>
  </si>
  <si>
    <t>https://www.temu.com/be/1-roll--strip-5m-16ft-10m-32ft-0-1-0-15---tap-for-18650--battery----g-601099533131410.html?top_gallery_url=https%3A%2F%2Fimg.kwcdn.com%2Fproduct%2FFancyalgo%2FVirtualModelMatting%2Ffa2b5372334a3a26705d2397831ae141.jpg&amp;spec_gallery_id=4059570576&amp;share_token=wxuMExxaO3S1TV0NkA4rZ6_-La_MpRs5KwY0PQPbti2E2LRSQgf2A0Ha4g4stDk4zuM6VJg1kQJ2QsRrs-9aZTakvS8gxXtqwfvX7VZP6xKMmKFkXrqauknjlP9GhLPig_Pgq3vnNImgcXLA-Jv8_UTevyS7eCTInDc5DesIWZr&amp;refer_page_el_sn=209279&amp;_x_vst_scene=adg&amp;_x_ads_sub_channel=shopping&amp;_x_ns_prz_type=-1&amp;_x_ns_sku_id=17592584636575&amp;_x_ns_gid=601099615119350&amp;_x_ads_channel=google&amp;_x_gmc_account=760631223&amp;_x_login_type=Google&amp;_x_ads_account=9370551288&amp;_x_ads_set=21505243649&amp;_x_ads_id=168243663827&amp;_x_ads_creative_id=706969140896&amp;_x_ns_source=g&amp;_x_ns_gclid=CjwKCAjw9p24BhB_EiwA8ID5BrxGAaMPe988knd7Jy0NYGFLQ6benV0CVF8ndtuJpqSVC4VSdcrOZBoCo0oQAvD_BwE&amp;_x_ns_placement=&amp;_x_ns_match_type=&amp;_x_ns_ad_position=&amp;_x_ns_product_id=760631223-nl-17592584636575&amp;_x_ns_target=&amp;_x_ns_devicemodel=&amp;_x_ns_wbraid=Cj8KCQjw05i4BhDtARIuAPsfdN6A3WA_mzf33glKS0bNkO3xGOX-B5laEJDCyJKJvofNWCIYW4pT8N0qGRoC0mY&amp;_x_ns_gbraid=0AAAAAo4mICEgjJgfpfdBq6kg4PlvdoRhA&amp;_x_ns_targetid=pla-297240583116&amp;refer_page_name=kuiper&amp;refer_page_id=13554_1728547033001_fdg68vyf7a&amp;refer_page_sn=13554&amp;_x_sessn_id=89dqnwaqyd</t>
  </si>
  <si>
    <t>C005</t>
  </si>
  <si>
    <t>C006</t>
  </si>
  <si>
    <t>C007</t>
  </si>
  <si>
    <t>C008</t>
  </si>
  <si>
    <t>C009</t>
  </si>
  <si>
    <t>C010</t>
  </si>
  <si>
    <t>C011</t>
  </si>
  <si>
    <t>C012</t>
  </si>
  <si>
    <t>C013</t>
  </si>
  <si>
    <t>C014</t>
  </si>
  <si>
    <t>C015</t>
  </si>
  <si>
    <t>C016</t>
  </si>
  <si>
    <t>C017</t>
  </si>
  <si>
    <t>C018</t>
  </si>
  <si>
    <t>C019</t>
  </si>
  <si>
    <t>C020</t>
  </si>
  <si>
    <t>C021</t>
  </si>
  <si>
    <t>C022</t>
  </si>
  <si>
    <t>C023</t>
  </si>
  <si>
    <t>C024</t>
  </si>
  <si>
    <t>C025</t>
  </si>
  <si>
    <t>C026</t>
  </si>
  <si>
    <t>C027</t>
  </si>
  <si>
    <t>C028</t>
  </si>
  <si>
    <t>C029</t>
  </si>
  <si>
    <t>C030</t>
  </si>
  <si>
    <t>C031</t>
  </si>
  <si>
    <t>C032</t>
  </si>
  <si>
    <t>C033</t>
  </si>
  <si>
    <t>C034</t>
  </si>
  <si>
    <t>C035</t>
  </si>
  <si>
    <t>C036</t>
  </si>
  <si>
    <t>C037</t>
  </si>
  <si>
    <t>C038</t>
  </si>
  <si>
    <t>C039</t>
  </si>
  <si>
    <t>C040</t>
  </si>
  <si>
    <t>C041</t>
  </si>
  <si>
    <t>C042</t>
  </si>
  <si>
    <t>C043</t>
  </si>
  <si>
    <t>C044</t>
  </si>
  <si>
    <t>C045</t>
  </si>
  <si>
    <t>C046</t>
  </si>
  <si>
    <t>C047</t>
  </si>
  <si>
    <t>C048</t>
  </si>
  <si>
    <t>C049</t>
  </si>
  <si>
    <t>C050</t>
  </si>
  <si>
    <t>C051</t>
  </si>
  <si>
    <t>C052</t>
  </si>
  <si>
    <t>C053</t>
  </si>
  <si>
    <t>C054</t>
  </si>
  <si>
    <t>C055</t>
  </si>
  <si>
    <t>C056</t>
  </si>
  <si>
    <t>C057</t>
  </si>
  <si>
    <t>C058</t>
  </si>
  <si>
    <t>C059</t>
  </si>
  <si>
    <t>C060</t>
  </si>
  <si>
    <t>C061</t>
  </si>
  <si>
    <t>C062</t>
  </si>
  <si>
    <t>C063</t>
  </si>
  <si>
    <t>C064</t>
  </si>
  <si>
    <t>C065</t>
  </si>
  <si>
    <t>C066</t>
  </si>
  <si>
    <t>C067</t>
  </si>
  <si>
    <t>C068</t>
  </si>
  <si>
    <t>C069</t>
  </si>
  <si>
    <t>C070</t>
  </si>
  <si>
    <t>C071</t>
  </si>
  <si>
    <t>C072</t>
  </si>
  <si>
    <t>C073</t>
  </si>
  <si>
    <t>C074</t>
  </si>
  <si>
    <t>C075</t>
  </si>
  <si>
    <t>C076</t>
  </si>
  <si>
    <t>C077</t>
  </si>
  <si>
    <t>C078</t>
  </si>
  <si>
    <t>C079</t>
  </si>
  <si>
    <t>C080</t>
  </si>
  <si>
    <t>C081</t>
  </si>
  <si>
    <t>C082</t>
  </si>
  <si>
    <t>C083</t>
  </si>
  <si>
    <t>C084</t>
  </si>
  <si>
    <t>C085</t>
  </si>
  <si>
    <t>C086</t>
  </si>
  <si>
    <t>C087</t>
  </si>
  <si>
    <t>C088</t>
  </si>
  <si>
    <t>C089</t>
  </si>
  <si>
    <t>C090</t>
  </si>
  <si>
    <t>C091</t>
  </si>
  <si>
    <t>C092</t>
  </si>
  <si>
    <t>C093</t>
  </si>
  <si>
    <t>C094</t>
  </si>
  <si>
    <t>C095</t>
  </si>
  <si>
    <t>C096</t>
  </si>
  <si>
    <t>C097</t>
  </si>
  <si>
    <t>C098</t>
  </si>
  <si>
    <t>C099</t>
  </si>
  <si>
    <t>D001</t>
  </si>
  <si>
    <t>pomp</t>
  </si>
  <si>
    <t>2386386 - 62</t>
  </si>
  <si>
    <t>https://www.conrad.be/nl/p/toolcraft-to-7159158-laagspanning-drukwaterpomp-1020-l-h-12-v-dc-2386386.html</t>
  </si>
  <si>
    <t>Bram Degeest</t>
  </si>
  <si>
    <t>D002</t>
  </si>
  <si>
    <t xml:space="preserve">vlotter switch </t>
  </si>
  <si>
    <t>NB124</t>
  </si>
  <si>
    <t>https://www.otronic.nl/nl/ph2-kleine-vlotterschakelaar-kunststof-55-mm-voor.html</t>
  </si>
  <si>
    <t>D003</t>
  </si>
  <si>
    <t>ph-sensor</t>
  </si>
  <si>
    <t>NA521</t>
  </si>
  <si>
    <t>https://www.otronic.nl/nl/analoge-ph-sensor-geschikt-voor-oa-arduino.html</t>
  </si>
  <si>
    <t>D004</t>
  </si>
  <si>
    <t>versterker (ph sensor)</t>
  </si>
  <si>
    <t>NA520</t>
  </si>
  <si>
    <t>https://www.otronic.nl/nl/sensor-versterker-board-module-voor-het-testen-van.html</t>
  </si>
  <si>
    <t>D005</t>
  </si>
  <si>
    <t>EC-sensor</t>
  </si>
  <si>
    <t>2946108</t>
  </si>
  <si>
    <t>https://be.farnell.com/en-BE/dfrobot/dfr0300/electric-sensor-meter-brd-dfrduino/dp/2946108?gross_price=true&amp;CMP=KNC-GBE-GEN-PLA-Standard-shopping&amp;gad_source=1&amp;gclid=CjwKCAjw9p24BhB_EiwA8ID5Bg1_QT4BXOEOkx_DCVi_P2Sk8-3k8fjxggpJutmUzqQ62GcJe6pW8BoCjl0QAvD_BwE</t>
  </si>
  <si>
    <t>D006</t>
  </si>
  <si>
    <t>D007</t>
  </si>
  <si>
    <t>D008</t>
  </si>
  <si>
    <t>D009</t>
  </si>
  <si>
    <t>D010</t>
  </si>
  <si>
    <t>D011</t>
  </si>
  <si>
    <t>D012</t>
  </si>
  <si>
    <t>D013</t>
  </si>
  <si>
    <t>D014</t>
  </si>
  <si>
    <t>D015</t>
  </si>
  <si>
    <t>D016</t>
  </si>
  <si>
    <t>D017</t>
  </si>
  <si>
    <t>D018</t>
  </si>
  <si>
    <t>D019</t>
  </si>
  <si>
    <t>D020</t>
  </si>
  <si>
    <t>D021</t>
  </si>
  <si>
    <t>D022</t>
  </si>
  <si>
    <t>D023</t>
  </si>
  <si>
    <t>D024</t>
  </si>
  <si>
    <t>D025</t>
  </si>
  <si>
    <t>D026</t>
  </si>
  <si>
    <t>D027</t>
  </si>
  <si>
    <t>D028</t>
  </si>
  <si>
    <t>D029</t>
  </si>
  <si>
    <t>D030</t>
  </si>
  <si>
    <t>D031</t>
  </si>
  <si>
    <t>D032</t>
  </si>
  <si>
    <t>D033</t>
  </si>
  <si>
    <t>D034</t>
  </si>
  <si>
    <t>D035</t>
  </si>
  <si>
    <t>D036</t>
  </si>
  <si>
    <t>D037</t>
  </si>
  <si>
    <t>D038</t>
  </si>
  <si>
    <t>D039</t>
  </si>
  <si>
    <t>D040</t>
  </si>
  <si>
    <t>D041</t>
  </si>
  <si>
    <t>D042</t>
  </si>
  <si>
    <t>D043</t>
  </si>
  <si>
    <t>D044</t>
  </si>
  <si>
    <t>D045</t>
  </si>
  <si>
    <t>D046</t>
  </si>
  <si>
    <t>D047</t>
  </si>
  <si>
    <t>D048</t>
  </si>
  <si>
    <t>D049</t>
  </si>
  <si>
    <t>D050</t>
  </si>
  <si>
    <t>D051</t>
  </si>
  <si>
    <t>D052</t>
  </si>
  <si>
    <t>D053</t>
  </si>
  <si>
    <t>D054</t>
  </si>
  <si>
    <t>D055</t>
  </si>
  <si>
    <t>D056</t>
  </si>
  <si>
    <t>D057</t>
  </si>
  <si>
    <t>D058</t>
  </si>
  <si>
    <t>D059</t>
  </si>
  <si>
    <t>D060</t>
  </si>
  <si>
    <t>D061</t>
  </si>
  <si>
    <t>D062</t>
  </si>
  <si>
    <t>D063</t>
  </si>
  <si>
    <t>D064</t>
  </si>
  <si>
    <t>D065</t>
  </si>
  <si>
    <t>D066</t>
  </si>
  <si>
    <t>D067</t>
  </si>
  <si>
    <t>D068</t>
  </si>
  <si>
    <t>D069</t>
  </si>
  <si>
    <t>D070</t>
  </si>
  <si>
    <t>D071</t>
  </si>
  <si>
    <t>D072</t>
  </si>
  <si>
    <t>D073</t>
  </si>
  <si>
    <t>D074</t>
  </si>
  <si>
    <t>D075</t>
  </si>
  <si>
    <t>D076</t>
  </si>
  <si>
    <t>D077</t>
  </si>
  <si>
    <t>D078</t>
  </si>
  <si>
    <t>D079</t>
  </si>
  <si>
    <t>D080</t>
  </si>
  <si>
    <t>D081</t>
  </si>
  <si>
    <t>D082</t>
  </si>
  <si>
    <t>D083</t>
  </si>
  <si>
    <t>D084</t>
  </si>
  <si>
    <t>D085</t>
  </si>
  <si>
    <t>D086</t>
  </si>
  <si>
    <t>D087</t>
  </si>
  <si>
    <t>D088</t>
  </si>
  <si>
    <t>D089</t>
  </si>
  <si>
    <t>D090</t>
  </si>
  <si>
    <t>D091</t>
  </si>
  <si>
    <t>D092</t>
  </si>
  <si>
    <t>D093</t>
  </si>
  <si>
    <t>D094</t>
  </si>
  <si>
    <t>D095</t>
  </si>
  <si>
    <t>D096</t>
  </si>
  <si>
    <t>D097</t>
  </si>
  <si>
    <t>D098</t>
  </si>
  <si>
    <t>D099</t>
  </si>
  <si>
    <t>E001</t>
  </si>
  <si>
    <t>draden van 0,5mm²</t>
  </si>
  <si>
    <t>1524545 - 62</t>
  </si>
  <si>
    <t>https://www.conrad.be/nl/p/helukabel-29094-enkele-ader-h05v-k-1-x-0-50-mm-oranje-per-meter-1524545.html</t>
  </si>
  <si>
    <t>Kenrie</t>
  </si>
  <si>
    <t>E002</t>
  </si>
  <si>
    <t>Adereindhulzen voor 0,5mm²</t>
  </si>
  <si>
    <t>1571000 - 62</t>
  </si>
  <si>
    <t>https://www.conrad.be/nl/p/tru-components-1091293-adereindhulzen-0-5-mm-deels-geisoleerd-oranje-100-stuk-s-1571000.html</t>
  </si>
  <si>
    <t>E003</t>
  </si>
  <si>
    <t>Esp</t>
  </si>
  <si>
    <t>AH313</t>
  </si>
  <si>
    <t>https://www.otronic.nl/nl/esp32-wroom-4mb-devkit-v1-board-met-wifi-149997564.html</t>
  </si>
  <si>
    <t>E004</t>
  </si>
  <si>
    <t>Adapter voor Esp</t>
  </si>
  <si>
    <t>YD024</t>
  </si>
  <si>
    <t>https://www.otronic.nl/nl/breakout-board-voor-esp32-devkit-v1-met-schroefter.html?source=googlebase&amp;gad_source=1&amp;gclid=CjwKCAjwgfm3BhBeEiwAFfxrGzxsjNn7RavYke9UnGxChpFwisSe0OvofqG_7lrtjHHyy_HfMiTXPxoCmBQQAvD_BwE</t>
  </si>
  <si>
    <t>E005</t>
  </si>
  <si>
    <t>Step down converter</t>
  </si>
  <si>
    <t>XH957</t>
  </si>
  <si>
    <t>https://www.otronic.nl/nl/step-down-buck-converter-van-45v-24v-naar-5v-3a-4r.html</t>
  </si>
  <si>
    <t>E006</t>
  </si>
  <si>
    <t>Temperatuurs/vochtigheid sensor</t>
  </si>
  <si>
    <t>NB108</t>
  </si>
  <si>
    <t>https://www.otronic.nl/nl/temperatuur-vochtigheid-sensor-module-breakout-htu.html#gallery-1</t>
  </si>
  <si>
    <t>E007</t>
  </si>
  <si>
    <t>Lichtintensiteitssensor</t>
  </si>
  <si>
    <t>NB118</t>
  </si>
  <si>
    <t>https://www.otronic.nl/nl/lichtintensiteitssensor-bh1750-16-bit-i2c.html</t>
  </si>
  <si>
    <t>E008</t>
  </si>
  <si>
    <t>Co2 Sensor</t>
  </si>
  <si>
    <t>AB140</t>
  </si>
  <si>
    <t>https://www.otronic.nl/nl/co2-sensor-mh-z19b-met-kabeltje.html</t>
  </si>
  <si>
    <t>E009</t>
  </si>
  <si>
    <t>Bodemvochtsensor</t>
  </si>
  <si>
    <t>OT13121</t>
  </si>
  <si>
    <t>https://www.otronic.nl/nl/bodemvochtsensor-met-voltage-regulator-copy.html</t>
  </si>
  <si>
    <t>E010</t>
  </si>
  <si>
    <t>TLL to Rs485 converter</t>
  </si>
  <si>
    <t>AA119</t>
  </si>
  <si>
    <t>https://www.otronic.nl/nl/max485-ttl-to-rs485-converter-module.html</t>
  </si>
  <si>
    <t>E011</t>
  </si>
  <si>
    <t>Voedingstofsensor</t>
  </si>
  <si>
    <t>sen0605</t>
  </si>
  <si>
    <t>https://www.mouser.be/ProductDetail/DFRobot/SEN0605?qs=sGAEpiMZZMu3sxpa5v1qrmro%252BbykgF%2FHBGnWfOZZDls%3D</t>
  </si>
  <si>
    <t>E012</t>
  </si>
  <si>
    <t>Bodemtemperatuur sensor</t>
  </si>
  <si>
    <t>ADA-642</t>
  </si>
  <si>
    <t>https://www.kiwi-electronics.com/nl/hoge-temp--waterbestendige-ds18b20-digitale-temperatuursensor-plus-weerstand-1431?country=BE&amp;srsltid=AfmBOoqwPQA5-UhEoJuMfzhCg9EEue8CdF8_Cq9gSyED76mqtEb_zfaPs80</t>
  </si>
  <si>
    <t>E013</t>
  </si>
  <si>
    <t>Level shifter</t>
  </si>
  <si>
    <t>NA018</t>
  </si>
  <si>
    <t>https://www.otronic.nl/nl/i2c-uart-bi-directionele-logic-level-converter-5v.html</t>
  </si>
  <si>
    <t>E014</t>
  </si>
  <si>
    <t>E015</t>
  </si>
  <si>
    <t>E016</t>
  </si>
  <si>
    <t>E017</t>
  </si>
  <si>
    <t>E018</t>
  </si>
  <si>
    <t>E019</t>
  </si>
  <si>
    <t>E020</t>
  </si>
  <si>
    <t>E021</t>
  </si>
  <si>
    <t>E022</t>
  </si>
  <si>
    <t>E023</t>
  </si>
  <si>
    <t>E024</t>
  </si>
  <si>
    <t>E025</t>
  </si>
  <si>
    <t>E026</t>
  </si>
  <si>
    <t>E027</t>
  </si>
  <si>
    <t>E028</t>
  </si>
  <si>
    <t>E029</t>
  </si>
  <si>
    <t>E030</t>
  </si>
  <si>
    <t>E031</t>
  </si>
  <si>
    <t>E032</t>
  </si>
  <si>
    <t>E033</t>
  </si>
  <si>
    <t>E034</t>
  </si>
  <si>
    <t>E035</t>
  </si>
  <si>
    <t>E036</t>
  </si>
  <si>
    <t>E037</t>
  </si>
  <si>
    <t>E038</t>
  </si>
  <si>
    <t>E039</t>
  </si>
  <si>
    <t>E040</t>
  </si>
  <si>
    <t>E041</t>
  </si>
  <si>
    <t>E042</t>
  </si>
  <si>
    <t>E043</t>
  </si>
  <si>
    <t>E044</t>
  </si>
  <si>
    <t>E045</t>
  </si>
  <si>
    <t>E046</t>
  </si>
  <si>
    <t>E047</t>
  </si>
  <si>
    <t>E048</t>
  </si>
  <si>
    <t>E049</t>
  </si>
  <si>
    <t>E050</t>
  </si>
  <si>
    <t>E051</t>
  </si>
  <si>
    <t>E052</t>
  </si>
  <si>
    <t>E053</t>
  </si>
  <si>
    <t>E054</t>
  </si>
  <si>
    <t>E055</t>
  </si>
  <si>
    <t>E056</t>
  </si>
  <si>
    <t>E057</t>
  </si>
  <si>
    <t>E058</t>
  </si>
  <si>
    <t>E059</t>
  </si>
  <si>
    <t>E060</t>
  </si>
  <si>
    <t>E061</t>
  </si>
  <si>
    <t>E062</t>
  </si>
  <si>
    <t>E063</t>
  </si>
  <si>
    <t>E064</t>
  </si>
  <si>
    <t>E065</t>
  </si>
  <si>
    <t>E066</t>
  </si>
  <si>
    <t>E067</t>
  </si>
  <si>
    <t>E068</t>
  </si>
  <si>
    <t>E069</t>
  </si>
  <si>
    <t>E070</t>
  </si>
  <si>
    <t>E071</t>
  </si>
  <si>
    <t>E072</t>
  </si>
  <si>
    <t>E073</t>
  </si>
  <si>
    <t>E074</t>
  </si>
  <si>
    <t>E075</t>
  </si>
  <si>
    <t>E076</t>
  </si>
  <si>
    <t>E077</t>
  </si>
  <si>
    <t>E078</t>
  </si>
  <si>
    <t>E079</t>
  </si>
  <si>
    <t>E080</t>
  </si>
  <si>
    <t>E081</t>
  </si>
  <si>
    <t>E082</t>
  </si>
  <si>
    <t>E083</t>
  </si>
  <si>
    <t>E084</t>
  </si>
  <si>
    <t>E085</t>
  </si>
  <si>
    <t>E086</t>
  </si>
  <si>
    <t>E087</t>
  </si>
  <si>
    <t>E088</t>
  </si>
  <si>
    <t>E089</t>
  </si>
  <si>
    <t>E090</t>
  </si>
  <si>
    <t>E091</t>
  </si>
  <si>
    <t>E092</t>
  </si>
  <si>
    <t>E093</t>
  </si>
  <si>
    <t>E094</t>
  </si>
  <si>
    <t>E095</t>
  </si>
  <si>
    <t>E096</t>
  </si>
  <si>
    <t>E097</t>
  </si>
  <si>
    <t>E098</t>
  </si>
  <si>
    <t>E099</t>
  </si>
  <si>
    <t>F001</t>
  </si>
  <si>
    <t>kast</t>
  </si>
  <si>
    <t>Brico</t>
  </si>
  <si>
    <t>5400431366006</t>
  </si>
  <si>
    <t>https://www.brico.be/nl/badkamer-keuken-wonen/opbergen/opbergrekken/avasco-stellingkast-metaal-opbergrek-clicker-85-173x90x40-gegalvaniseerd/10245540</t>
  </si>
  <si>
    <t>William</t>
  </si>
  <si>
    <t>F002</t>
  </si>
  <si>
    <t>Bodemsensor</t>
  </si>
  <si>
    <t>XN394</t>
  </si>
  <si>
    <t>https://www.otronic.nl/nl/bodemvochtsensor-met-voltage-regulator.html</t>
  </si>
  <si>
    <t>F003</t>
  </si>
  <si>
    <t>Aarde</t>
  </si>
  <si>
    <t>5414628087902</t>
  </si>
  <si>
    <t>https://www.brico.be/nl/tuin-terras-buitenleven/grond-bodem-meststoffen/potgrond-bodemverbeteraars/potgrond/central-park-universele-potgrond-20l/10047654#specs</t>
  </si>
  <si>
    <t>F004</t>
  </si>
  <si>
    <t>Bakken</t>
  </si>
  <si>
    <t>5400107276967</t>
  </si>
  <si>
    <t>https://www.brico.be/nl/badkamer-keuken-wonen/opbergen/manden-boxen/sencys-t-box-opbergbox-m-31l-transparant/5209034</t>
  </si>
  <si>
    <t>F005</t>
  </si>
  <si>
    <t>Waterpomp</t>
  </si>
  <si>
    <t>Dennisdeal</t>
  </si>
  <si>
    <t>33B4A10C34A90</t>
  </si>
  <si>
    <t>https://dennisdeal.com/products/stille-en-energiezuinige-dc-12-v-draagbare-waterpomp-voor-aquaria-en-tuin-240-l-h-lange-levensduur</t>
  </si>
  <si>
    <t>Jonas</t>
  </si>
  <si>
    <t>F006</t>
  </si>
  <si>
    <t>µcontroller ESP32</t>
  </si>
  <si>
    <t>F007</t>
  </si>
  <si>
    <t>Waterventiel</t>
  </si>
  <si>
    <t>5410329725488</t>
  </si>
  <si>
    <t>https://www.kiwi-electronics.com/en/water-valve-8mm-12vdc-11106?country=</t>
  </si>
  <si>
    <t>F008</t>
  </si>
  <si>
    <t>LED</t>
  </si>
  <si>
    <t>F009</t>
  </si>
  <si>
    <t>buizen</t>
  </si>
  <si>
    <t>B08YV7M83N</t>
  </si>
  <si>
    <t>https://www.brico.be/nl/elektra/bedrading/flexibele-kabelbuizen/flexibele-buizen-zonder-trekdraad/martens-flexibele-buis-10m-16mm/3005542</t>
  </si>
  <si>
    <t>F010</t>
  </si>
  <si>
    <t>mosfet IRL540NPBF</t>
  </si>
  <si>
    <t>IRL540NPBF-ND</t>
  </si>
  <si>
    <t>https://www.digikey.be/nl/products/detail/infineon-technologies/IRL540NPBF/812000</t>
  </si>
  <si>
    <t>vic</t>
  </si>
  <si>
    <t>F011</t>
  </si>
  <si>
    <t>F012</t>
  </si>
  <si>
    <t>F013</t>
  </si>
  <si>
    <t>F014</t>
  </si>
  <si>
    <t>F015</t>
  </si>
  <si>
    <t>F016</t>
  </si>
  <si>
    <t>F017</t>
  </si>
  <si>
    <t>F018</t>
  </si>
  <si>
    <t>F019</t>
  </si>
  <si>
    <t>F020</t>
  </si>
  <si>
    <t>F021</t>
  </si>
  <si>
    <t>F022</t>
  </si>
  <si>
    <t>F023</t>
  </si>
  <si>
    <t>F024</t>
  </si>
  <si>
    <t>F025</t>
  </si>
  <si>
    <t>F026</t>
  </si>
  <si>
    <t>F027</t>
  </si>
  <si>
    <t>F028</t>
  </si>
  <si>
    <t>F029</t>
  </si>
  <si>
    <t>F030</t>
  </si>
  <si>
    <t>F031</t>
  </si>
  <si>
    <t>F032</t>
  </si>
  <si>
    <t>F033</t>
  </si>
  <si>
    <t>F034</t>
  </si>
  <si>
    <t>F035</t>
  </si>
  <si>
    <t>F036</t>
  </si>
  <si>
    <t>F037</t>
  </si>
  <si>
    <t>F038</t>
  </si>
  <si>
    <t>F039</t>
  </si>
  <si>
    <t>F040</t>
  </si>
  <si>
    <t>F041</t>
  </si>
  <si>
    <t>F042</t>
  </si>
  <si>
    <t>F043</t>
  </si>
  <si>
    <t>F044</t>
  </si>
  <si>
    <t>F045</t>
  </si>
  <si>
    <t>F046</t>
  </si>
  <si>
    <t>F047</t>
  </si>
  <si>
    <t>F048</t>
  </si>
  <si>
    <t>F049</t>
  </si>
  <si>
    <t>F050</t>
  </si>
  <si>
    <t>F051</t>
  </si>
  <si>
    <t>F052</t>
  </si>
  <si>
    <t>F053</t>
  </si>
  <si>
    <t>F054</t>
  </si>
  <si>
    <t>F055</t>
  </si>
  <si>
    <t>F056</t>
  </si>
  <si>
    <t>F057</t>
  </si>
  <si>
    <t>F058</t>
  </si>
  <si>
    <t>F059</t>
  </si>
  <si>
    <t>F060</t>
  </si>
  <si>
    <t>F061</t>
  </si>
  <si>
    <t>F062</t>
  </si>
  <si>
    <t>F063</t>
  </si>
  <si>
    <t>F064</t>
  </si>
  <si>
    <t>F065</t>
  </si>
  <si>
    <t>F066</t>
  </si>
  <si>
    <t>F067</t>
  </si>
  <si>
    <t>F068</t>
  </si>
  <si>
    <t>F069</t>
  </si>
  <si>
    <t>F070</t>
  </si>
  <si>
    <t>F071</t>
  </si>
  <si>
    <t>F072</t>
  </si>
  <si>
    <t>F073</t>
  </si>
  <si>
    <t>F074</t>
  </si>
  <si>
    <t>F075</t>
  </si>
  <si>
    <t>F076</t>
  </si>
  <si>
    <t>F077</t>
  </si>
  <si>
    <t>F078</t>
  </si>
  <si>
    <t>F079</t>
  </si>
  <si>
    <t>F080</t>
  </si>
  <si>
    <t>F081</t>
  </si>
  <si>
    <t>F082</t>
  </si>
  <si>
    <t>F083</t>
  </si>
  <si>
    <t>F084</t>
  </si>
  <si>
    <t>F085</t>
  </si>
  <si>
    <t>F086</t>
  </si>
  <si>
    <t>F087</t>
  </si>
  <si>
    <t>F088</t>
  </si>
  <si>
    <t>F089</t>
  </si>
  <si>
    <t>F090</t>
  </si>
  <si>
    <t>F091</t>
  </si>
  <si>
    <t>F092</t>
  </si>
  <si>
    <t>F093</t>
  </si>
  <si>
    <t>F094</t>
  </si>
  <si>
    <t>F095</t>
  </si>
  <si>
    <t>F096</t>
  </si>
  <si>
    <t>F097</t>
  </si>
  <si>
    <t>F098</t>
  </si>
  <si>
    <t>F099</t>
  </si>
  <si>
    <t>G001</t>
  </si>
  <si>
    <t>Ledstrip 5V</t>
  </si>
  <si>
    <t>5050SMD RGBW ingebouwde SK6812-chipset</t>
  </si>
  <si>
    <t>https://www.btf-lighting.com/collections/sk6812-rgbw/products/1-sk6812-rgbw-4-in-1-pixels-individual-addressable-led-strip-dc5v?variant=45843368149218</t>
  </si>
  <si>
    <t>Vandewalle Joren</t>
  </si>
  <si>
    <t>G002</t>
  </si>
  <si>
    <t>ESP32</t>
  </si>
  <si>
    <t>ESP32-C3-DEVKITC-02</t>
  </si>
  <si>
    <t>https://www.digikey.be/nl/products/detail/espressif-systems/ESP32-C3-DEVKITC-02/14553009</t>
  </si>
  <si>
    <t>G003</t>
  </si>
  <si>
    <t>G004</t>
  </si>
  <si>
    <t>G005</t>
  </si>
  <si>
    <t>G006</t>
  </si>
  <si>
    <t>G007</t>
  </si>
  <si>
    <t>G008</t>
  </si>
  <si>
    <t>G009</t>
  </si>
  <si>
    <t>G010</t>
  </si>
  <si>
    <t>G011</t>
  </si>
  <si>
    <t>G012</t>
  </si>
  <si>
    <t>G013</t>
  </si>
  <si>
    <t>G014</t>
  </si>
  <si>
    <t>G015</t>
  </si>
  <si>
    <t>G016</t>
  </si>
  <si>
    <t>G017</t>
  </si>
  <si>
    <t>G018</t>
  </si>
  <si>
    <t>G019</t>
  </si>
  <si>
    <t>G020</t>
  </si>
  <si>
    <t>G021</t>
  </si>
  <si>
    <t>G022</t>
  </si>
  <si>
    <t>G023</t>
  </si>
  <si>
    <t>G024</t>
  </si>
  <si>
    <t>G025</t>
  </si>
  <si>
    <t>G026</t>
  </si>
  <si>
    <t>G027</t>
  </si>
  <si>
    <t>G028</t>
  </si>
  <si>
    <t>G029</t>
  </si>
  <si>
    <t>G030</t>
  </si>
  <si>
    <t>G031</t>
  </si>
  <si>
    <t>G032</t>
  </si>
  <si>
    <t>G033</t>
  </si>
  <si>
    <t>G034</t>
  </si>
  <si>
    <t>G035</t>
  </si>
  <si>
    <t>G036</t>
  </si>
  <si>
    <t>G037</t>
  </si>
  <si>
    <t>G038</t>
  </si>
  <si>
    <t>G039</t>
  </si>
  <si>
    <t>G040</t>
  </si>
  <si>
    <t>G041</t>
  </si>
  <si>
    <t>G042</t>
  </si>
  <si>
    <t>G043</t>
  </si>
  <si>
    <t>G044</t>
  </si>
  <si>
    <t>G045</t>
  </si>
  <si>
    <t>G046</t>
  </si>
  <si>
    <t>G047</t>
  </si>
  <si>
    <t>G048</t>
  </si>
  <si>
    <t>G049</t>
  </si>
  <si>
    <t>G050</t>
  </si>
  <si>
    <t>G051</t>
  </si>
  <si>
    <t>G052</t>
  </si>
  <si>
    <t>G053</t>
  </si>
  <si>
    <t>G054</t>
  </si>
  <si>
    <t>G055</t>
  </si>
  <si>
    <t>G056</t>
  </si>
  <si>
    <t>G057</t>
  </si>
  <si>
    <t>G058</t>
  </si>
  <si>
    <t>G059</t>
  </si>
  <si>
    <t>G060</t>
  </si>
  <si>
    <t>G061</t>
  </si>
  <si>
    <t>G062</t>
  </si>
  <si>
    <t>G063</t>
  </si>
  <si>
    <t>G064</t>
  </si>
  <si>
    <t>G065</t>
  </si>
  <si>
    <t>G066</t>
  </si>
  <si>
    <t>G067</t>
  </si>
  <si>
    <t>G068</t>
  </si>
  <si>
    <t>G069</t>
  </si>
  <si>
    <t>G070</t>
  </si>
  <si>
    <t>G071</t>
  </si>
  <si>
    <t>G072</t>
  </si>
  <si>
    <t>G073</t>
  </si>
  <si>
    <t>G074</t>
  </si>
  <si>
    <t>G075</t>
  </si>
  <si>
    <t>G076</t>
  </si>
  <si>
    <t>G077</t>
  </si>
  <si>
    <t>G078</t>
  </si>
  <si>
    <t>G079</t>
  </si>
  <si>
    <t>G080</t>
  </si>
  <si>
    <t>G081</t>
  </si>
  <si>
    <t>G082</t>
  </si>
  <si>
    <t>G083</t>
  </si>
  <si>
    <t>G084</t>
  </si>
  <si>
    <t>G085</t>
  </si>
  <si>
    <t>G086</t>
  </si>
  <si>
    <t>G087</t>
  </si>
  <si>
    <t>G088</t>
  </si>
  <si>
    <t>G089</t>
  </si>
  <si>
    <t>G090</t>
  </si>
  <si>
    <t>G091</t>
  </si>
  <si>
    <t>G092</t>
  </si>
  <si>
    <t>G093</t>
  </si>
  <si>
    <t>G094</t>
  </si>
  <si>
    <t>G095</t>
  </si>
  <si>
    <t>G096</t>
  </si>
  <si>
    <t>G097</t>
  </si>
  <si>
    <t>G098</t>
  </si>
  <si>
    <t>G099</t>
  </si>
  <si>
    <t>H001</t>
  </si>
  <si>
    <t>H002</t>
  </si>
  <si>
    <t>H003</t>
  </si>
  <si>
    <t>H004</t>
  </si>
  <si>
    <t>H005</t>
  </si>
  <si>
    <t>H006</t>
  </si>
  <si>
    <t>H007</t>
  </si>
  <si>
    <t>H008</t>
  </si>
  <si>
    <t>H009</t>
  </si>
  <si>
    <t>H010</t>
  </si>
  <si>
    <t>H011</t>
  </si>
  <si>
    <t>H012</t>
  </si>
  <si>
    <t>H013</t>
  </si>
  <si>
    <t>H014</t>
  </si>
  <si>
    <t>H015</t>
  </si>
  <si>
    <t>H016</t>
  </si>
  <si>
    <t>H017</t>
  </si>
  <si>
    <t>H018</t>
  </si>
  <si>
    <t>H019</t>
  </si>
  <si>
    <t>H020</t>
  </si>
  <si>
    <t>H021</t>
  </si>
  <si>
    <t>H022</t>
  </si>
  <si>
    <t>H023</t>
  </si>
  <si>
    <t>H024</t>
  </si>
  <si>
    <t>H025</t>
  </si>
  <si>
    <t>H026</t>
  </si>
  <si>
    <t>H027</t>
  </si>
  <si>
    <t>H028</t>
  </si>
  <si>
    <t>H029</t>
  </si>
  <si>
    <t>H030</t>
  </si>
  <si>
    <t>H031</t>
  </si>
  <si>
    <t>H032</t>
  </si>
  <si>
    <t>H033</t>
  </si>
  <si>
    <t>H034</t>
  </si>
  <si>
    <t>H035</t>
  </si>
  <si>
    <t>H036</t>
  </si>
  <si>
    <t>H037</t>
  </si>
  <si>
    <t>H038</t>
  </si>
  <si>
    <t>H039</t>
  </si>
  <si>
    <t>H040</t>
  </si>
  <si>
    <t>H041</t>
  </si>
  <si>
    <t>H042</t>
  </si>
  <si>
    <t>H043</t>
  </si>
  <si>
    <t>H044</t>
  </si>
  <si>
    <t>H045</t>
  </si>
  <si>
    <t>H046</t>
  </si>
  <si>
    <t>H047</t>
  </si>
  <si>
    <t>H048</t>
  </si>
  <si>
    <t>H049</t>
  </si>
  <si>
    <t>H050</t>
  </si>
  <si>
    <t>H051</t>
  </si>
  <si>
    <t>H052</t>
  </si>
  <si>
    <t>H053</t>
  </si>
  <si>
    <t>H054</t>
  </si>
  <si>
    <t>H055</t>
  </si>
  <si>
    <t>H056</t>
  </si>
  <si>
    <t>H057</t>
  </si>
  <si>
    <t>H058</t>
  </si>
  <si>
    <t>H059</t>
  </si>
  <si>
    <t>H060</t>
  </si>
  <si>
    <t>H061</t>
  </si>
  <si>
    <t>H062</t>
  </si>
  <si>
    <t>H063</t>
  </si>
  <si>
    <t>H064</t>
  </si>
  <si>
    <t>H065</t>
  </si>
  <si>
    <t>H066</t>
  </si>
  <si>
    <t>H067</t>
  </si>
  <si>
    <t>H068</t>
  </si>
  <si>
    <t>H069</t>
  </si>
  <si>
    <t>H070</t>
  </si>
  <si>
    <t>H071</t>
  </si>
  <si>
    <t>H072</t>
  </si>
  <si>
    <t>H073</t>
  </si>
  <si>
    <t>H074</t>
  </si>
  <si>
    <t>H075</t>
  </si>
  <si>
    <t>H076</t>
  </si>
  <si>
    <t>H077</t>
  </si>
  <si>
    <t>H078</t>
  </si>
  <si>
    <t>H079</t>
  </si>
  <si>
    <t>H080</t>
  </si>
  <si>
    <t>H081</t>
  </si>
  <si>
    <t>H082</t>
  </si>
  <si>
    <t>H083</t>
  </si>
  <si>
    <t>H084</t>
  </si>
  <si>
    <t>H085</t>
  </si>
  <si>
    <t>H086</t>
  </si>
  <si>
    <t>H087</t>
  </si>
  <si>
    <t>H088</t>
  </si>
  <si>
    <t>H089</t>
  </si>
  <si>
    <t>H090</t>
  </si>
  <si>
    <t>H091</t>
  </si>
  <si>
    <t>H092</t>
  </si>
  <si>
    <t>H093</t>
  </si>
  <si>
    <t>H094</t>
  </si>
  <si>
    <t>H095</t>
  </si>
  <si>
    <t>H096</t>
  </si>
  <si>
    <t>H097</t>
  </si>
  <si>
    <t>H098</t>
  </si>
  <si>
    <t>H099</t>
  </si>
  <si>
    <t>I001</t>
  </si>
  <si>
    <t>Raspberry Pi 4</t>
  </si>
  <si>
    <t>KW-2504</t>
  </si>
  <si>
    <t>https://www.kiwi-electronics.com/nl/raspberry-pi-4-model-b-4gb-4268?search=rasberry%20pi%204</t>
  </si>
  <si>
    <t>Domien</t>
  </si>
  <si>
    <t>I002</t>
  </si>
  <si>
    <t>Codeklavier</t>
  </si>
  <si>
    <t>KW-1634</t>
  </si>
  <si>
    <t>https://www.otronic.nl/nl/3x4-matrix-keypad-zwart.html?source=googlebase&amp;gad_source=1&amp;gclid=CjwKCAjw9p24BhB_EiwA8ID5BtiYjqrmx8sn9jzs5Toj4QM47sTC6vUj9A4gWrNgC3OtN7rRDV8qKxoCCGwQAvD_BwE</t>
  </si>
  <si>
    <t>I003</t>
  </si>
  <si>
    <t>Camera pictogram</t>
  </si>
  <si>
    <t>498773</t>
  </si>
  <si>
    <t>https://www.hubo.be/nl/p/zelfklevend-pictogram-camerabewaking-10x10-cm/498773/</t>
  </si>
  <si>
    <t>I004</t>
  </si>
  <si>
    <t>I005</t>
  </si>
  <si>
    <t xml:space="preserve">kabel </t>
  </si>
  <si>
    <t>1524559 - 62</t>
  </si>
  <si>
    <t>https://www.conrad.be/nl/p/helukabel-26387-enkele-ader-h05v-k-1-x-0-75-mm-ultra-marijn-blauw-per-meter-1524559.html</t>
  </si>
  <si>
    <t>Xander</t>
  </si>
  <si>
    <t>I006</t>
  </si>
  <si>
    <t>1524552 - 62</t>
  </si>
  <si>
    <t>https://www.conrad.be/nl/p/helukabel-29100-enkele-ader-h05v-k-1-x-0-75-mm-bruin-per-meter-1524552.html</t>
  </si>
  <si>
    <t>I007</t>
  </si>
  <si>
    <t>1524990 - 62</t>
  </si>
  <si>
    <t>https://www.conrad.be/nl/p/helukabel-29105-enkele-ader-h05v-k-1-x-0-75-mm-geel-per-meter-1524990.html</t>
  </si>
  <si>
    <t>I008</t>
  </si>
  <si>
    <t>1524557 - 62</t>
  </si>
  <si>
    <t>https://www.conrad.be/nl/p/helukabel-29101-enkele-ader-h05v-k-1-x-0-75-mm-rood-per-meter-1524557.html</t>
  </si>
  <si>
    <t>I009</t>
  </si>
  <si>
    <t>1524555 - 62</t>
  </si>
  <si>
    <t>https://www.conrad.be/nl/p/helukabel-29098-enkele-ader-h05v-k-1-g-0-75-mm-geel-groen-per-meter-1524555.html</t>
  </si>
  <si>
    <t>I010</t>
  </si>
  <si>
    <t>1524554 - 62</t>
  </si>
  <si>
    <t>https://www.conrad.be/nl/p/helukabel-29107-enkele-ader-h05v-k-1-x-0-75-mm-groen-per-meter-1524554.html</t>
  </si>
  <si>
    <t>I011</t>
  </si>
  <si>
    <t>I012</t>
  </si>
  <si>
    <t>push-pull solenoid</t>
  </si>
  <si>
    <t>KW-2471</t>
  </si>
  <si>
    <t>https://www.kiwi-electronics.com/nl/small-push-pull-solenoid-2760</t>
  </si>
  <si>
    <t>I013</t>
  </si>
  <si>
    <t>Montage stuk (zwee)</t>
  </si>
  <si>
    <t>86404</t>
  </si>
  <si>
    <t>https://www.hubo.be/nl/p/pgb-fasteners-hoekanker-65x65x40x4-mm/86404/</t>
  </si>
  <si>
    <t>I014</t>
  </si>
  <si>
    <t>I015</t>
  </si>
  <si>
    <t>I016</t>
  </si>
  <si>
    <t>I017</t>
  </si>
  <si>
    <t>I018</t>
  </si>
  <si>
    <t>I019</t>
  </si>
  <si>
    <t>I020</t>
  </si>
  <si>
    <t>I021</t>
  </si>
  <si>
    <t>I022</t>
  </si>
  <si>
    <t>I023</t>
  </si>
  <si>
    <t>I024</t>
  </si>
  <si>
    <t>I025</t>
  </si>
  <si>
    <t>I026</t>
  </si>
  <si>
    <t>I027</t>
  </si>
  <si>
    <t>I028</t>
  </si>
  <si>
    <t>I029</t>
  </si>
  <si>
    <t>I030</t>
  </si>
  <si>
    <t>I031</t>
  </si>
  <si>
    <t>I032</t>
  </si>
  <si>
    <t>I033</t>
  </si>
  <si>
    <t>I034</t>
  </si>
  <si>
    <t>I035</t>
  </si>
  <si>
    <t>I036</t>
  </si>
  <si>
    <t>I037</t>
  </si>
  <si>
    <t>I038</t>
  </si>
  <si>
    <t>I039</t>
  </si>
  <si>
    <t>I040</t>
  </si>
  <si>
    <t>I041</t>
  </si>
  <si>
    <t>I042</t>
  </si>
  <si>
    <t>I043</t>
  </si>
  <si>
    <t>I044</t>
  </si>
  <si>
    <t>I045</t>
  </si>
  <si>
    <t>I046</t>
  </si>
  <si>
    <t>I047</t>
  </si>
  <si>
    <t>I048</t>
  </si>
  <si>
    <t>I049</t>
  </si>
  <si>
    <t>I050</t>
  </si>
  <si>
    <t>I051</t>
  </si>
  <si>
    <t>I052</t>
  </si>
  <si>
    <t>I053</t>
  </si>
  <si>
    <t>I054</t>
  </si>
  <si>
    <t>I055</t>
  </si>
  <si>
    <t>I056</t>
  </si>
  <si>
    <t>I057</t>
  </si>
  <si>
    <t>I058</t>
  </si>
  <si>
    <t>I059</t>
  </si>
  <si>
    <t>I060</t>
  </si>
  <si>
    <t>I061</t>
  </si>
  <si>
    <t>I062</t>
  </si>
  <si>
    <t>I063</t>
  </si>
  <si>
    <t>I064</t>
  </si>
  <si>
    <t>I065</t>
  </si>
  <si>
    <t>I066</t>
  </si>
  <si>
    <t>I067</t>
  </si>
  <si>
    <t>I068</t>
  </si>
  <si>
    <t>I069</t>
  </si>
  <si>
    <t>I070</t>
  </si>
  <si>
    <t>I071</t>
  </si>
  <si>
    <t>I072</t>
  </si>
  <si>
    <t>I073</t>
  </si>
  <si>
    <t>I074</t>
  </si>
  <si>
    <t>I075</t>
  </si>
  <si>
    <t>I076</t>
  </si>
  <si>
    <t>I077</t>
  </si>
  <si>
    <t>I078</t>
  </si>
  <si>
    <t>I079</t>
  </si>
  <si>
    <t>I080</t>
  </si>
  <si>
    <t>I081</t>
  </si>
  <si>
    <t>I082</t>
  </si>
  <si>
    <t>I083</t>
  </si>
  <si>
    <t>I084</t>
  </si>
  <si>
    <t>I085</t>
  </si>
  <si>
    <t>I086</t>
  </si>
  <si>
    <t>I087</t>
  </si>
  <si>
    <t>I088</t>
  </si>
  <si>
    <t>I089</t>
  </si>
  <si>
    <t>I090</t>
  </si>
  <si>
    <t>I091</t>
  </si>
  <si>
    <t>I092</t>
  </si>
  <si>
    <t>I093</t>
  </si>
  <si>
    <t>I094</t>
  </si>
  <si>
    <t>I095</t>
  </si>
  <si>
    <t>I096</t>
  </si>
  <si>
    <t>I097</t>
  </si>
  <si>
    <t>I098</t>
  </si>
  <si>
    <t>I099</t>
  </si>
  <si>
    <t>J001</t>
  </si>
  <si>
    <t>Rasberry Pi 5</t>
  </si>
  <si>
    <t>KW-3223</t>
  </si>
  <si>
    <t>https://www.kiwi-electronics.com/nl/raspberry-pi-boards-behuizingen-uitbreidingen-en-accessoires-59/raspberry-pi-5-8gb-11580?_gl=1*3lnq4e*_up*MQ..&amp;gclid=Cj0KCQjwjNS3BhChARIsAOxBM6oBzuaJVEtf2tSoS8XQ0yXnAMVHCpESm41AQCmrzaQDrUftRQwyVigaAuwnEALw_wcB</t>
  </si>
  <si>
    <t>Lynn Delaere</t>
  </si>
  <si>
    <t>goedgekeurd</t>
  </si>
  <si>
    <t>J002</t>
  </si>
  <si>
    <t>Rasberry Pi 27W USB-C Power Supply</t>
  </si>
  <si>
    <t>KW-3224</t>
  </si>
  <si>
    <t>https://www.kiwi-electronics.com/nl/raspberry-pi-boards-behuizingen-uitbreidingen-en-accessoires-59/stroomvoorzieningen-voor-de-raspberry-pi-192/raspberry-pi-27w-usb-c-power-supply-wit-eu-11581?_gl=1*xma6ws*_up*MQ..&amp;gclid=Cj0KCQjwjNS3BhChARIsAOxBM6oBzuaJVEtf2tSoS8XQ0yXnAMVHCpESm41AQCmrzaQDrUftRQwyVigaAuwnEALw_wcB</t>
  </si>
  <si>
    <t>J003</t>
  </si>
  <si>
    <t>Micro-HDMI naar HDMI kabel</t>
  </si>
  <si>
    <t>KW-2510</t>
  </si>
  <si>
    <t>https://www.kiwi-electronics.com/nl/micro-hdmi-naar-hdmi-kabel-1m-wit-4274?_gl=1*p3pf45*_up*MQ..&amp;gclid=Cj0KCQjwjNS3BhChARIsAOxBM6oBzuaJVEtf2tSoS8XQ0yXnAMVHCpESm41AQCmrzaQDrUftRQwyVigaAuwnEALw_wcB</t>
  </si>
  <si>
    <t>J004</t>
  </si>
  <si>
    <t xml:space="preserve">Rasberry Pi Sense HAT </t>
  </si>
  <si>
    <t>KW-3189</t>
  </si>
  <si>
    <t>https://www.kiwi-electronics.com/nl/raspberry-pi-sense-hat-rev--2-1934?country=BE</t>
  </si>
  <si>
    <t>J005</t>
  </si>
  <si>
    <t>Rasberry Pi Camera Module 2</t>
  </si>
  <si>
    <t>KW-1702</t>
  </si>
  <si>
    <t>https://www.kiwi-electronics.com/en/raspberry-pi-camera-module-2-8mp-2359?srsltid=AfmBOoqj-0TeKtgJpruLrFhlZSkQMcdE1XYP_c2G_vv8_iH6blkxxlbG</t>
  </si>
  <si>
    <t>J006</t>
  </si>
  <si>
    <t xml:space="preserve">Rasberry Pi Camera Cable </t>
  </si>
  <si>
    <t>KW-3232</t>
  </si>
  <si>
    <t>https://www.kiwi-electronics.com/en/raspberry-pi-camera-cable-standard-mini-300mm-11589?search=raspberry%20pi%20camera%20cable</t>
  </si>
  <si>
    <t>J007</t>
  </si>
  <si>
    <t>64GB microSD met Rasberry Pi OS</t>
  </si>
  <si>
    <t>KW-2909</t>
  </si>
  <si>
    <t>https://www.kiwi-electronics.com/nl/raspberry-pi-boards-behuizingen-uitbreidingen-en-accessoires-59/algemene-accessoires-voor-de-raspberry-pi-69/64gb-microsd-met-raspberry-pi-os-7377?_gl=1*mnlzjg*_up*MQ..&amp;gclid=Cj0KCQjwjNS3BhChARIsAOxBM6oBzuaJVEtf2tSoS8XQ0yXnAMVHCpESm41AQCmrzaQDrUftRQwyVigaAuwnEALw_wcB</t>
  </si>
  <si>
    <t>J008</t>
  </si>
  <si>
    <t>J009</t>
  </si>
  <si>
    <t>J010</t>
  </si>
  <si>
    <t>J011</t>
  </si>
  <si>
    <t>J012</t>
  </si>
  <si>
    <t>J013</t>
  </si>
  <si>
    <t>J014</t>
  </si>
  <si>
    <t>J015</t>
  </si>
  <si>
    <t>J016</t>
  </si>
  <si>
    <t>J017</t>
  </si>
  <si>
    <t>J018</t>
  </si>
  <si>
    <t>J019</t>
  </si>
  <si>
    <t>J020</t>
  </si>
  <si>
    <t>J021</t>
  </si>
  <si>
    <t>J022</t>
  </si>
  <si>
    <t>J023</t>
  </si>
  <si>
    <t>J024</t>
  </si>
  <si>
    <t>J025</t>
  </si>
  <si>
    <t>J026</t>
  </si>
  <si>
    <t>J027</t>
  </si>
  <si>
    <t>J028</t>
  </si>
  <si>
    <t>J029</t>
  </si>
  <si>
    <t>J030</t>
  </si>
  <si>
    <t>J031</t>
  </si>
  <si>
    <t>J032</t>
  </si>
  <si>
    <t>J033</t>
  </si>
  <si>
    <t>J034</t>
  </si>
  <si>
    <t>J035</t>
  </si>
  <si>
    <t>J036</t>
  </si>
  <si>
    <t>J037</t>
  </si>
  <si>
    <t>J038</t>
  </si>
  <si>
    <t>J039</t>
  </si>
  <si>
    <t>J040</t>
  </si>
  <si>
    <t>J041</t>
  </si>
  <si>
    <t>J042</t>
  </si>
  <si>
    <t>J043</t>
  </si>
  <si>
    <t>J044</t>
  </si>
  <si>
    <t>J045</t>
  </si>
  <si>
    <t>J046</t>
  </si>
  <si>
    <t>J047</t>
  </si>
  <si>
    <t>J048</t>
  </si>
  <si>
    <t>J049</t>
  </si>
  <si>
    <t>J050</t>
  </si>
  <si>
    <t>J051</t>
  </si>
  <si>
    <t>J052</t>
  </si>
  <si>
    <t>J053</t>
  </si>
  <si>
    <t>J054</t>
  </si>
  <si>
    <t>J055</t>
  </si>
  <si>
    <t>J056</t>
  </si>
  <si>
    <t>J057</t>
  </si>
  <si>
    <t>J058</t>
  </si>
  <si>
    <t>J059</t>
  </si>
  <si>
    <t>J060</t>
  </si>
  <si>
    <t>J061</t>
  </si>
  <si>
    <t>J062</t>
  </si>
  <si>
    <t>J063</t>
  </si>
  <si>
    <t>J064</t>
  </si>
  <si>
    <t>J065</t>
  </si>
  <si>
    <t>J066</t>
  </si>
  <si>
    <t>J067</t>
  </si>
  <si>
    <t>J068</t>
  </si>
  <si>
    <t>J069</t>
  </si>
  <si>
    <t>J070</t>
  </si>
  <si>
    <t>J071</t>
  </si>
  <si>
    <t>J072</t>
  </si>
  <si>
    <t>J073</t>
  </si>
  <si>
    <t>J074</t>
  </si>
  <si>
    <t>J075</t>
  </si>
  <si>
    <t>J076</t>
  </si>
  <si>
    <t>J077</t>
  </si>
  <si>
    <t>J078</t>
  </si>
  <si>
    <t>J079</t>
  </si>
  <si>
    <t>J080</t>
  </si>
  <si>
    <t>J081</t>
  </si>
  <si>
    <t>J082</t>
  </si>
  <si>
    <t>J083</t>
  </si>
  <si>
    <t>J084</t>
  </si>
  <si>
    <t>J085</t>
  </si>
  <si>
    <t>J086</t>
  </si>
  <si>
    <t>J087</t>
  </si>
  <si>
    <t>J088</t>
  </si>
  <si>
    <t>J089</t>
  </si>
  <si>
    <t>J090</t>
  </si>
  <si>
    <t>J091</t>
  </si>
  <si>
    <t>J092</t>
  </si>
  <si>
    <t>J093</t>
  </si>
  <si>
    <t>J094</t>
  </si>
  <si>
    <t>J095</t>
  </si>
  <si>
    <t>J096</t>
  </si>
  <si>
    <t>J097</t>
  </si>
  <si>
    <t>J098</t>
  </si>
  <si>
    <t>J099</t>
  </si>
  <si>
    <t>Totaalprijs project</t>
  </si>
  <si>
    <t xml:space="preserve">DC/DC stepdown converter </t>
  </si>
  <si>
    <t>https://be.farnell.com/xp-power/jmr0324s12/dc-dc-converter-12v-0-292a/dp/3972147</t>
  </si>
  <si>
    <t>€31.87</t>
  </si>
  <si>
    <t>Ibe</t>
  </si>
  <si>
    <t>TVS diode array for ESD</t>
  </si>
  <si>
    <t>https://be.farnell.com/littelfuse/sp0502bxtg/tvs-diode-25w-5v-unidir-sot-523/dp/2762911</t>
  </si>
  <si>
    <t>€4.64</t>
  </si>
  <si>
    <t>Simon</t>
  </si>
  <si>
    <t>db9 male connector</t>
  </si>
  <si>
    <t>https://be.farnell.com/amp-te-connectivity/747840-4/connector-plug-hd-20-9way/dp/2310058</t>
  </si>
  <si>
    <t>€4.07</t>
  </si>
  <si>
    <t>33k resistor</t>
  </si>
  <si>
    <t>https://be.farnell.com/panasonic/erj2rhd3302x/res-33k-0-5-0-063w-0402-thick/dp/2379847</t>
  </si>
  <si>
    <t xml:space="preserve"> € 0.61</t>
  </si>
  <si>
    <t>18k resistor</t>
  </si>
  <si>
    <t>https://be.farnell.com/panasonic/era6arw183v/res-18k-0-125w-0805-metal-film/dp/1688507</t>
  </si>
  <si>
    <t>€ 1.19</t>
  </si>
  <si>
    <t>header pins</t>
  </si>
  <si>
    <t>https://be.farnell.com/fischer-elektronik/sl2-025-72g/header-pin-2-54mm-72way/dp/9729070</t>
  </si>
  <si>
    <t>€ 9.32</t>
  </si>
  <si>
    <t>Totaalprijs Project</t>
  </si>
  <si>
    <t>55,10 EURO</t>
  </si>
  <si>
    <t>5 x100</t>
  </si>
  <si>
    <t>17,05 EURO</t>
  </si>
  <si>
    <t>1,7 EURO</t>
  </si>
  <si>
    <t>63,99 / 75,99 (staat in korting nu)</t>
  </si>
  <si>
    <t>1-2 werkdagen</t>
  </si>
  <si>
    <t xml:space="preserve">schakelrelais </t>
  </si>
  <si>
    <t>XE328</t>
  </si>
  <si>
    <t>https://www.otronic.nl/nl/5v-hoog-vermogen-relais-250v-30a.html</t>
  </si>
  <si>
    <t>14 dagen</t>
  </si>
  <si>
    <t xml:space="preserve">step-up module </t>
  </si>
  <si>
    <t>NA019</t>
  </si>
  <si>
    <t>https://www.otronic.nl/nl/4-kanaals-logic-voltage-level-converter.html</t>
  </si>
  <si>
    <t>filter</t>
  </si>
  <si>
    <t>https://www.hubo.be/nl/p/van-marcke-go-dhz-bokaal-o-pure/160959/#specs</t>
  </si>
  <si>
    <t xml:space="preserve">5 werkdagen </t>
  </si>
  <si>
    <t>vulling (filter)</t>
  </si>
  <si>
    <t>https://www.hubo.be/nl/p/van-marcke-go-patroon-wasbaar-o-pure/160951/</t>
  </si>
  <si>
    <t>water reservoir 1000l</t>
  </si>
  <si>
    <t>https://www.2dehands.be/v/tuin-en-terras/regentonnen/m2139785868-ibc-watertonnen-1000-liter</t>
  </si>
  <si>
    <t>?</t>
  </si>
  <si>
    <t>uv cover water reservoir 1000l</t>
  </si>
  <si>
    <t>https://www.2dehands.be/v/tuin-en-terras/regentonnen/a2813724-zwarte-uv-hoes-voor-1000l-ibc?c=08c285449651fa109c354bbabe740c1b&amp;casData=SHFYaiSdE7cjiFjZYd4Zraj5Z95l9Mw3hUZ4Wq_a4-JgNh3Bqbzi3TMK3XTtgwTJeocRu0S_LUoHP9JeHgCj9GFN7ycYLncangGDjNkbLTckU8Qwwwo01-3J5Sa-bYrhHtE-k9zuVWxndFi-</t>
  </si>
  <si>
    <t>water reservoir 125l</t>
  </si>
  <si>
    <t>transformator 12V</t>
  </si>
  <si>
    <t>DPS00001</t>
  </si>
  <si>
    <t>https://www.123-3d.nl/123-3D-Voeding-12V-360-W-30-A-max-i104-t13128.html</t>
  </si>
  <si>
    <t>USB-connector met schroefaansluiting</t>
  </si>
  <si>
    <t>1572336 - 8J</t>
  </si>
  <si>
    <t>https://www.conrad.be/nl/p/tru-components-lt-usb4m-usb-connector-met-schroefaansluiting-stekker-recht-usb-stekker-type-a-inhoud-1-stuk-s-1572336.html?experience?utm_source=google&amp;utm_medium=surfaces&amp;utm_campaign=shopping-feed&amp;utm_content=free-google-shopping-clicks&amp;utm_term=1572336&amp;cq_src=google_ads&amp;cq_cmp=16860426636&amp;cq_term=&amp;cq_plac=&amp;cq_net=x&amp;cq_plt=gp&amp;utm_source=google&amp;utm_medium=cpc&amp;utm_campaign=SH%20-%20BE%20-%20Performance%20Max%20-%20High&amp;utm_id=16860426636&amp;gad_source=1&amp;gclid=CjwKCAjw9p24BhB_EiwA8ID5BqmGD4tAZrBDRVaqz2zW9YTTNdI-8HeYY6AfC1Li3ifoSNfa5CnXpRoCxhwQAvD_BwE</t>
  </si>
  <si>
    <t>7 dagen</t>
  </si>
  <si>
    <t>1 dag</t>
  </si>
  <si>
    <t>Afhalen</t>
  </si>
  <si>
    <t>Beschikbaar op campus</t>
  </si>
  <si>
    <t>binnen 5 werkdagen</t>
  </si>
  <si>
    <t>het min</t>
  </si>
  <si>
    <t>€ 1,26</t>
  </si>
  <si>
    <t>€ 3,71</t>
  </si>
  <si>
    <t>€ 1,33</t>
  </si>
  <si>
    <t>€ 3,50</t>
  </si>
  <si>
    <t>Push-pull solenoid</t>
  </si>
  <si>
    <t>Aftakdoos</t>
  </si>
  <si>
    <t>https://www.hubo.be/nl/p/vynckier-universele-aftakdoos-6mm-grijs/6846/</t>
  </si>
  <si>
    <t>Relais</t>
  </si>
  <si>
    <t>KW-3354</t>
  </si>
  <si>
    <t>https://www.kiwi-electronics.com/nl/2-kanaals-3v-relais-module-20106?search=relais</t>
  </si>
  <si>
    <t>Stekker</t>
  </si>
  <si>
    <t>KW-3225</t>
  </si>
  <si>
    <t>https://www.kiwi-electronics.com/nl/raspberry-pi-27w-usb-c-power-supply-zwart-eu-11582?search=rasberry%20pi%204%20power</t>
  </si>
  <si>
    <t>Kleur</t>
  </si>
  <si>
    <t>Printtijd (minuten)</t>
  </si>
  <si>
    <t>hoeveelheid PLA (mm)</t>
  </si>
  <si>
    <t>URL (Github)</t>
  </si>
  <si>
    <t>Student</t>
  </si>
  <si>
    <t>Aantal opgestart</t>
  </si>
  <si>
    <t>Aantal geprint</t>
  </si>
  <si>
    <t>Totale kostprijs</t>
  </si>
  <si>
    <t>Besteld?</t>
  </si>
  <si>
    <t>Geleverd?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</si>
</sst>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 #,##0.00;[Red]&quot;€&quot;\ \-#,##0.00"/>
    <numFmt numFmtId="44" formatCode="_ &quot;€&quot;\ * #,##0.00_ ;_ &quot;€&quot;\ * \-#,##0.00_ ;_ &quot;€&quot;\ * &quot;-&quot;??_ ;_ @_ "/>
    <numFmt numFmtId="164" formatCode="d/mm/yyyy"/>
    <numFmt numFmtId="165" formatCode="_ [$€-2]\ * #,##0.00_ ;_ [$€-2]\ * \-#,##0.00_ ;_ [$€-2]\ * &quot;-&quot;??_ ;_ @_ "/>
  </numFmts>
  <fonts count="24">
    <font>
      <sz val="11"/>
      <color theme="1"/>
      <name val="Calibri"/>
      <family val="2"/>
      <scheme val="minor"/>
    </font>
    <font>
      <sz val="11"/>
      <color theme="1"/>
      <name val="Calibri"/>
      <family val="2"/>
      <scheme val="minor"/>
    </font>
    <font>
      <b/>
      <sz val="11"/>
      <color rgb="FFFFFFFF"/>
      <name val="Calibri"/>
      <family val="2"/>
      <scheme val="minor"/>
    </font>
    <font>
      <u/>
      <sz val="11"/>
      <color theme="10"/>
      <name val="Calibri"/>
      <family val="2"/>
      <scheme val="minor"/>
    </font>
    <font>
      <sz val="11"/>
      <color rgb="FF333333"/>
      <name val="Calibri"/>
      <family val="2"/>
      <scheme val="minor"/>
    </font>
    <font>
      <sz val="9"/>
      <color indexed="81"/>
      <name val="Tahoma"/>
      <family val="2"/>
    </font>
    <font>
      <b/>
      <sz val="9"/>
      <color indexed="81"/>
      <name val="Tahoma"/>
      <family val="2"/>
    </font>
    <font>
      <strike/>
      <sz val="11"/>
      <color theme="1"/>
      <name val="Calibri"/>
      <family val="2"/>
      <scheme val="minor"/>
    </font>
    <font>
      <strike/>
      <u/>
      <sz val="11"/>
      <color theme="10"/>
      <name val="Calibri"/>
      <family val="2"/>
      <scheme val="minor"/>
    </font>
    <font>
      <sz val="11"/>
      <color rgb="FF000000"/>
      <name val="Calibri"/>
      <family val="2"/>
    </font>
    <font>
      <sz val="8"/>
      <name val="Calibri"/>
      <family val="2"/>
      <scheme val="minor"/>
    </font>
    <font>
      <sz val="11"/>
      <color rgb="FF000000"/>
      <name val="Calibri"/>
      <charset val="1"/>
    </font>
    <font>
      <sz val="11"/>
      <color rgb="FF777777"/>
      <name val="Work Sans"/>
      <charset val="1"/>
    </font>
    <font>
      <b/>
      <sz val="12"/>
      <color rgb="FF000000"/>
      <name val="ConradBasis"/>
      <charset val="1"/>
    </font>
    <font>
      <sz val="11"/>
      <color rgb="FF413F37"/>
      <name val="Ubuntu"/>
      <family val="2"/>
      <charset val="1"/>
    </font>
    <font>
      <sz val="11"/>
      <color rgb="FF000000"/>
      <name val="Aptos Narrow"/>
      <charset val="1"/>
    </font>
    <font>
      <sz val="11"/>
      <color rgb="FF413F37"/>
      <name val="Ubuntu"/>
      <charset val="1"/>
    </font>
    <font>
      <sz val="9"/>
      <color rgb="FF444444"/>
      <name val="Roboto"/>
      <charset val="1"/>
    </font>
    <font>
      <sz val="9"/>
      <color rgb="FF999999"/>
      <name val="Inter"/>
      <charset val="1"/>
    </font>
    <font>
      <sz val="12"/>
      <color rgb="FF101010"/>
      <name val="Roboto Condensed"/>
      <charset val="1"/>
    </font>
    <font>
      <sz val="11"/>
      <color rgb="FF242424"/>
      <name val="Aptos Narrow"/>
      <charset val="1"/>
    </font>
    <font>
      <sz val="11"/>
      <color rgb="FF333333"/>
      <name val="Calibri"/>
      <charset val="1"/>
    </font>
    <font>
      <sz val="11"/>
      <color rgb="FF000000"/>
      <name val="Calibri"/>
    </font>
    <font>
      <b/>
      <sz val="8"/>
      <color rgb="FF000000"/>
      <name val="Arial"/>
      <charset val="1"/>
    </font>
  </fonts>
  <fills count="6">
    <fill>
      <patternFill patternType="none"/>
    </fill>
    <fill>
      <patternFill patternType="gray125"/>
    </fill>
    <fill>
      <patternFill patternType="solid">
        <fgColor rgb="FF5B9BD5"/>
        <bgColor rgb="FF5B9BD5"/>
      </patternFill>
    </fill>
    <fill>
      <patternFill patternType="solid">
        <fgColor theme="1"/>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59">
    <xf numFmtId="0" fontId="0" fillId="0" borderId="0" xfId="0"/>
    <xf numFmtId="0" fontId="2" fillId="2" borderId="0" xfId="0" applyFont="1" applyFill="1" applyAlignment="1">
      <alignment horizontal="center" vertical="center" wrapText="1"/>
    </xf>
    <xf numFmtId="44" fontId="2" fillId="2" borderId="0" xfId="1" applyFont="1" applyFill="1" applyAlignment="1">
      <alignment horizontal="center" vertical="center" wrapText="1"/>
    </xf>
    <xf numFmtId="44" fontId="0" fillId="0" borderId="0" xfId="1" applyFont="1"/>
    <xf numFmtId="14" fontId="2" fillId="2" borderId="0" xfId="0" applyNumberFormat="1" applyFont="1" applyFill="1" applyAlignment="1">
      <alignment horizontal="center" vertical="center" wrapText="1"/>
    </xf>
    <xf numFmtId="14" fontId="0" fillId="0" borderId="0" xfId="0" applyNumberFormat="1"/>
    <xf numFmtId="0" fontId="3" fillId="0" borderId="0" xfId="2" applyFill="1"/>
    <xf numFmtId="44" fontId="0" fillId="0" borderId="0" xfId="1" applyFont="1" applyFill="1"/>
    <xf numFmtId="0" fontId="4" fillId="0" borderId="0" xfId="0" applyFont="1"/>
    <xf numFmtId="44" fontId="0" fillId="0" borderId="0" xfId="0" applyNumberFormat="1"/>
    <xf numFmtId="1" fontId="0" fillId="0" borderId="0" xfId="0" applyNumberFormat="1"/>
    <xf numFmtId="0" fontId="0" fillId="3" borderId="0" xfId="0" applyFill="1"/>
    <xf numFmtId="0" fontId="3" fillId="0" borderId="0" xfId="2"/>
    <xf numFmtId="14" fontId="7" fillId="0" borderId="0" xfId="0" applyNumberFormat="1" applyFont="1"/>
    <xf numFmtId="0" fontId="7" fillId="0" borderId="0" xfId="0" applyFont="1"/>
    <xf numFmtId="0" fontId="8" fillId="0" borderId="0" xfId="2" applyFont="1"/>
    <xf numFmtId="0" fontId="9" fillId="0" borderId="0" xfId="0" applyFont="1"/>
    <xf numFmtId="22" fontId="0" fillId="0" borderId="0" xfId="0" applyNumberFormat="1"/>
    <xf numFmtId="164" fontId="0" fillId="0" borderId="0" xfId="0" applyNumberFormat="1"/>
    <xf numFmtId="164" fontId="2" fillId="2" borderId="0" xfId="0" applyNumberFormat="1" applyFont="1" applyFill="1" applyAlignment="1">
      <alignment horizontal="center" vertical="center" wrapText="1"/>
    </xf>
    <xf numFmtId="14" fontId="3" fillId="0" borderId="0" xfId="2" applyNumberFormat="1"/>
    <xf numFmtId="16" fontId="0" fillId="0" borderId="0" xfId="0" applyNumberFormat="1"/>
    <xf numFmtId="8" fontId="0" fillId="0" borderId="0" xfId="1" applyNumberFormat="1" applyFont="1"/>
    <xf numFmtId="0" fontId="11" fillId="0" borderId="0" xfId="0" applyFont="1"/>
    <xf numFmtId="0" fontId="12" fillId="0" borderId="0" xfId="0" applyFont="1"/>
    <xf numFmtId="14" fontId="11" fillId="0" borderId="0" xfId="0" applyNumberFormat="1" applyFont="1"/>
    <xf numFmtId="0" fontId="0" fillId="0" borderId="0" xfId="0" applyAlignment="1">
      <alignment wrapText="1"/>
    </xf>
    <xf numFmtId="0" fontId="13" fillId="0" borderId="0" xfId="0" applyFont="1" applyAlignment="1">
      <alignment horizontal="right"/>
    </xf>
    <xf numFmtId="0" fontId="15" fillId="0" borderId="0" xfId="0" applyFont="1"/>
    <xf numFmtId="1" fontId="2" fillId="2" borderId="0" xfId="0" applyNumberFormat="1" applyFont="1" applyFill="1" applyAlignment="1">
      <alignment horizontal="center" vertical="center" wrapText="1"/>
    </xf>
    <xf numFmtId="1" fontId="14" fillId="0" borderId="0" xfId="0" applyNumberFormat="1" applyFont="1" applyAlignment="1">
      <alignment wrapText="1"/>
    </xf>
    <xf numFmtId="0" fontId="0" fillId="5" borderId="0" xfId="0" applyFill="1"/>
    <xf numFmtId="1" fontId="16" fillId="0" borderId="0" xfId="0" applyNumberFormat="1" applyFont="1" applyAlignment="1">
      <alignment wrapText="1"/>
    </xf>
    <xf numFmtId="1" fontId="16" fillId="0" borderId="0" xfId="0" applyNumberFormat="1" applyFont="1" applyAlignment="1">
      <alignment horizontal="right" wrapText="1"/>
    </xf>
    <xf numFmtId="1" fontId="14" fillId="0" borderId="0" xfId="0" applyNumberFormat="1" applyFont="1" applyAlignment="1">
      <alignment horizontal="right" wrapText="1"/>
    </xf>
    <xf numFmtId="0" fontId="17" fillId="0" borderId="0" xfId="0" applyFont="1"/>
    <xf numFmtId="0" fontId="0" fillId="4" borderId="0" xfId="0" applyFill="1" applyAlignment="1">
      <alignment horizontal="left" vertical="top" wrapText="1"/>
    </xf>
    <xf numFmtId="0" fontId="0" fillId="4" borderId="0" xfId="0" applyFill="1" applyAlignment="1">
      <alignment horizontal="left" vertical="top"/>
    </xf>
    <xf numFmtId="0" fontId="18" fillId="0" borderId="0" xfId="0" applyFont="1"/>
    <xf numFmtId="0" fontId="19" fillId="0" borderId="0" xfId="0" applyFont="1"/>
    <xf numFmtId="44" fontId="0" fillId="0" borderId="0" xfId="1" applyNumberFormat="1" applyFont="1"/>
    <xf numFmtId="14" fontId="0" fillId="0" borderId="0" xfId="0" applyNumberFormat="1" applyAlignment="1">
      <alignment horizontal="center"/>
    </xf>
    <xf numFmtId="0" fontId="0" fillId="0" borderId="0" xfId="0" applyAlignment="1">
      <alignment horizontal="center"/>
    </xf>
    <xf numFmtId="44" fontId="2" fillId="2" borderId="0" xfId="1" applyFont="1" applyFill="1" applyAlignment="1">
      <alignment horizontal="left" vertical="center" wrapText="1"/>
    </xf>
    <xf numFmtId="44" fontId="0" fillId="0" borderId="0" xfId="1" applyFont="1" applyFill="1" applyAlignment="1">
      <alignment horizontal="left" wrapText="1"/>
    </xf>
    <xf numFmtId="44" fontId="0" fillId="0" borderId="0" xfId="1" applyFont="1" applyAlignment="1">
      <alignment horizontal="left" wrapText="1"/>
    </xf>
    <xf numFmtId="14" fontId="20" fillId="0" borderId="0" xfId="0" applyNumberFormat="1" applyFont="1" applyAlignment="1">
      <alignment horizontal="center"/>
    </xf>
    <xf numFmtId="0" fontId="4" fillId="0" borderId="0" xfId="0" applyFont="1" applyAlignment="1">
      <alignment horizontal="center"/>
    </xf>
    <xf numFmtId="14" fontId="2" fillId="2" borderId="0" xfId="0" applyNumberFormat="1" applyFont="1" applyFill="1" applyAlignment="1">
      <alignment horizontal="center" vertical="center"/>
    </xf>
    <xf numFmtId="0" fontId="21" fillId="0" borderId="0" xfId="0" applyFont="1" applyAlignment="1">
      <alignment horizontal="center"/>
    </xf>
    <xf numFmtId="0" fontId="11" fillId="0" borderId="0" xfId="0" applyFont="1" applyAlignment="1">
      <alignment horizontal="center"/>
    </xf>
    <xf numFmtId="0" fontId="2" fillId="2" borderId="0" xfId="0" applyFont="1" applyFill="1" applyAlignment="1">
      <alignment horizontal="left" vertical="center" wrapText="1"/>
    </xf>
    <xf numFmtId="0" fontId="3" fillId="0" borderId="0" xfId="2" applyFill="1" applyAlignment="1">
      <alignment horizontal="left" wrapText="1"/>
    </xf>
    <xf numFmtId="0" fontId="20" fillId="0" borderId="0" xfId="0" applyFont="1" applyAlignment="1">
      <alignment horizontal="left" wrapText="1"/>
    </xf>
    <xf numFmtId="0" fontId="0" fillId="0" borderId="0" xfId="0" applyAlignment="1">
      <alignment horizontal="left" wrapText="1"/>
    </xf>
    <xf numFmtId="0" fontId="22" fillId="0" borderId="0" xfId="0" applyFont="1"/>
    <xf numFmtId="165" fontId="11" fillId="0" borderId="0" xfId="0" applyNumberFormat="1" applyFont="1"/>
    <xf numFmtId="0" fontId="23" fillId="0" borderId="0" xfId="0" applyFont="1"/>
    <xf numFmtId="0" fontId="3" fillId="0" borderId="0" xfId="2" applyAlignment="1">
      <alignment horizontal="left" wrapText="1"/>
    </xf>
  </cellXfs>
  <cellStyles count="3">
    <cellStyle name="Hyperlink" xfId="2" builtinId="8"/>
    <cellStyle name="Standaard" xfId="0" builtinId="0"/>
    <cellStyle name="Valuta" xfId="1" builtinId="4"/>
  </cellStyles>
  <dxfs count="125">
    <dxf>
      <numFmt numFmtId="164" formatCode="d/mm/yyyy"/>
    </dxf>
    <dxf>
      <numFmt numFmtId="164" formatCode="d/mm/yyyy"/>
    </dxf>
    <dxf>
      <numFmt numFmtId="164" formatCode="d/mm/yyyy"/>
    </dxf>
    <dxf>
      <font>
        <b/>
        <i val="0"/>
        <strike val="0"/>
        <condense val="0"/>
        <extend val="0"/>
        <outline val="0"/>
        <shadow val="0"/>
        <u val="none"/>
        <vertAlign val="baseline"/>
        <sz val="11"/>
        <color rgb="FFFFFFFF"/>
        <name val="Calibri"/>
        <family val="2"/>
        <scheme val="minor"/>
      </font>
      <fill>
        <patternFill patternType="solid">
          <fgColor rgb="FF5B9BD5"/>
          <bgColor rgb="FF5B9BD5"/>
        </patternFill>
      </fill>
      <alignment horizontal="center" vertical="center" textRotation="0" wrapText="1" indent="0" justifyLastLine="0" shrinkToFit="0" readingOrder="0"/>
    </dxf>
    <dxf>
      <numFmt numFmtId="164" formatCode="d/mm/yyyy"/>
    </dxf>
    <dxf>
      <numFmt numFmtId="164" formatCode="d/mm/yyyy"/>
    </dxf>
    <dxf>
      <numFmt numFmtId="164" formatCode="d/mm/yyyy"/>
    </dxf>
    <dxf>
      <numFmt numFmtId="164" formatCode="d/mm/yyyy"/>
    </dxf>
    <dxf>
      <numFmt numFmtId="1" formatCode="0"/>
    </dxf>
    <dxf>
      <font>
        <b val="0"/>
        <i val="0"/>
        <strike val="0"/>
        <condense val="0"/>
        <extend val="0"/>
        <outline val="0"/>
        <shadow val="0"/>
        <u val="none"/>
        <vertAlign val="baseline"/>
        <sz val="11"/>
        <color theme="1"/>
        <name val="Calibri"/>
        <family val="2"/>
        <scheme val="minor"/>
      </font>
      <numFmt numFmtId="34" formatCode="_ &quot;€&quot;\ * #,##0.00_ ;_ &quot;€&quot;\ * \-#,##0.00_ ;_ &quot;€&quot;\ * &quot;-&quot;??_ ;_ @_ "/>
    </dxf>
    <dxf>
      <numFmt numFmtId="164" formatCode="d/mm/yyyy"/>
    </dxf>
    <dxf>
      <numFmt numFmtId="164" formatCode="d/mm/yyyy"/>
    </dxf>
    <dxf>
      <font>
        <b/>
        <i val="0"/>
        <strike val="0"/>
        <condense val="0"/>
        <extend val="0"/>
        <outline val="0"/>
        <shadow val="0"/>
        <u val="none"/>
        <vertAlign val="baseline"/>
        <sz val="11"/>
        <color rgb="FFFFFFFF"/>
        <name val="Calibri"/>
        <family val="2"/>
        <scheme val="minor"/>
      </font>
      <numFmt numFmtId="164" formatCode="d/mm/yyyy"/>
      <fill>
        <patternFill patternType="solid">
          <fgColor rgb="FF5B9BD5"/>
          <bgColor rgb="FF5B9BD5"/>
        </patternFill>
      </fill>
      <alignment horizontal="center" vertical="center" textRotation="0" wrapText="1" indent="0" justifyLastLine="0" shrinkToFit="0" readingOrder="0"/>
    </dxf>
    <dxf>
      <fill>
        <patternFill>
          <bgColor rgb="FFFF0000"/>
        </patternFill>
      </fill>
    </dxf>
    <dxf>
      <font>
        <color rgb="FF9C0006"/>
      </font>
      <fill>
        <patternFill>
          <bgColor rgb="FFFFC7CE"/>
        </patternFill>
      </fill>
    </dxf>
    <dxf>
      <numFmt numFmtId="164" formatCode="d/mm/yyyy"/>
    </dxf>
    <dxf>
      <numFmt numFmtId="164" formatCode="d/mm/yyyy"/>
    </dxf>
    <dxf>
      <numFmt numFmtId="164" formatCode="d/mm/yyyy"/>
    </dxf>
    <dxf>
      <numFmt numFmtId="164" formatCode="d/mm/yyyy"/>
    </dxf>
    <dxf>
      <numFmt numFmtId="1" formatCode="0"/>
    </dxf>
    <dxf>
      <font>
        <b val="0"/>
        <i val="0"/>
        <strike val="0"/>
        <condense val="0"/>
        <extend val="0"/>
        <outline val="0"/>
        <shadow val="0"/>
        <u val="none"/>
        <vertAlign val="baseline"/>
        <sz val="11"/>
        <color theme="1"/>
        <name val="Calibri"/>
        <family val="2"/>
        <scheme val="minor"/>
      </font>
      <numFmt numFmtId="34" formatCode="_ &quot;€&quot;\ * #,##0.00_ ;_ &quot;€&quot;\ * \-#,##0.00_ ;_ &quot;€&quot;\ * &quot;-&quot;??_ ;_ @_ "/>
    </dxf>
    <dxf>
      <numFmt numFmtId="164" formatCode="d/mm/yyyy"/>
    </dxf>
    <dxf>
      <numFmt numFmtId="164" formatCode="d/mm/yyyy"/>
    </dxf>
    <dxf>
      <font>
        <b/>
        <i val="0"/>
        <strike val="0"/>
        <condense val="0"/>
        <extend val="0"/>
        <outline val="0"/>
        <shadow val="0"/>
        <u val="none"/>
        <vertAlign val="baseline"/>
        <sz val="11"/>
        <color rgb="FFFFFFFF"/>
        <name val="Calibri"/>
        <family val="2"/>
        <scheme val="minor"/>
      </font>
      <numFmt numFmtId="164" formatCode="d/mm/yyyy"/>
      <fill>
        <patternFill patternType="solid">
          <fgColor rgb="FF5B9BD5"/>
          <bgColor rgb="FF5B9BD5"/>
        </patternFill>
      </fill>
      <alignment horizontal="center" vertical="center" textRotation="0" wrapText="1" indent="0" justifyLastLine="0" shrinkToFit="0" readingOrder="0"/>
    </dxf>
    <dxf>
      <fill>
        <patternFill>
          <bgColor rgb="FFFF0000"/>
        </patternFill>
      </fill>
    </dxf>
    <dxf>
      <fill>
        <patternFill>
          <bgColor rgb="FFFF0000"/>
        </patternFill>
      </fill>
    </dxf>
    <dxf>
      <font>
        <color rgb="FF9C0006"/>
      </font>
      <fill>
        <patternFill>
          <bgColor rgb="FFFFC7CE"/>
        </patternFill>
      </fill>
    </dxf>
    <dxf>
      <numFmt numFmtId="164" formatCode="d/mm/yyyy"/>
    </dxf>
    <dxf>
      <numFmt numFmtId="164" formatCode="d/mm/yyyy"/>
    </dxf>
    <dxf>
      <numFmt numFmtId="164" formatCode="d/mm/yyyy"/>
    </dxf>
    <dxf>
      <numFmt numFmtId="164" formatCode="d/mm/yyyy"/>
    </dxf>
    <dxf>
      <numFmt numFmtId="1" formatCode="0"/>
    </dxf>
    <dxf>
      <font>
        <b val="0"/>
        <i val="0"/>
        <strike val="0"/>
        <condense val="0"/>
        <extend val="0"/>
        <outline val="0"/>
        <shadow val="0"/>
        <u val="none"/>
        <vertAlign val="baseline"/>
        <sz val="11"/>
        <color theme="1"/>
        <name val="Calibri"/>
        <family val="2"/>
        <scheme val="minor"/>
      </font>
      <numFmt numFmtId="34" formatCode="_ &quot;€&quot;\ * #,##0.00_ ;_ &quot;€&quot;\ * \-#,##0.00_ ;_ &quot;€&quot;\ * &quot;-&quot;??_ ;_ @_ "/>
    </dxf>
    <dxf>
      <numFmt numFmtId="164" formatCode="d/mm/yyyy"/>
    </dxf>
    <dxf>
      <numFmt numFmtId="164" formatCode="d/mm/yyyy"/>
    </dxf>
    <dxf>
      <font>
        <b/>
        <i val="0"/>
        <strike val="0"/>
        <condense val="0"/>
        <extend val="0"/>
        <outline val="0"/>
        <shadow val="0"/>
        <u val="none"/>
        <vertAlign val="baseline"/>
        <sz val="11"/>
        <color rgb="FFFFFFFF"/>
        <name val="Calibri"/>
        <family val="2"/>
        <scheme val="minor"/>
      </font>
      <numFmt numFmtId="164" formatCode="d/mm/yyyy"/>
      <fill>
        <patternFill patternType="solid">
          <fgColor rgb="FF5B9BD5"/>
          <bgColor rgb="FF5B9BD5"/>
        </patternFill>
      </fill>
      <alignment horizontal="center" vertical="center" textRotation="0" wrapText="1" indent="0" justifyLastLine="0" shrinkToFit="0" readingOrder="0"/>
    </dxf>
    <dxf>
      <fill>
        <patternFill>
          <bgColor rgb="FFFF0000"/>
        </patternFill>
      </fill>
    </dxf>
    <dxf>
      <font>
        <color rgb="FF9C0006"/>
      </font>
      <fill>
        <patternFill>
          <bgColor rgb="FFFFC7CE"/>
        </patternFill>
      </fill>
    </dxf>
    <dxf>
      <numFmt numFmtId="164" formatCode="d/mm/yyyy"/>
    </dxf>
    <dxf>
      <numFmt numFmtId="164" formatCode="d/mm/yyyy"/>
    </dxf>
    <dxf>
      <numFmt numFmtId="164" formatCode="d/mm/yyyy"/>
    </dxf>
    <dxf>
      <numFmt numFmtId="164" formatCode="d/mm/yyyy"/>
    </dxf>
    <dxf>
      <numFmt numFmtId="1" formatCode="0"/>
    </dxf>
    <dxf>
      <font>
        <b val="0"/>
        <i val="0"/>
        <strike val="0"/>
        <condense val="0"/>
        <extend val="0"/>
        <outline val="0"/>
        <shadow val="0"/>
        <u val="none"/>
        <vertAlign val="baseline"/>
        <sz val="11"/>
        <color theme="1"/>
        <name val="Calibri"/>
        <family val="2"/>
        <scheme val="minor"/>
      </font>
      <numFmt numFmtId="34" formatCode="_ &quot;€&quot;\ * #,##0.00_ ;_ &quot;€&quot;\ * \-#,##0.00_ ;_ &quot;€&quot;\ * &quot;-&quot;??_ ;_ @_ "/>
    </dxf>
    <dxf>
      <numFmt numFmtId="164" formatCode="d/mm/yyyy"/>
    </dxf>
    <dxf>
      <numFmt numFmtId="164" formatCode="d/mm/yyyy"/>
    </dxf>
    <dxf>
      <font>
        <b/>
        <i val="0"/>
        <strike val="0"/>
        <condense val="0"/>
        <extend val="0"/>
        <outline val="0"/>
        <shadow val="0"/>
        <u val="none"/>
        <vertAlign val="baseline"/>
        <sz val="11"/>
        <color rgb="FFFFFFFF"/>
        <name val="Calibri"/>
        <family val="2"/>
        <scheme val="minor"/>
      </font>
      <numFmt numFmtId="164" formatCode="d/mm/yyyy"/>
      <fill>
        <patternFill patternType="solid">
          <fgColor rgb="FF5B9BD5"/>
          <bgColor rgb="FF5B9BD5"/>
        </patternFill>
      </fill>
      <alignment horizontal="center" vertical="center" textRotation="0" wrapText="1" indent="0" justifyLastLine="0" shrinkToFit="0" readingOrder="0"/>
    </dxf>
    <dxf>
      <fill>
        <patternFill>
          <bgColor rgb="FFFF0000"/>
        </patternFill>
      </fill>
    </dxf>
    <dxf>
      <font>
        <color rgb="FF9C0006"/>
      </font>
      <fill>
        <patternFill>
          <bgColor rgb="FFFFC7CE"/>
        </patternFill>
      </fill>
    </dxf>
    <dxf>
      <numFmt numFmtId="164" formatCode="d/mm/yyyy"/>
    </dxf>
    <dxf>
      <numFmt numFmtId="164" formatCode="d/mm/yyyy"/>
    </dxf>
    <dxf>
      <numFmt numFmtId="164" formatCode="d/mm/yyyy"/>
    </dxf>
    <dxf>
      <numFmt numFmtId="164" formatCode="d/mm/yyyy"/>
    </dxf>
    <dxf>
      <numFmt numFmtId="1" formatCode="0"/>
    </dxf>
    <dxf>
      <font>
        <b val="0"/>
        <i val="0"/>
        <strike val="0"/>
        <condense val="0"/>
        <extend val="0"/>
        <outline val="0"/>
        <shadow val="0"/>
        <u val="none"/>
        <vertAlign val="baseline"/>
        <sz val="11"/>
        <color theme="1"/>
        <name val="Calibri"/>
        <family val="2"/>
        <scheme val="minor"/>
      </font>
      <numFmt numFmtId="34" formatCode="_ &quot;€&quot;\ * #,##0.00_ ;_ &quot;€&quot;\ * \-#,##0.00_ ;_ &quot;€&quot;\ * &quot;-&quot;??_ ;_ @_ "/>
    </dxf>
    <dxf>
      <numFmt numFmtId="1" formatCode="0"/>
    </dxf>
    <dxf>
      <numFmt numFmtId="164" formatCode="d/mm/yyyy"/>
    </dxf>
    <dxf>
      <numFmt numFmtId="164" formatCode="d/mm/yyyy"/>
    </dxf>
    <dxf>
      <font>
        <b/>
        <i val="0"/>
        <strike val="0"/>
        <condense val="0"/>
        <extend val="0"/>
        <outline val="0"/>
        <shadow val="0"/>
        <u val="none"/>
        <vertAlign val="baseline"/>
        <sz val="11"/>
        <color rgb="FFFFFFFF"/>
        <name val="Calibri"/>
        <family val="2"/>
        <scheme val="minor"/>
      </font>
      <numFmt numFmtId="164" formatCode="d/mm/yyyy"/>
      <fill>
        <patternFill patternType="solid">
          <fgColor rgb="FF5B9BD5"/>
          <bgColor rgb="FF5B9BD5"/>
        </patternFill>
      </fill>
      <alignment horizontal="center" vertical="center" textRotation="0" wrapText="1" indent="0" justifyLastLine="0" shrinkToFit="0" readingOrder="0"/>
    </dxf>
    <dxf>
      <fill>
        <patternFill>
          <bgColor rgb="FFFF0000"/>
        </patternFill>
      </fill>
    </dxf>
    <dxf>
      <font>
        <color rgb="FF9C0006"/>
      </font>
      <fill>
        <patternFill>
          <bgColor rgb="FFFFC7CE"/>
        </patternFill>
      </fill>
    </dxf>
    <dxf>
      <numFmt numFmtId="164" formatCode="d/mm/yyyy"/>
    </dxf>
    <dxf>
      <numFmt numFmtId="164" formatCode="d/mm/yyyy"/>
    </dxf>
    <dxf>
      <numFmt numFmtId="164" formatCode="d/mm/yyyy"/>
    </dxf>
    <dxf>
      <numFmt numFmtId="164" formatCode="d/mm/yyyy"/>
    </dxf>
    <dxf>
      <numFmt numFmtId="1" formatCode="0"/>
    </dxf>
    <dxf>
      <font>
        <b val="0"/>
        <i val="0"/>
        <strike val="0"/>
        <condense val="0"/>
        <extend val="0"/>
        <outline val="0"/>
        <shadow val="0"/>
        <u val="none"/>
        <vertAlign val="baseline"/>
        <sz val="11"/>
        <color theme="1"/>
        <name val="Calibri"/>
        <family val="2"/>
        <scheme val="minor"/>
      </font>
      <numFmt numFmtId="34" formatCode="_ &quot;€&quot;\ * #,##0.00_ ;_ &quot;€&quot;\ * \-#,##0.00_ ;_ &quot;€&quot;\ * &quot;-&quot;??_ ;_ @_ "/>
    </dxf>
    <dxf>
      <numFmt numFmtId="164" formatCode="d/mm/yyyy"/>
    </dxf>
    <dxf>
      <numFmt numFmtId="164" formatCode="d/mm/yyyy"/>
    </dxf>
    <dxf>
      <font>
        <b/>
        <i val="0"/>
        <strike val="0"/>
        <condense val="0"/>
        <extend val="0"/>
        <outline val="0"/>
        <shadow val="0"/>
        <u val="none"/>
        <vertAlign val="baseline"/>
        <sz val="11"/>
        <color rgb="FFFFFFFF"/>
        <name val="Calibri"/>
        <family val="2"/>
        <scheme val="minor"/>
      </font>
      <numFmt numFmtId="164" formatCode="d/mm/yyyy"/>
      <fill>
        <patternFill patternType="solid">
          <fgColor rgb="FF5B9BD5"/>
          <bgColor rgb="FF5B9BD5"/>
        </patternFill>
      </fill>
      <alignment horizontal="center" vertical="center" textRotation="0" wrapText="1" indent="0" justifyLastLine="0" shrinkToFit="0" readingOrder="0"/>
    </dxf>
    <dxf>
      <fill>
        <patternFill>
          <bgColor rgb="FFFF0000"/>
        </patternFill>
      </fill>
    </dxf>
    <dxf>
      <font>
        <color rgb="FF9C0006"/>
      </font>
      <fill>
        <patternFill>
          <bgColor rgb="FFFFC7CE"/>
        </patternFill>
      </fill>
    </dxf>
    <dxf>
      <numFmt numFmtId="164" formatCode="d/mm/yyyy"/>
    </dxf>
    <dxf>
      <numFmt numFmtId="164" formatCode="d/mm/yyyy"/>
    </dxf>
    <dxf>
      <numFmt numFmtId="164" formatCode="d/mm/yyyy"/>
    </dxf>
    <dxf>
      <numFmt numFmtId="164" formatCode="d/mm/yyyy"/>
    </dxf>
    <dxf>
      <numFmt numFmtId="1" formatCode="0"/>
    </dxf>
    <dxf>
      <font>
        <b val="0"/>
        <i val="0"/>
        <strike val="0"/>
        <condense val="0"/>
        <extend val="0"/>
        <outline val="0"/>
        <shadow val="0"/>
        <u val="none"/>
        <vertAlign val="baseline"/>
        <sz val="11"/>
        <color theme="1"/>
        <name val="Calibri"/>
        <family val="2"/>
        <scheme val="minor"/>
      </font>
      <numFmt numFmtId="34" formatCode="_ &quot;€&quot;\ * #,##0.00_ ;_ &quot;€&quot;\ * \-#,##0.00_ ;_ &quot;€&quot;\ * &quot;-&quot;??_ ;_ @_ "/>
    </dxf>
    <dxf>
      <numFmt numFmtId="164" formatCode="d/mm/yyyy"/>
    </dxf>
    <dxf>
      <numFmt numFmtId="164" formatCode="d/mm/yyyy"/>
    </dxf>
    <dxf>
      <font>
        <b/>
        <i val="0"/>
        <strike val="0"/>
        <condense val="0"/>
        <extend val="0"/>
        <outline val="0"/>
        <shadow val="0"/>
        <u val="none"/>
        <vertAlign val="baseline"/>
        <sz val="11"/>
        <color rgb="FFFFFFFF"/>
        <name val="Calibri"/>
        <family val="2"/>
        <scheme val="minor"/>
      </font>
      <numFmt numFmtId="164" formatCode="d/mm/yyyy"/>
      <fill>
        <patternFill patternType="solid">
          <fgColor rgb="FF5B9BD5"/>
          <bgColor rgb="FF5B9BD5"/>
        </patternFill>
      </fill>
      <alignment horizontal="center" vertical="center" textRotation="0" wrapText="1" indent="0" justifyLastLine="0" shrinkToFit="0" readingOrder="0"/>
    </dxf>
    <dxf>
      <fill>
        <patternFill>
          <bgColor rgb="FFFF0000"/>
        </patternFill>
      </fill>
    </dxf>
    <dxf>
      <font>
        <color rgb="FF9C0006"/>
      </font>
      <fill>
        <patternFill>
          <bgColor rgb="FFFFC7CE"/>
        </patternFill>
      </fill>
    </dxf>
    <dxf>
      <numFmt numFmtId="164" formatCode="d/mm/yyyy"/>
    </dxf>
    <dxf>
      <numFmt numFmtId="164" formatCode="d/mm/yyyy"/>
    </dxf>
    <dxf>
      <numFmt numFmtId="164" formatCode="d/mm/yyyy"/>
    </dxf>
    <dxf>
      <numFmt numFmtId="164" formatCode="d/mm/yyyy"/>
    </dxf>
    <dxf>
      <numFmt numFmtId="1" formatCode="0"/>
    </dxf>
    <dxf>
      <font>
        <b val="0"/>
        <i val="0"/>
        <strike val="0"/>
        <condense val="0"/>
        <extend val="0"/>
        <outline val="0"/>
        <shadow val="0"/>
        <u val="none"/>
        <vertAlign val="baseline"/>
        <sz val="11"/>
        <color theme="1"/>
        <name val="Calibri"/>
        <family val="2"/>
        <scheme val="minor"/>
      </font>
      <numFmt numFmtId="34" formatCode="_ &quot;€&quot;\ * #,##0.00_ ;_ &quot;€&quot;\ * \-#,##0.00_ ;_ &quot;€&quot;\ * &quot;-&quot;??_ ;_ @_ "/>
    </dxf>
    <dxf>
      <numFmt numFmtId="164" formatCode="d/mm/yyyy"/>
    </dxf>
    <dxf>
      <numFmt numFmtId="164" formatCode="d/mm/yyyy"/>
    </dxf>
    <dxf>
      <font>
        <b/>
        <i val="0"/>
        <strike val="0"/>
        <condense val="0"/>
        <extend val="0"/>
        <outline val="0"/>
        <shadow val="0"/>
        <u val="none"/>
        <vertAlign val="baseline"/>
        <sz val="11"/>
        <color rgb="FFFFFFFF"/>
        <name val="Calibri"/>
        <family val="2"/>
        <scheme val="minor"/>
      </font>
      <numFmt numFmtId="164" formatCode="d/mm/yyyy"/>
      <fill>
        <patternFill patternType="solid">
          <fgColor rgb="FF5B9BD5"/>
          <bgColor rgb="FF5B9BD5"/>
        </patternFill>
      </fill>
      <alignment horizontal="center" vertical="center" textRotation="0" wrapText="1" indent="0" justifyLastLine="0" shrinkToFit="0" readingOrder="0"/>
    </dxf>
    <dxf>
      <fill>
        <patternFill>
          <bgColor rgb="FFFF0000"/>
        </patternFill>
      </fill>
    </dxf>
    <dxf>
      <font>
        <color rgb="FF9C0006"/>
      </font>
      <fill>
        <patternFill>
          <bgColor rgb="FFFFC7CE"/>
        </patternFill>
      </fill>
    </dxf>
    <dxf>
      <numFmt numFmtId="164" formatCode="d/mm/yyyy"/>
    </dxf>
    <dxf>
      <numFmt numFmtId="164" formatCode="d/mm/yyyy"/>
    </dxf>
    <dxf>
      <numFmt numFmtId="164" formatCode="d/mm/yyyy"/>
    </dxf>
    <dxf>
      <numFmt numFmtId="164" formatCode="d/mm/yyyy"/>
    </dxf>
    <dxf>
      <numFmt numFmtId="1" formatCode="0"/>
    </dxf>
    <dxf>
      <font>
        <b val="0"/>
        <i val="0"/>
        <strike val="0"/>
        <condense val="0"/>
        <extend val="0"/>
        <outline val="0"/>
        <shadow val="0"/>
        <u val="none"/>
        <vertAlign val="baseline"/>
        <sz val="11"/>
        <color theme="1"/>
        <name val="Calibri"/>
        <family val="2"/>
        <scheme val="minor"/>
      </font>
      <numFmt numFmtId="34" formatCode="_ &quot;€&quot;\ * #,##0.00_ ;_ &quot;€&quot;\ * \-#,##0.00_ ;_ &quot;€&quot;\ * &quot;-&quot;??_ ;_ @_ "/>
    </dxf>
    <dxf>
      <numFmt numFmtId="164" formatCode="d/mm/yyyy"/>
    </dxf>
    <dxf>
      <numFmt numFmtId="164" formatCode="d/mm/yyyy"/>
    </dxf>
    <dxf>
      <font>
        <b/>
        <i val="0"/>
        <strike val="0"/>
        <condense val="0"/>
        <extend val="0"/>
        <outline val="0"/>
        <shadow val="0"/>
        <u val="none"/>
        <vertAlign val="baseline"/>
        <sz val="11"/>
        <color rgb="FFFFFFFF"/>
        <name val="Calibri"/>
        <family val="2"/>
        <scheme val="minor"/>
      </font>
      <numFmt numFmtId="164" formatCode="d/mm/yyyy"/>
      <fill>
        <patternFill patternType="solid">
          <fgColor rgb="FF5B9BD5"/>
          <bgColor rgb="FF5B9BD5"/>
        </patternFill>
      </fill>
      <alignment horizontal="center" vertical="center" textRotation="0" wrapText="1" indent="0" justifyLastLine="0" shrinkToFit="0" readingOrder="0"/>
    </dxf>
    <dxf>
      <fill>
        <patternFill>
          <bgColor rgb="FFFF0000"/>
        </patternFill>
      </fill>
    </dxf>
    <dxf>
      <font>
        <color rgb="FF9C0006"/>
      </font>
      <fill>
        <patternFill>
          <bgColor rgb="FFFFC7CE"/>
        </patternFill>
      </fill>
    </dxf>
    <dxf>
      <numFmt numFmtId="164" formatCode="d/mm/yyyy"/>
    </dxf>
    <dxf>
      <numFmt numFmtId="164" formatCode="d/mm/yyyy"/>
    </dxf>
    <dxf>
      <numFmt numFmtId="19" formatCode="d/m/yyyy"/>
    </dxf>
    <dxf>
      <numFmt numFmtId="0" formatCode="General"/>
    </dxf>
    <dxf>
      <numFmt numFmtId="1" formatCode="0"/>
    </dxf>
    <dxf>
      <font>
        <b val="0"/>
        <i val="0"/>
        <strike val="0"/>
        <condense val="0"/>
        <extend val="0"/>
        <outline val="0"/>
        <shadow val="0"/>
        <u val="none"/>
        <vertAlign val="baseline"/>
        <sz val="11"/>
        <color theme="1"/>
        <name val="Calibri"/>
        <family val="2"/>
        <scheme val="minor"/>
      </font>
      <alignment horizontal="left" wrapText="1"/>
    </dxf>
    <dxf>
      <alignment horizontal="left" wrapText="1"/>
    </dxf>
    <dxf>
      <alignment horizontal="center"/>
    </dxf>
    <dxf>
      <alignment horizontal="center"/>
    </dxf>
    <dxf>
      <numFmt numFmtId="164" formatCode="d/mm/yyyy"/>
      <alignment horizontal="center" wrapText="0"/>
    </dxf>
    <dxf>
      <numFmt numFmtId="164" formatCode="d/mm/yyyy"/>
    </dxf>
    <dxf>
      <font>
        <b/>
        <i val="0"/>
        <strike val="0"/>
        <condense val="0"/>
        <extend val="0"/>
        <outline val="0"/>
        <shadow val="0"/>
        <u val="none"/>
        <vertAlign val="baseline"/>
        <sz val="11"/>
        <color rgb="FFFFFFFF"/>
        <name val="Calibri"/>
        <family val="2"/>
        <scheme val="minor"/>
      </font>
      <numFmt numFmtId="164" formatCode="d/mm/yyyy"/>
      <fill>
        <patternFill patternType="solid">
          <fgColor rgb="FF5B9BD5"/>
          <bgColor rgb="FF5B9BD5"/>
        </patternFill>
      </fill>
      <alignment horizontal="center" vertical="center" textRotation="0" wrapText="1" indent="0" justifyLastLine="0" shrinkToFit="0" readingOrder="0"/>
    </dxf>
    <dxf>
      <fill>
        <patternFill>
          <bgColor rgb="FFFF0000"/>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27" formatCode="d/m/yyyy\ hh:mm"/>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vivesonline-my.sharepoint.com/personal/u0156505_vives_be/Documents/Onderwijs%202023-2024/Project%20experience/Sem%202/3DPrints2324_Leeg.xlsx" TargetMode="External"/><Relationship Id="rId1" Type="http://schemas.openxmlformats.org/officeDocument/2006/relationships/externalLinkPath" Target="/personal/u0156505_vives_be/Documents/Onderwijs%202023-2024/Project%20experience/Sem%202/3DPrints2324_Lee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6Z-NiSpxJ0OXaYHrZVUOv2nabh8dOS1DkdimgKwkHMO5_w8-CgpYS7-zL--RE9LM" itemId="01BUVKIXE74ICJ74RORNBKXIPG6RBZV7GF">
      <xxl21:absoluteUrl r:id="rId2"/>
    </xxl21:alternateUrls>
    <sheetNames>
      <sheetName val="Proj"/>
      <sheetName val="Proj (2)"/>
      <sheetName val="Proj (3)"/>
      <sheetName val="Proj (4)"/>
      <sheetName val="Proj (5)"/>
      <sheetName val="Proj (6)"/>
      <sheetName val="Proj (7)"/>
      <sheetName val="Proj (8)"/>
      <sheetName val="Proj (9)"/>
      <sheetName val="Proj (10)"/>
      <sheetName val="3DPrints2324_Leeg"/>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Kenrie Vandekerckhove" id="{B63C4DAE-9DC9-4A59-95D4-4680462A6D6B}" userId="S::r0995990@student.vives.be::e6da4aef-2ddd-4c79-85e7-49815466d2d9" providerId="A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8F03F3DC-4D02-4D34-9202-824982257BFA}" autoFormatId="16" applyNumberFormats="0" applyBorderFormats="0" applyFontFormats="0" applyPatternFormats="0" applyAlignmentFormats="0" applyWidthHeightFormats="0">
  <queryTableRefresh nextId="18">
    <queryTableFields count="16">
      <queryTableField id="16" name="ID" tableColumnId="16"/>
      <queryTableField id="1" name="Datum aanvraag" tableColumnId="1"/>
      <queryTableField id="2" name="Aantal" tableColumnId="2"/>
      <queryTableField id="3" name="Korte omschrijving" tableColumnId="3"/>
      <queryTableField id="4" name="Winkel" tableColumnId="4"/>
      <queryTableField id="5" name="Artikelnummer" tableColumnId="5"/>
      <queryTableField id="6" name="URL" tableColumnId="6"/>
      <queryTableField id="7" name="Totale kostprijs (incl. BTW)" tableColumnId="7"/>
      <queryTableField id="8" name="Aangevraagd door" tableColumnId="8"/>
      <queryTableField id="9" name="Aantal dagen levertijd" tableColumnId="9"/>
      <queryTableField id="10" name="Goedgekeurd door coach?" tableColumnId="10"/>
      <queryTableField id="11" name="Bestelling ingegeven (RQ-nummer)" tableColumnId="11"/>
      <queryTableField id="12" name="Bestelling door financ dienst geplaatst" tableColumnId="12"/>
      <queryTableField id="13" name="Bestelling verzonden (verwachtte aankomst)" tableColumnId="13"/>
      <queryTableField id="14" name="Bestelling ontvangen (datum)" tableColumnId="14"/>
      <queryTableField id="15" name="Opmerkingen" tableColumnId="1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D4C354-C235-495B-B051-DF69A3140BBC}" name="AlleBestellingen__2" displayName="AlleBestellingen__2" ref="A1:P991" tableType="queryTable" totalsRowShown="0">
  <autoFilter ref="A1:P991" xr:uid="{14D4C354-C235-495B-B051-DF69A3140BBC}">
    <filterColumn colId="4">
      <filters>
        <filter val="Kiwi"/>
      </filters>
    </filterColumn>
    <filterColumn colId="10">
      <filters>
        <filter val="goedgekeurd"/>
      </filters>
    </filterColumn>
  </autoFilter>
  <tableColumns count="16">
    <tableColumn id="16" xr3:uid="{4BE069CA-AC29-4079-B91D-8BF7A0E22E10}" uniqueName="16" name="ID" queryTableFieldId="16"/>
    <tableColumn id="1" xr3:uid="{57066B88-CB39-4BA3-A768-3CB34256AFD5}" uniqueName="1" name="Datum aanvraag" queryTableFieldId="1" dataDxfId="124"/>
    <tableColumn id="2" xr3:uid="{CF737727-A039-4F58-A396-05B3A8ADAD75}" uniqueName="2" name="Aantal" queryTableFieldId="2"/>
    <tableColumn id="3" xr3:uid="{B1AF8AE6-95E0-45D4-85E3-F786F61C6E66}" uniqueName="3" name="Korte omschrijving" queryTableFieldId="3" dataDxfId="123"/>
    <tableColumn id="4" xr3:uid="{4910ED91-FB5C-404C-AA2B-9744EE77FD05}" uniqueName="4" name="Winkel" queryTableFieldId="4" dataDxfId="122"/>
    <tableColumn id="5" xr3:uid="{CE55C6BE-E031-4A15-A0F5-F633EEE2E399}" uniqueName="5" name="Artikelnummer" queryTableFieldId="5" dataDxfId="121"/>
    <tableColumn id="6" xr3:uid="{10760FFB-DA8D-470E-B366-1008E9849C95}" uniqueName="6" name="URL" queryTableFieldId="6" dataDxfId="120"/>
    <tableColumn id="7" xr3:uid="{3293FB6A-0BFE-485F-B9FF-1984E20E8E9E}" uniqueName="7" name="Totale kostprijs (incl. BTW)" queryTableFieldId="7"/>
    <tableColumn id="8" xr3:uid="{4CA2014B-B817-4D51-BEF7-7C54C0F315F7}" uniqueName="8" name="Aangevraagd door" queryTableFieldId="8" dataDxfId="119"/>
    <tableColumn id="9" xr3:uid="{45EAD43D-5C45-479C-B726-8898D22C73B1}" uniqueName="9" name="Aantal dagen levertijd" queryTableFieldId="9"/>
    <tableColumn id="10" xr3:uid="{050CB0C7-EBDC-419C-9295-600F6C114CE5}" uniqueName="10" name="Goedgekeurd door coach?" queryTableFieldId="10"/>
    <tableColumn id="11" xr3:uid="{D266C1A5-C069-4E44-A826-FB100E21D795}" uniqueName="11" name="Bestelling ingegeven (RQ-nummer)" queryTableFieldId="11"/>
    <tableColumn id="12" xr3:uid="{EE979CB5-047E-48E1-B780-1A383303F44C}" uniqueName="12" name="Bestelling door financ dienst geplaatst" queryTableFieldId="12"/>
    <tableColumn id="13" xr3:uid="{DCF4350A-FBC1-4F35-82DA-036164E71DA6}" uniqueName="13" name="Bestelling verzonden (verwachtte aankomst)" queryTableFieldId="13"/>
    <tableColumn id="14" xr3:uid="{28EC5CE2-EEE4-4D0D-A7E8-F6D97BBCEC2D}" uniqueName="14" name="Bestelling ontvangen (datum)" queryTableFieldId="14"/>
    <tableColumn id="15" xr3:uid="{98AB37DC-49B4-4712-BB49-BFA5160BF658}" uniqueName="15" name="Opmerkingen" queryTableFieldId="1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F2A1031-D2CA-4962-A8E2-5A3D40487C29}" name="Proj11" displayName="Proj11" ref="A1:P100" totalsRowShown="0" headerRowDxfId="23">
  <autoFilter ref="A1:P100" xr:uid="{EFB7BB85-0DDE-4BBE-943B-8CDF42271BBF}"/>
  <tableColumns count="16">
    <tableColumn id="16" xr3:uid="{B2302036-296D-42AA-B758-60E1AB063855}" name="ID" dataDxfId="22"/>
    <tableColumn id="1" xr3:uid="{1C8B5A72-3935-4136-9542-5BC2BC4D3F7A}" name="Datum aanvraag" dataDxfId="21"/>
    <tableColumn id="2" xr3:uid="{D9C9A33F-F60A-431A-A9EA-EF4CA9C64129}" name="Aantal"/>
    <tableColumn id="3" xr3:uid="{5A231589-1CB7-4254-8EEA-E653B98DAEDC}" name="Korte omschrijving"/>
    <tableColumn id="4" xr3:uid="{26013A7D-8504-447C-BCD1-96580B539305}" name="Winkel"/>
    <tableColumn id="5" xr3:uid="{8B5DA9CB-FBCC-44FB-A060-0E468EF4AC92}" name="Artikelnummer"/>
    <tableColumn id="6" xr3:uid="{B84CCE81-9A1A-4253-ABDF-465E30CA6E6B}" name="URL"/>
    <tableColumn id="7" xr3:uid="{36E1F817-A3E4-4734-95FD-C102E0C1EC64}" name="Totale kostprijs (incl. BTW)" dataDxfId="20">
      <calculatedColumnFormula>SUM(#REF!)*(22/300000)</calculatedColumnFormula>
    </tableColumn>
    <tableColumn id="8" xr3:uid="{DD6A00DC-37EF-4FF3-BD09-BB4ABBE1A48A}" name="Aangevraagd door"/>
    <tableColumn id="9" xr3:uid="{E6C2CCDB-AAF3-4062-9186-5153053BA575}" name="Aantal dagen levertijd" dataDxfId="19"/>
    <tableColumn id="10" xr3:uid="{0A9AFB15-10F2-4699-8267-007EC72C5C33}" name="Goedgekeurd door coach?"/>
    <tableColumn id="11" xr3:uid="{FE45B266-8644-47A7-AFCC-24A16206A2E3}" name="Bestelling ingegeven (RQ-nummer)" dataDxfId="18"/>
    <tableColumn id="12" xr3:uid="{2F14F1F0-7D6E-4F01-A3BE-DD38C742DDDE}" name="Bestelling door financ dienst geplaatst" dataDxfId="17"/>
    <tableColumn id="13" xr3:uid="{2B7AAE7A-03D0-45E3-AC04-36BAB731524F}" name="Bestelling verzonden (verwachtte aankomst)" dataDxfId="16"/>
    <tableColumn id="14" xr3:uid="{6687CB28-58B9-4154-B082-501CFC459111}" name="Bestelling ontvangen (datum)" dataDxfId="15"/>
    <tableColumn id="15" xr3:uid="{86CB0933-FB03-4438-95CD-53A3D4F5BBC2}" name="Opmerkinge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B1AC519-5547-4A7F-894F-730C6F43E07A}" name="Proj12" displayName="Proj12" ref="A1:P100" totalsRowShown="0" headerRowDxfId="12">
  <autoFilter ref="A1:P100" xr:uid="{EFB7BB85-0DDE-4BBE-943B-8CDF42271BBF}"/>
  <tableColumns count="16">
    <tableColumn id="16" xr3:uid="{1A9A04CC-F3DD-4E59-8320-42B92D970431}" name="ID" dataDxfId="11"/>
    <tableColumn id="1" xr3:uid="{CD839E98-BAE4-42B1-8973-CEE960FE18DC}" name="Datum aanvraag" dataDxfId="10"/>
    <tableColumn id="2" xr3:uid="{6A3E3F49-3A66-4F16-AFD5-27193F86A8AB}" name="Aantal"/>
    <tableColumn id="3" xr3:uid="{6029E00A-10A3-4B29-9712-720FBAA8FC6D}" name="Korte omschrijving"/>
    <tableColumn id="4" xr3:uid="{FEBE4232-18D0-4EC6-B9B4-C5F6113615DA}" name="Winkel"/>
    <tableColumn id="5" xr3:uid="{FB007839-783C-4225-B695-B115494F34F9}" name="Artikelnummer"/>
    <tableColumn id="6" xr3:uid="{524DBDE6-FB19-43CD-9840-C6FDB70BBCAC}" name="URL"/>
    <tableColumn id="7" xr3:uid="{D7F6BA52-83AD-4010-8721-062236C62190}" name="Totale kostprijs (incl. BTW)" dataDxfId="9">
      <calculatedColumnFormula>SUM(#REF!)*(22/300000)</calculatedColumnFormula>
    </tableColumn>
    <tableColumn id="8" xr3:uid="{20BD354E-025C-4E85-A484-A9E0A4090494}" name="Aangevraagd door"/>
    <tableColumn id="9" xr3:uid="{9F54413F-6D7F-47AE-88A1-7B708292DF9D}" name="Aantal dagen levertijd" dataDxfId="8"/>
    <tableColumn id="10" xr3:uid="{E591E071-1B04-41CC-94C2-F29C37B16A62}" name="Goedgekeurd door coach?"/>
    <tableColumn id="11" xr3:uid="{A663766E-3CC9-4480-99D2-08CE1624436B}" name="Bestelling ingegeven (RQ-nummer)" dataDxfId="7"/>
    <tableColumn id="12" xr3:uid="{7911093F-0E8D-43BB-B7B4-301269E4B7CA}" name="Bestelling door financ dienst geplaatst" dataDxfId="6"/>
    <tableColumn id="13" xr3:uid="{A706D15D-84B1-49FA-98AE-C55AC6C265D1}" name="Bestelling verzonden (verwachtte aankomst)" dataDxfId="5"/>
    <tableColumn id="14" xr3:uid="{81DA708A-318B-412E-BCEC-B3F8F3700B9B}" name="Bestelling ontvangen (datum)" dataDxfId="4"/>
    <tableColumn id="15" xr3:uid="{65CD5866-23B8-47AB-AB50-E1A53277ED06}" name="Opmerkinge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5542B08-C7A1-41C7-97CD-4F88A0471C6A}" name="Print019" displayName="Print019" ref="A1:L100" totalsRowShown="0" headerRowDxfId="3">
  <autoFilter ref="A1:L100" xr:uid="{95542B08-C7A1-41C7-97CD-4F88A0471C6A}"/>
  <tableColumns count="12">
    <tableColumn id="1" xr3:uid="{AEC7AB49-A469-4C7B-A140-3EFB90E26BB2}" name="Datum aanvraag" dataDxfId="2"/>
    <tableColumn id="2" xr3:uid="{E55CFD7B-E28D-497C-941D-F60DE0C80462}" name="Aantal"/>
    <tableColumn id="3" xr3:uid="{1D6DB393-9FD2-471A-BA19-3FB9177896E2}" name="Korte omschrijving"/>
    <tableColumn id="4" xr3:uid="{6E09CEED-61BA-4671-8D48-97604F969F34}" name="Kleur"/>
    <tableColumn id="5" xr3:uid="{661A1754-9DB5-48F3-81FE-BAB172D53046}" name="Printtijd (minuten)"/>
    <tableColumn id="6" xr3:uid="{A04FE34D-8B40-41E4-8BA0-A5CAEED1E85E}" name="hoeveelheid PLA (mm)"/>
    <tableColumn id="7" xr3:uid="{6FDAA044-1B1F-4790-B1DC-3C75E17010B7}" name="URL (Github)"/>
    <tableColumn id="8" xr3:uid="{ED6AE1A6-A517-49D4-ABA2-756E56D49794}" name="Student"/>
    <tableColumn id="9" xr3:uid="{9B4DB6FA-560F-416C-86F6-DDD78401A4F9}" name="Goedgekeurd door coach?"/>
    <tableColumn id="10" xr3:uid="{EA8F9EE2-C5E6-422D-BF24-A10F9026127D}" name="Aantal opgestart" dataDxfId="1"/>
    <tableColumn id="11" xr3:uid="{1C70DDEA-27BB-4F96-83EE-3076B7413D9E}" name="Aantal geprint" dataDxfId="0"/>
    <tableColumn id="12" xr3:uid="{9A91191F-EA67-4CDE-AAB1-293FDE38FAFD}"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B7BB85-0DDE-4BBE-943B-8CDF42271BBF}" name="Proj1" displayName="Proj1" ref="A1:P100" totalsRowShown="0" headerRowDxfId="116">
  <autoFilter ref="A1:P100" xr:uid="{EFB7BB85-0DDE-4BBE-943B-8CDF42271BBF}"/>
  <tableColumns count="16">
    <tableColumn id="16" xr3:uid="{2B03E544-D8C8-44F2-A525-0DFB8922F601}" name="ID" dataDxfId="115"/>
    <tableColumn id="1" xr3:uid="{ABCDDB86-7060-4F55-8673-BDD009D47769}" name="Datum aanvraag" dataDxfId="114"/>
    <tableColumn id="2" xr3:uid="{31133F20-53C6-41A1-B7DA-4CC85401A83D}" name="Aantal" dataDxfId="113"/>
    <tableColumn id="3" xr3:uid="{BBF1286C-E552-48E9-843C-CC98EC8DFC95}" name="Korte omschrijving"/>
    <tableColumn id="4" xr3:uid="{628519AA-EFEA-4857-AC39-8221E9300BE0}" name="Winkel"/>
    <tableColumn id="5" xr3:uid="{E46B46D3-118A-4D7D-8CDC-A3E5D6DFBC07}" name="Artikelnummer" dataDxfId="112"/>
    <tableColumn id="6" xr3:uid="{0C5976BF-CADA-40B4-B4FE-9137195F7FFE}" name="URL" dataDxfId="111"/>
    <tableColumn id="7" xr3:uid="{4BBD5F2A-AA5F-4114-984D-0C8AB74AEB2E}" name="Totale kostprijs (incl. BTW)" dataDxfId="110"/>
    <tableColumn id="8" xr3:uid="{7E79A50E-08DB-4325-B010-6DDD89EEFDFD}" name="Aangevraagd door"/>
    <tableColumn id="9" xr3:uid="{F1DFB1F2-9CBA-4CC5-A7C5-C86C4257F99D}" name="Aantal dagen levertijd" dataDxfId="109"/>
    <tableColumn id="10" xr3:uid="{3F775C06-4000-4311-AC40-C1FBA2432A19}" name="Goedgekeurd door coach?"/>
    <tableColumn id="11" xr3:uid="{696DA9A8-BBAE-4FAA-BFE4-70A29CE24983}" name="Bestelling ingegeven (RQ-nummer)" dataDxfId="108"/>
    <tableColumn id="12" xr3:uid="{639BF895-47D7-40A7-8C1B-FD800817A2E1}" name="Bestelling door financ dienst geplaatst" dataDxfId="107"/>
    <tableColumn id="13" xr3:uid="{EE8B6D7A-66AD-4290-831D-B9CC72AEBC52}" name="Bestelling verzonden (verwachtte aankomst)" dataDxfId="106"/>
    <tableColumn id="14" xr3:uid="{EBDF1AF3-C24D-4888-9A7B-1ACB11EDCE50}" name="Bestelling ontvangen (datum)" dataDxfId="105"/>
    <tableColumn id="15" xr3:uid="{116B0213-16CB-42BA-87DB-4DBBCC2DCBA8}"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A635C08-0A06-4DAD-8150-DBE1550B7E85}" name="Proj2" displayName="Proj2" ref="A1:P100" totalsRowShown="0" headerRowDxfId="102">
  <autoFilter ref="A1:P100" xr:uid="{EFB7BB85-0DDE-4BBE-943B-8CDF42271BBF}"/>
  <tableColumns count="16">
    <tableColumn id="16" xr3:uid="{8502A0A6-71DD-4FBC-8279-DD4BEBA90762}" name="ID" dataDxfId="101"/>
    <tableColumn id="1" xr3:uid="{A1E2D02F-B63C-4B29-A285-254DA8C2C559}" name="Datum aanvraag" dataDxfId="100"/>
    <tableColumn id="2" xr3:uid="{B625077A-6FCA-41F7-8577-EE358D64B7FE}" name="Aantal"/>
    <tableColumn id="3" xr3:uid="{5943CCA4-0571-4151-AFF3-7BBFB895B287}" name="Korte omschrijving"/>
    <tableColumn id="4" xr3:uid="{03F9B57F-F97F-4F55-8090-D87859F44209}" name="Winkel"/>
    <tableColumn id="5" xr3:uid="{B45AA059-60CB-4AFF-8957-208965DBFD89}" name="Artikelnummer"/>
    <tableColumn id="6" xr3:uid="{EA78B24B-37BC-4339-98B3-2CAA77A937AC}" name="URL"/>
    <tableColumn id="7" xr3:uid="{73AABF35-14AB-4B28-AC7E-18165CFB8540}" name="Totale kostprijs (incl. BTW)" dataDxfId="99">
      <calculatedColumnFormula>SUM('[1]Proj (2)'!$F:$F)*(22/300000)</calculatedColumnFormula>
    </tableColumn>
    <tableColumn id="8" xr3:uid="{0ECABB60-91B0-4EE7-AA1F-D200E3EF0DE4}" name="Aangevraagd door"/>
    <tableColumn id="9" xr3:uid="{D82A46A5-4452-4464-965E-B83CB647F0CA}" name="Aantal dagen levertijd" dataDxfId="98"/>
    <tableColumn id="10" xr3:uid="{03814599-027A-4FEF-A835-E35C5822FBB2}" name="Goedgekeurd door coach?"/>
    <tableColumn id="11" xr3:uid="{FEAFD5D4-6E3A-4FAA-87B2-4E2CA9766C93}" name="Bestelling ingegeven (RQ-nummer)" dataDxfId="97"/>
    <tableColumn id="12" xr3:uid="{D0A042A4-C832-47CC-93F8-EF37F3F6F252}" name="Bestelling door financ dienst geplaatst" dataDxfId="96"/>
    <tableColumn id="13" xr3:uid="{FDB228F6-A4A5-4291-A7C0-C00D72A7933B}" name="Bestelling verzonden (verwachtte aankomst)" dataDxfId="95"/>
    <tableColumn id="14" xr3:uid="{0C1AFDFB-15AF-420F-A983-40D689AE12E9}" name="Bestelling ontvangen (datum)" dataDxfId="94"/>
    <tableColumn id="15" xr3:uid="{7B74DB98-F392-4394-A0C8-18C178B5D8D9}"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64A0939-532D-4DD6-9DAE-C1AE431B8B65}" name="Proj4" displayName="Proj4" ref="A1:P100" totalsRowShown="0" headerRowDxfId="91">
  <autoFilter ref="A1:P100" xr:uid="{EFB7BB85-0DDE-4BBE-943B-8CDF42271BBF}"/>
  <tableColumns count="16">
    <tableColumn id="16" xr3:uid="{764BBA54-209D-4BF4-A3E0-7E124536A1E6}" name="ID" dataDxfId="90"/>
    <tableColumn id="1" xr3:uid="{C42F812A-6AC7-44DA-B115-1732DA72E7BE}" name="Datum aanvraag" dataDxfId="89"/>
    <tableColumn id="2" xr3:uid="{776AD9B7-8F22-435A-8DB7-9B0E5B5498B0}" name="Aantal"/>
    <tableColumn id="3" xr3:uid="{83B18FD2-9CDE-4EE7-9964-0805F77DD376}" name="Korte omschrijving"/>
    <tableColumn id="4" xr3:uid="{2424AC87-D992-41EC-9452-F62ADB792638}" name="Winkel"/>
    <tableColumn id="5" xr3:uid="{4B7EE115-869D-4FB7-860D-FC415BADB404}" name="Artikelnummer"/>
    <tableColumn id="6" xr3:uid="{5CD0A90A-C835-4E8E-98CA-390A11DFABF1}" name="URL"/>
    <tableColumn id="7" xr3:uid="{EE886810-BA12-4350-9627-DCCB1CE652B8}" name="Totale kostprijs (incl. BTW)" dataDxfId="88">
      <calculatedColumnFormula>SUM('[1]Proj (4)'!$F:$F)*(22/300000)</calculatedColumnFormula>
    </tableColumn>
    <tableColumn id="8" xr3:uid="{5AFDF3FE-22AB-45C9-9F5E-6D95D230AD55}" name="Aangevraagd door"/>
    <tableColumn id="9" xr3:uid="{D8A9C0FF-854B-478F-95A5-C1CB3BEC32D7}" name="Aantal dagen levertijd" dataDxfId="87"/>
    <tableColumn id="10" xr3:uid="{679CE2AB-C3FA-4504-93C6-78A7CE75CA46}" name="Goedgekeurd door coach?"/>
    <tableColumn id="11" xr3:uid="{5356E726-CE53-44C3-9522-C82D643892B3}" name="Bestelling ingegeven (RQ-nummer)" dataDxfId="86"/>
    <tableColumn id="12" xr3:uid="{D26E85A8-7339-42E5-8E35-8403C0847E75}" name="Bestelling door financ dienst geplaatst" dataDxfId="85"/>
    <tableColumn id="13" xr3:uid="{26C64C2F-3C41-4390-8262-F2AD3F3F5662}" name="Bestelling verzonden (verwachtte aankomst)" dataDxfId="84"/>
    <tableColumn id="14" xr3:uid="{A49FC981-5466-49B8-8328-FE72998C8CB3}" name="Bestelling ontvangen (datum)" dataDxfId="83"/>
    <tableColumn id="15" xr3:uid="{53351592-1C6E-43B8-BE3A-C96F275F8535}"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4D6BC92-3858-4057-900B-3B8AB72C7923}" name="Proj5" displayName="Proj5" ref="A1:P100" totalsRowShown="0" headerRowDxfId="80">
  <autoFilter ref="A1:P100" xr:uid="{EFB7BB85-0DDE-4BBE-943B-8CDF42271BBF}"/>
  <tableColumns count="16">
    <tableColumn id="16" xr3:uid="{ECCBB2F0-AF5B-4A4A-8FD5-B86A04BF3413}" name="ID" dataDxfId="79"/>
    <tableColumn id="1" xr3:uid="{8F5D3F9D-1D07-465A-8696-9CC367A58A89}" name="Datum aanvraag" dataDxfId="78"/>
    <tableColumn id="2" xr3:uid="{14FFCF19-1CEE-400B-A09F-8DF17F8FF98F}" name="Aantal"/>
    <tableColumn id="3" xr3:uid="{9632140E-7D5C-40FB-A9AA-B7C5486415D9}" name="Korte omschrijving"/>
    <tableColumn id="4" xr3:uid="{8A087E67-F051-4408-92AE-191C34396D8C}" name="Winkel"/>
    <tableColumn id="5" xr3:uid="{5B4376AD-F407-49A7-A061-A4699E7E6908}" name="Artikelnummer"/>
    <tableColumn id="6" xr3:uid="{3683C485-848D-419B-B0FE-66C1B381C885}" name="URL"/>
    <tableColumn id="7" xr3:uid="{0CAB48A1-2589-4F3B-B4CF-316F64EE0599}" name="Totale kostprijs (incl. BTW)" dataDxfId="77">
      <calculatedColumnFormula>SUM(#REF!)*(22/300000)</calculatedColumnFormula>
    </tableColumn>
    <tableColumn id="8" xr3:uid="{CDD70B4C-3B30-4E89-B620-4E12F6DE347B}" name="Aangevraagd door"/>
    <tableColumn id="9" xr3:uid="{AB7AC137-1A0F-4D19-83FB-B7908FB6C18C}" name="Aantal dagen levertijd" dataDxfId="76"/>
    <tableColumn id="10" xr3:uid="{7768842E-2C86-485D-99C9-0F7BFF8A38C7}" name="Goedgekeurd door coach?"/>
    <tableColumn id="11" xr3:uid="{66237CD0-F239-44E1-8746-F19A50AA5A0F}" name="Bestelling ingegeven (RQ-nummer)" dataDxfId="75"/>
    <tableColumn id="12" xr3:uid="{19673B34-A47A-48CB-B31A-4D44749ECEB6}" name="Bestelling door financ dienst geplaatst" dataDxfId="74"/>
    <tableColumn id="13" xr3:uid="{4C2E224B-D68C-4C9E-B371-2E0C44140617}" name="Bestelling verzonden (verwachtte aankomst)" dataDxfId="73"/>
    <tableColumn id="14" xr3:uid="{B9F41CE3-DC60-4DC7-9699-A793E8258472}" name="Bestelling ontvangen (datum)" dataDxfId="72"/>
    <tableColumn id="15" xr3:uid="{4142339E-212E-4C1F-9A7A-AE8B4C32BFED}" name="Opmerkinge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067D01A-D075-45FB-BF0B-AE2431075124}" name="Proj6" displayName="Proj6" ref="A1:P99" totalsRowShown="0" headerRowDxfId="69">
  <autoFilter ref="A1:P99" xr:uid="{EFB7BB85-0DDE-4BBE-943B-8CDF42271BBF}"/>
  <tableColumns count="16">
    <tableColumn id="16" xr3:uid="{3F4EBA49-D720-4444-9C7E-6617533E9B7E}" name="ID" dataDxfId="68"/>
    <tableColumn id="1" xr3:uid="{FFE746BB-BC43-4A64-848A-8E772B1505CB}" name="Datum aanvraag" dataDxfId="67"/>
    <tableColumn id="2" xr3:uid="{DA1D1901-FFEC-4889-AD8D-8406C70925D1}" name="Aantal"/>
    <tableColumn id="3" xr3:uid="{2C69115E-23A6-4AFA-ACB8-D9251BDFC7FC}" name="Korte omschrijving"/>
    <tableColumn id="4" xr3:uid="{166BBEA9-CF44-44FA-B6F3-26F9B50B29C9}" name="Winkel"/>
    <tableColumn id="5" xr3:uid="{E501E2CC-3A96-48CD-9275-6F13D06D3001}" name="Artikelnummer"/>
    <tableColumn id="6" xr3:uid="{B7FFF3EE-6A3E-4ECF-A865-F9DFA946D8AF}" name="URL"/>
    <tableColumn id="7" xr3:uid="{E750F434-2FA2-4C49-85E2-4275B15CDC2E}" name="Totale kostprijs (incl. BTW)" dataDxfId="66">
      <calculatedColumnFormula>SUM(#REF!)*(22/300000)</calculatedColumnFormula>
    </tableColumn>
    <tableColumn id="8" xr3:uid="{177B74FE-0868-4549-A079-816F756E3B0E}" name="Aangevraagd door"/>
    <tableColumn id="9" xr3:uid="{E76514EE-0039-4353-A635-0B8F37AB0F5F}" name="Aantal dagen levertijd" dataDxfId="65"/>
    <tableColumn id="10" xr3:uid="{F756738E-8EF5-44B3-91AF-C806FBE252B7}" name="Goedgekeurd door coach?"/>
    <tableColumn id="11" xr3:uid="{2533CB07-E0DC-4DC7-8625-1752DE0528C4}" name="Bestelling ingegeven (RQ-nummer)" dataDxfId="64"/>
    <tableColumn id="12" xr3:uid="{75F6B84F-4F4D-49BC-B79C-2A49DD6106AD}" name="Bestelling door financ dienst geplaatst" dataDxfId="63"/>
    <tableColumn id="13" xr3:uid="{E3FDF6B3-5075-4A5E-94FC-D021D533AB78}" name="Bestelling verzonden (verwachtte aankomst)" dataDxfId="62"/>
    <tableColumn id="14" xr3:uid="{36EC6C04-F942-458C-BBFD-469797F59DDB}" name="Bestelling ontvangen (datum)" dataDxfId="61"/>
    <tableColumn id="15" xr3:uid="{CE66B033-2B82-4086-8E65-F6A3C11A8C3D}" name="Opmerkinge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49EC2AF-A3EA-432F-87C7-C5416B03ED6C}" name="Proj8" displayName="Proj8" ref="A1:P100" totalsRowShown="0" headerRowDxfId="58">
  <autoFilter ref="A1:P100" xr:uid="{EFB7BB85-0DDE-4BBE-943B-8CDF42271BBF}"/>
  <tableColumns count="16">
    <tableColumn id="16" xr3:uid="{E107A256-1B5C-4EB2-80AD-D4ECC47ABF98}" name="ID" dataDxfId="57"/>
    <tableColumn id="1" xr3:uid="{09652F72-DBA4-456D-B899-80C85C60E4ED}" name="Datum aanvraag" dataDxfId="56"/>
    <tableColumn id="2" xr3:uid="{95B38F1C-88B1-4429-80B9-4C34048EADA2}" name="Aantal"/>
    <tableColumn id="3" xr3:uid="{640C5335-A8E2-4095-8BF4-6273C813D2EE}" name="Korte omschrijving"/>
    <tableColumn id="4" xr3:uid="{BCE2C2A2-D91F-4432-B9EC-5B7452449AA6}" name="Winkel"/>
    <tableColumn id="5" xr3:uid="{D3154EA1-DECC-49E9-B822-76139C94C7AC}" name="Artikelnummer" dataDxfId="55"/>
    <tableColumn id="6" xr3:uid="{CFB3B288-53D7-4C73-9FC3-6561EEB2E246}" name="URL"/>
    <tableColumn id="7" xr3:uid="{E6968EBE-9EFF-42F9-B9D8-B2FC0D65C91A}" name="Totale kostprijs (incl. BTW)" dataDxfId="54">
      <calculatedColumnFormula>SUM(#REF!)*(22/300000)</calculatedColumnFormula>
    </tableColumn>
    <tableColumn id="8" xr3:uid="{FA3BAE03-C4B2-4F67-81B0-C86912657103}" name="Aangevraagd door"/>
    <tableColumn id="9" xr3:uid="{0C57FBC5-6913-4958-9514-D618AFEF4DC5}" name="Aantal dagen levertijd" dataDxfId="53"/>
    <tableColumn id="10" xr3:uid="{15CC34F0-3AC2-4D68-B35D-E4A73E6320A4}" name="Goedgekeurd door coach?"/>
    <tableColumn id="11" xr3:uid="{576055F7-A38D-46D4-A63D-EAEEAE3DC5FA}" name="Bestelling ingegeven (RQ-nummer)" dataDxfId="52"/>
    <tableColumn id="12" xr3:uid="{C90D30A8-AD3E-46B8-B142-4190FC5731C5}" name="Bestelling door financ dienst geplaatst" dataDxfId="51"/>
    <tableColumn id="13" xr3:uid="{790EBB2B-36DF-4895-A0AD-D6003BBFAF6A}" name="Bestelling verzonden (verwachtte aankomst)" dataDxfId="50"/>
    <tableColumn id="14" xr3:uid="{0008162B-ACAF-46D7-9A33-DACA826E7CC2}" name="Bestelling ontvangen (datum)" dataDxfId="49"/>
    <tableColumn id="15" xr3:uid="{4E26A09B-753B-48D1-B8E1-2ABB1AF8C0A5}" name="Opmerkinge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4DFAB64-869A-48B4-AB65-D38D3D392B62}" name="Proj9" displayName="Proj9" ref="A1:P100" totalsRowShown="0" headerRowDxfId="46">
  <autoFilter ref="A1:P100" xr:uid="{EFB7BB85-0DDE-4BBE-943B-8CDF42271BBF}"/>
  <tableColumns count="16">
    <tableColumn id="16" xr3:uid="{25B748B8-FF5F-4E1C-8D86-F0AC674C19C2}" name="ID" dataDxfId="45"/>
    <tableColumn id="1" xr3:uid="{D43A148E-B1DD-45BF-AD9F-60B33904A5B8}" name="Datum aanvraag" dataDxfId="44"/>
    <tableColumn id="2" xr3:uid="{70CE39F5-30B7-49CE-A37E-F50CA2CB3966}" name="Aantal"/>
    <tableColumn id="3" xr3:uid="{35D270E1-5728-4A21-9418-7D900E15D9D8}" name="Korte omschrijving"/>
    <tableColumn id="4" xr3:uid="{80D5E324-1CBD-4A95-924B-193C35FB6F1E}" name="Winkel"/>
    <tableColumn id="5" xr3:uid="{BC5ACA23-F9A5-4D2A-AEA7-03FFE9B99699}" name="Artikelnummer"/>
    <tableColumn id="6" xr3:uid="{5260496A-A81B-4BDF-8408-A8F37E828381}" name="URL"/>
    <tableColumn id="7" xr3:uid="{096C0C9C-139C-4D44-A672-974060A32AC8}" name="Totale kostprijs (incl. BTW)" dataDxfId="43">
      <calculatedColumnFormula>SUM(#REF!)*(22/300000)</calculatedColumnFormula>
    </tableColumn>
    <tableColumn id="8" xr3:uid="{37D306B8-9AC6-4394-9EB8-6A08608985C9}" name="Aangevraagd door"/>
    <tableColumn id="9" xr3:uid="{BB266A43-EEAC-41E3-A843-DE586470ECE1}" name="Aantal dagen levertijd" dataDxfId="42"/>
    <tableColumn id="10" xr3:uid="{872F60E7-AFCF-4B94-A7C5-40AB4C6CF6CA}" name="Goedgekeurd door coach?"/>
    <tableColumn id="11" xr3:uid="{F16E75BD-25B3-410A-86D5-5C38409CC336}" name="Bestelling ingegeven (RQ-nummer)" dataDxfId="41"/>
    <tableColumn id="12" xr3:uid="{AB2008A3-1C82-40E5-8FD9-A1EF0BA9324B}" name="Bestelling door financ dienst geplaatst" dataDxfId="40"/>
    <tableColumn id="13" xr3:uid="{AB4642A4-675D-47B6-8F71-BF69F75130EA}" name="Bestelling verzonden (verwachtte aankomst)" dataDxfId="39"/>
    <tableColumn id="14" xr3:uid="{E101A0FD-DD00-4D25-953B-55C1C41D844C}" name="Bestelling ontvangen (datum)" dataDxfId="38"/>
    <tableColumn id="15" xr3:uid="{CE912C5C-5992-4E9F-90B1-06EE08B0E18C}" name="Opmerkinge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5134E64-821F-4C87-942F-09397A855176}" name="Proj10" displayName="Proj10" ref="A1:P100" totalsRowShown="0" headerRowDxfId="35">
  <autoFilter ref="A1:P100" xr:uid="{EFB7BB85-0DDE-4BBE-943B-8CDF42271BBF}"/>
  <tableColumns count="16">
    <tableColumn id="16" xr3:uid="{6724ACAD-F199-458E-BF9D-15B3A7DD4B70}" name="ID" dataDxfId="34"/>
    <tableColumn id="1" xr3:uid="{7D698FC8-3843-4BAF-B664-51CA286EDFB0}" name="Datum aanvraag" dataDxfId="33"/>
    <tableColumn id="2" xr3:uid="{EC5C33E6-2B7E-47DC-8AFA-C5E73D739E3A}" name="Aantal"/>
    <tableColumn id="3" xr3:uid="{BD9007FE-CAB0-454D-887B-826289CACF87}" name="Korte omschrijving"/>
    <tableColumn id="4" xr3:uid="{5FB49DF8-BB98-414B-937F-EF24B003F01F}" name="Winkel"/>
    <tableColumn id="5" xr3:uid="{9D70F659-18D4-44C4-8BBF-C60163692E00}" name="Artikelnummer"/>
    <tableColumn id="6" xr3:uid="{79A028E4-D396-4BE9-9FF7-3107EC35EA65}" name="URL"/>
    <tableColumn id="7" xr3:uid="{0D1BED80-9C46-499A-86BC-172E47692F27}" name="Totale kostprijs (incl. BTW)" dataDxfId="32">
      <calculatedColumnFormula>SUM(#REF!)*(22/300000)</calculatedColumnFormula>
    </tableColumn>
    <tableColumn id="8" xr3:uid="{A8C8AD6D-BEE3-4EBB-A609-7F910BD1E257}" name="Aangevraagd door"/>
    <tableColumn id="9" xr3:uid="{F591CF50-08F1-45E8-AD56-A9D3D077F3C9}" name="Aantal dagen levertijd" dataDxfId="31"/>
    <tableColumn id="10" xr3:uid="{B30C9A7F-CBEC-45D6-AAF5-C833A08F4564}" name="Goedgekeurd door coach?"/>
    <tableColumn id="11" xr3:uid="{2E735AD4-1C76-4D6D-9EE5-3E8AFC83D825}" name="Bestelling ingegeven (RQ-nummer)" dataDxfId="30"/>
    <tableColumn id="12" xr3:uid="{73130759-7F00-4C51-8F6D-41310A455965}" name="Bestelling door financ dienst geplaatst" dataDxfId="29"/>
    <tableColumn id="13" xr3:uid="{8EECBAA2-84C6-407A-AC49-5A8CD6277C4E}" name="Bestelling verzonden (verwachtte aankomst)" dataDxfId="28"/>
    <tableColumn id="14" xr3:uid="{F29A8D2A-F33E-45F8-84BA-403EF2921A1D}" name="Bestelling ontvangen (datum)" dataDxfId="27"/>
    <tableColumn id="15" xr3:uid="{25906103-DC97-417D-AB5A-33B77BB903B6}" name="Opmerking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9" dT="2024-10-10T07:59:01.20" personId="{B63C4DAE-9DC9-4A59-95D4-4680462A6D6B}" id="{DFC1AA7E-E2D9-4EAF-94F4-F06DEAE43944}">
    <text>datasheet aangevraagd</text>
  </threadedComment>
</ThreadedComment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btf-lighting.com/collections/sk6812-rgbw/products/1-sk6812-rgbw-4-in-1-pixels-individual-addressable-led-strip-dc5v?variant=45843368149218" TargetMode="External"/><Relationship Id="rId1" Type="http://schemas.openxmlformats.org/officeDocument/2006/relationships/hyperlink" Target="https://www.digikey.be/nl/products/detail/espressif-systems/ESP32-C3-DEVKITC-02/14553009" TargetMode="External"/><Relationship Id="rId6" Type="http://schemas.openxmlformats.org/officeDocument/2006/relationships/comments" Target="../comments7.xml"/><Relationship Id="rId5" Type="http://schemas.openxmlformats.org/officeDocument/2006/relationships/table" Target="../tables/table8.xml"/><Relationship Id="rId4"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8.v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8" Type="http://schemas.openxmlformats.org/officeDocument/2006/relationships/hyperlink" Target="https://www.conrad.be/nl/p/helukabel-29098-enkele-ader-h05v-k-1-g-0-75-mm-geel-groen-per-meter-1524555.html" TargetMode="External"/><Relationship Id="rId13" Type="http://schemas.openxmlformats.org/officeDocument/2006/relationships/hyperlink" Target="https://www.kiwi-electronics.com/nl/2-kanaals-3v-relais-module-20106?search=relais" TargetMode="External"/><Relationship Id="rId3" Type="http://schemas.openxmlformats.org/officeDocument/2006/relationships/hyperlink" Target="https://www.kiwi-electronics.com/nl/raspberry-pi-4-model-b-4gb-4268?search=rasberry%20pi%204" TargetMode="External"/><Relationship Id="rId7" Type="http://schemas.openxmlformats.org/officeDocument/2006/relationships/hyperlink" Target="https://www.conrad.be/nl/p/helukabel-29100-enkele-ader-h05v-k-1-x-0-75-mm-bruin-per-meter-1524552.html" TargetMode="External"/><Relationship Id="rId12" Type="http://schemas.openxmlformats.org/officeDocument/2006/relationships/hyperlink" Target="https://www.hubo.be/nl/p/vynckier-universele-aftakdoos-6mm-grijs/6846/" TargetMode="External"/><Relationship Id="rId17" Type="http://schemas.openxmlformats.org/officeDocument/2006/relationships/comments" Target="../comments9.xml"/><Relationship Id="rId2" Type="http://schemas.openxmlformats.org/officeDocument/2006/relationships/hyperlink" Target="https://www.hubo.be/nl/p/zelfklevend-pictogram-camerabewaking-10x10-cm/498773/" TargetMode="External"/><Relationship Id="rId16" Type="http://schemas.openxmlformats.org/officeDocument/2006/relationships/table" Target="../tables/table10.xml"/><Relationship Id="rId1" Type="http://schemas.openxmlformats.org/officeDocument/2006/relationships/hyperlink" Target="https://www.otronic.nl/nl/3x4-matrix-keypad-zwart.html?source=googlebase&amp;gad_source=1&amp;gclid=CjwKCAjw9p24BhB_EiwA8ID5BtiYjqrmx8sn9jzs5Toj4QM47sTC6vUj9A4gWrNgC3OtN7rRDV8qKxoCCGwQAvD_BwE" TargetMode="External"/><Relationship Id="rId6" Type="http://schemas.openxmlformats.org/officeDocument/2006/relationships/hyperlink" Target="https://www.conrad.be/nl/p/helukabel-26387-enkele-ader-h05v-k-1-x-0-75-mm-ultra-marijn-blauw-per-meter-1524559.html" TargetMode="External"/><Relationship Id="rId11" Type="http://schemas.openxmlformats.org/officeDocument/2006/relationships/hyperlink" Target="https://www.hubo.be/nl/p/pgb-fasteners-hoekanker-65x65x40x4-mm/86404/" TargetMode="External"/><Relationship Id="rId5" Type="http://schemas.openxmlformats.org/officeDocument/2006/relationships/hyperlink" Target="https://www.conrad.be/nl/p/helukabel-29105-enkele-ader-h05v-k-1-x-0-75-mm-geel-per-meter-1524990.html" TargetMode="External"/><Relationship Id="rId15" Type="http://schemas.openxmlformats.org/officeDocument/2006/relationships/vmlDrawing" Target="../drawings/vmlDrawing9.vml"/><Relationship Id="rId10" Type="http://schemas.openxmlformats.org/officeDocument/2006/relationships/hyperlink" Target="https://www.kiwi-electronics.com/nl/small-push-pull-solenoid-2760" TargetMode="External"/><Relationship Id="rId4" Type="http://schemas.openxmlformats.org/officeDocument/2006/relationships/hyperlink" Target="https://www.conrad.be/nl/p/helukabel-29101-enkele-ader-h05v-k-1-x-0-75-mm-rood-per-meter-1524557.html" TargetMode="External"/><Relationship Id="rId9" Type="http://schemas.openxmlformats.org/officeDocument/2006/relationships/hyperlink" Target="https://www.conrad.be/nl/p/helukabel-29107-enkele-ader-h05v-k-1-x-0-75-mm-groen-per-meter-1524554.html" TargetMode="External"/><Relationship Id="rId14" Type="http://schemas.openxmlformats.org/officeDocument/2006/relationships/hyperlink" Target="https://www.kiwi-electronics.com/nl/raspberry-pi-27w-usb-c-power-supply-zwart-eu-11582?search=rasberry%20pi%204%20power" TargetMode="External"/></Relationships>
</file>

<file path=xl/worksheets/_rels/sheet13.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https://www.kiwi-electronics.com/nl/micro-hdmi-naar-hdmi-kabel-1m-wit-4274?_gl=1*p3pf45*_up*MQ..&amp;gclid=Cj0KCQjwjNS3BhChARIsAOxBM6oBzuaJVEtf2tSoS8XQ0yXnAMVHCpESm41AQCmrzaQDrUftRQwyVigaAuwnEALw_wcB" TargetMode="External"/><Relationship Id="rId7" Type="http://schemas.openxmlformats.org/officeDocument/2006/relationships/hyperlink" Target="https://www.kiwi-electronics.com/nl/raspberry-pi-boards-behuizingen-uitbreidingen-en-accessoires-59/algemene-accessoires-voor-de-raspberry-pi-69/64gb-microsd-met-raspberry-pi-os-7377?_gl=1*mnlzjg*_up*MQ..&amp;gclid=Cj0KCQjwjNS3BhChARIsAOxBM6oBzuaJVEtf2tSoS8XQ0yXnAMVHCpESm41AQCmrzaQDrUftRQwyVigaAuwnEALw_wcB" TargetMode="External"/><Relationship Id="rId2" Type="http://schemas.openxmlformats.org/officeDocument/2006/relationships/hyperlink" Target="https://www.kiwi-electronics.com/nl/raspberry-pi-boards-behuizingen-uitbreidingen-en-accessoires-59/stroomvoorzieningen-voor-de-raspberry-pi-192/raspberry-pi-27w-usb-c-power-supply-wit-eu-11581?_gl=1*xma6ws*_up*MQ..&amp;gclid=Cj0KCQjwjNS3BhChARIsAOxBM6oBzuaJVEtf2tSoS8XQ0yXnAMVHCpESm41AQCmrzaQDrUftRQwyVigaAuwnEALw_wcB" TargetMode="External"/><Relationship Id="rId1" Type="http://schemas.openxmlformats.org/officeDocument/2006/relationships/hyperlink" Target="https://www.kiwi-electronics.com/nl/raspberry-pi-boards-behuizingen-uitbreidingen-en-accessoires-59/raspberry-pi-5-8gb-11580?_gl=1*3lnq4e*_up*MQ..&amp;gclid=Cj0KCQjwjNS3BhChARIsAOxBM6oBzuaJVEtf2tSoS8XQ0yXnAMVHCpESm41AQCmrzaQDrUftRQwyVigaAuwnEALw_wcB" TargetMode="External"/><Relationship Id="rId6" Type="http://schemas.openxmlformats.org/officeDocument/2006/relationships/hyperlink" Target="https://www.kiwi-electronics.com/en/raspberry-pi-camera-cable-standard-mini-300mm-11589?search=raspberry%20pi%20camera%20cable" TargetMode="External"/><Relationship Id="rId5" Type="http://schemas.openxmlformats.org/officeDocument/2006/relationships/hyperlink" Target="https://www.kiwi-electronics.com/en/raspberry-pi-camera-module-2-8mp-2359?srsltid=AfmBOoqj-0TeKtgJpruLrFhlZSkQMcdE1XYP_c2G_vv8_iH6blkxxlbG" TargetMode="External"/><Relationship Id="rId10" Type="http://schemas.openxmlformats.org/officeDocument/2006/relationships/comments" Target="../comments10.xml"/><Relationship Id="rId4" Type="http://schemas.openxmlformats.org/officeDocument/2006/relationships/hyperlink" Target="https://www.kiwi-electronics.com/nl/raspberry-pi-sense-hat-rev--2-1934?country=BE" TargetMode="External"/><Relationship Id="rId9"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12.xml"/><Relationship Id="rId1" Type="http://schemas.openxmlformats.org/officeDocument/2006/relationships/vmlDrawing" Target="../drawings/vmlDrawing11.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be.farnell.com/panasonic/erj2rhd3302x/res-33k-0-5-0-063w-0402-thick/dp/2379847" TargetMode="External"/><Relationship Id="rId7" Type="http://schemas.openxmlformats.org/officeDocument/2006/relationships/table" Target="../tables/table2.xml"/><Relationship Id="rId2" Type="http://schemas.openxmlformats.org/officeDocument/2006/relationships/hyperlink" Target="https://be.farnell.com/littelfuse/sp0502bxtg/tvs-diode-25w-5v-unidir-sot-523/dp/2762911" TargetMode="External"/><Relationship Id="rId1" Type="http://schemas.openxmlformats.org/officeDocument/2006/relationships/hyperlink" Target="https://be.farnell.com/amp-te-connectivity/747840-4/connector-plug-hd-20-9way/dp/2310058"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be.farnell.com/panasonic/era6arw183v/res-18k-0-125w-0805-metal-film/dp/1688507"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temu.com/be/1-roll--strip-5m-16ft-10m-32ft-0-1-0-15---tap-for-18650--battery----g-601099533131410.html?top_gallery_url=https%3A%2F%2Fimg.kwcdn.com%2Fproduct%2FFancyalgo%2FVirtualModelMatting%2Ffa2b5372334a3a26705d2397831ae141.jpg&amp;spec_gallery_id=4059570576&amp;share_token=wxuMExxaO3S1TV0NkA4rZ6_-La_MpRs5KwY0PQPbti2E2LRSQgf2A0Ha4g4stDk4zuM6VJg1kQJ2QsRrs-9aZTakvS8gxXtqwfvX7VZP6xKMmKFkXrqauknjlP9GhLPig_Pgq3vnNImgcXLA-Jv8_UTevyS7eCTInDc5DesIWZr&amp;refer_page_el_sn=209279&amp;_x_vst_scene=adg&amp;_x_ads_sub_channel=shopping&amp;_x_ns_prz_type=-1&amp;_x_ns_sku_id=17592584636575&amp;_x_ns_gid=601099615119350&amp;_x_ads_channel=google&amp;_x_gmc_account=760631223&amp;_x_login_type=Google&amp;_x_ads_account=9370551288&amp;_x_ads_set=21505243649&amp;_x_ads_id=168243663827&amp;_x_ads_creative_id=706969140896&amp;_x_ns_source=g&amp;_x_ns_gclid=CjwKCAjw9p24BhB_EiwA8ID5BrxGAaMPe988knd7Jy0NYGFLQ6benV0CVF8ndtuJpqSVC4VSdcrOZBoCo0oQAvD_BwE&amp;_x_ns_placement=&amp;_x_ns_match_type=&amp;_x_ns_ad_position=&amp;_x_ns_product_id=760631223-nl-17592584636575&amp;_x_ns_target=&amp;_x_ns_devicemodel=&amp;_x_ns_wbraid=Cj8KCQjw05i4BhDtARIuAPsfdN6A3WA_mzf33glKS0bNkO3xGOX-B5laEJDCyJKJvofNWCIYW4pT8N0qGRoC0mY&amp;_x_ns_gbraid=0AAAAAo4mICEgjJgfpfdBq6kg4PlvdoRhA&amp;_x_ns_targetid=pla-297240583116&amp;refer_page_name=kuiper&amp;refer_page_id=13554_1728547033001_fdg68vyf7a&amp;refer_page_sn=13554&amp;_x_sessn_id=89dqnwaqyd" TargetMode="External"/><Relationship Id="rId7" Type="http://schemas.openxmlformats.org/officeDocument/2006/relationships/comments" Target="../comments3.xml"/><Relationship Id="rId2" Type="http://schemas.openxmlformats.org/officeDocument/2006/relationships/hyperlink" Target="https://www.temu.com/be/100pcs-18650-li----plastic-cylindrical--stands-------g-601099614446260.html?_oak_mp_inf=ELTF%2Bcem1ogBGiAyMmI3MzVlNzQ5ZWQ0MDI5YmY2YzViOGJkYzZkZDhlNCC0gaurpzI%3D&amp;top_gallery_url=https%3A%2F%2Fimg.kwcdn.com%2Fproduct%2Fopen%2F2024-07-16%2F1721144800135-164cefb4fc6342d3b11b62b438c42bed-goods.jpeg&amp;spec_gallery_id=4305597049&amp;refer_page_sn=10009&amp;refer_source=0&amp;freesia_scene=2&amp;_oak_freesia_scene=2&amp;_oak_rec_ext_1=MzQx&amp;_oak_gallery_order=1782284211%2C183025078%2C320004150%2C1841337023%2C982198054&amp;search_key=18650%20Lithium%20Battery%20Holder%20Plastic%20Battery%20Pack%20Bracket&amp;refer_page_el_sn=200049&amp;_x_vst_scene=adg&amp;_x_ads_sub_channel=shopping&amp;_x_ns_prz_type=-1&amp;_x_ns_sku_id=17592257387631&amp;_x_ns_gid=601099525764929&amp;_x_ads_channel=google&amp;_x_gmc_account=760631223&amp;_x_login_type=Google&amp;_x_ads_account=9370551288&amp;_x_ads_set=21505243649&amp;_x_ads_id=168243663827&amp;_x_ads_creative_id=706969140896&amp;_x_ns_source=g&amp;_x_ns_gclid=CjwKCAjw9p24BhB_EiwA8ID5BhLN7FyxGwc1pTgXQESyhbnggmgAmsFn4HDjSYyuLRPAfZcD96FN_xoC1WMQAvD_BwE&amp;_x_ns_placement=&amp;_x_ns_match_type=&amp;_x_ns_ad_position=&amp;_x_ns_product_id=760631223-en-17592257387631&amp;_x_ns_target=&amp;_x_ns_devicemodel=&amp;_x_ns_wbraid=Cj8KCQjw05i4BhDtARIuAPsfdN6A3WA_mzf33glKS0bNkO3xGOX-B5laEJDCyJKJvofNWCIYW4pT8N0qGRoC0mY&amp;_x_ns_gbraid=0AAAAAo4mICEgjJgfpfdBq6kg4PlvdoRhA&amp;_x_ns_targetid=pla-297240583116&amp;_x_sessn_id=y5egme1ouf&amp;refer_page_name=search_result&amp;refer_page_id=10009_1728546785044_scwxp6k1qs" TargetMode="External"/><Relationship Id="rId1" Type="http://schemas.openxmlformats.org/officeDocument/2006/relationships/hyperlink" Target="https://bmsdaly.com/collections/smart/products/daly-smart-lifepo4-bms-k-board-4s-12v-7s-8s-24v-16s-48v-li-ion-3s-12v-6s-7s-24v-100a-60a-40a-bms-for-18650-battery-pack-1" TargetMode="External"/><Relationship Id="rId6" Type="http://schemas.openxmlformats.org/officeDocument/2006/relationships/table" Target="../tables/table4.xml"/><Relationship Id="rId5" Type="http://schemas.openxmlformats.org/officeDocument/2006/relationships/vmlDrawing" Target="../drawings/vmlDrawing3.vm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hubo.be/nl/p/van-marcke-go-dhz-bokaal-o-pure/160959/" TargetMode="External"/><Relationship Id="rId13" Type="http://schemas.openxmlformats.org/officeDocument/2006/relationships/printerSettings" Target="../printerSettings/printerSettings4.bin"/><Relationship Id="rId3" Type="http://schemas.openxmlformats.org/officeDocument/2006/relationships/hyperlink" Target="https://www.otronic.nl/nl/analoge-ph-sensor-geschikt-voor-oa-arduino.html" TargetMode="External"/><Relationship Id="rId7" Type="http://schemas.openxmlformats.org/officeDocument/2006/relationships/hyperlink" Target="https://www.otronic.nl/nl/4-kanaals-logic-voltage-level-converter.html" TargetMode="External"/><Relationship Id="rId12" Type="http://schemas.openxmlformats.org/officeDocument/2006/relationships/hyperlink" Target="https://www.123-3d.nl/123-3D-Voeding-12V-360-W-30-A-max-i104-t13128.html" TargetMode="External"/><Relationship Id="rId2" Type="http://schemas.openxmlformats.org/officeDocument/2006/relationships/hyperlink" Target="https://www.otronic.nl/nl/ph2-kleine-vlotterschakelaar-kunststof-55-mm-voor.html" TargetMode="External"/><Relationship Id="rId16" Type="http://schemas.openxmlformats.org/officeDocument/2006/relationships/comments" Target="../comments4.xml"/><Relationship Id="rId1" Type="http://schemas.openxmlformats.org/officeDocument/2006/relationships/hyperlink" Target="https://www.conrad.be/nl/p/toolcraft-to-7159158-laagspanning-drukwaterpomp-1020-l-h-12-v-dc-2386386.html" TargetMode="External"/><Relationship Id="rId6" Type="http://schemas.openxmlformats.org/officeDocument/2006/relationships/hyperlink" Target="https://www.otronic.nl/nl/5v-hoog-vermogen-relais-250v-30a.html" TargetMode="External"/><Relationship Id="rId11" Type="http://schemas.openxmlformats.org/officeDocument/2006/relationships/hyperlink" Target="https://www.2dehands.be/v/tuin-en-terras/regentonnen/a2813724-zwarte-uv-hoes-voor-1000l-ibc?c=08c285449651fa109c354bbabe740c1b&amp;casData=SHFYaiSdE7cjiFjZYd4Zraj5Z95l9Mw3hUZ4Wq_a4-JgNh3Bqbzi3TMK3XTtgwTJeocRu0S_LUoHP9JeHgCj9GFN7ycYLncangGDjNkbLTckU8Qwwwo01-3J5Sa-bYrhHtE-k9zuVWxndFi-" TargetMode="External"/><Relationship Id="rId5" Type="http://schemas.openxmlformats.org/officeDocument/2006/relationships/hyperlink" Target="https://be.farnell.com/en-BE/dfrobot/dfr0300/electric-sensor-meter-brd-dfrduino/dp/2946108?gross_price=true&amp;CMP=KNC-GBE-GEN-PLA-Standard-shopping&amp;gad_source=1&amp;gclid=CjwKCAjw9p24BhB_EiwA8ID5Bg1_QT4BXOEOkx_DCVi_P2Sk8-3k8fjxggpJutmUzqQ62GcJe6pW8BoCjl0QAvD_BwE" TargetMode="External"/><Relationship Id="rId15" Type="http://schemas.openxmlformats.org/officeDocument/2006/relationships/table" Target="../tables/table5.xml"/><Relationship Id="rId10" Type="http://schemas.openxmlformats.org/officeDocument/2006/relationships/hyperlink" Target="https://www.2dehands.be/v/tuin-en-terras/regentonnen/m2139785868-ibc-watertonnen-1000-liter" TargetMode="External"/><Relationship Id="rId4" Type="http://schemas.openxmlformats.org/officeDocument/2006/relationships/hyperlink" Target="https://www.otronic.nl/nl/sensor-versterker-board-module-voor-het-testen-van.html" TargetMode="External"/><Relationship Id="rId9" Type="http://schemas.openxmlformats.org/officeDocument/2006/relationships/hyperlink" Target="https://www.hubo.be/nl/p/van-marcke-go-patroon-wasbaar-o-pure/160951/" TargetMode="External"/><Relationship Id="rId14"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8" Type="http://schemas.openxmlformats.org/officeDocument/2006/relationships/hyperlink" Target="https://www.otronic.nl/nl/bodemvochtsensor-met-voltage-regulator-copy.html" TargetMode="External"/><Relationship Id="rId13" Type="http://schemas.openxmlformats.org/officeDocument/2006/relationships/hyperlink" Target="https://www.conrad.be/nl/p/tru-components-lt-usb4m-usb-connector-met-schroefaansluiting-stekker-recht-usb-stekker-type-a-inhoud-1-stuk-s-1572336.html?experience?utm_source=google&amp;utm_medium=surfaces&amp;utm_campaign=shopping-feed&amp;utm_content=free-google-shopping-clicks&amp;utm_term=1572336&amp;cq_src=google_ads&amp;cq_cmp=16860426636&amp;cq_term=&amp;cq_plac=&amp;cq_net=x&amp;cq_plt=gp&amp;utm_source=google&amp;utm_medium=cpc&amp;utm_campaign=SH%20-%20BE%20-%20Performance%20Max%20-%20High&amp;utm_id=16860426636&amp;gad_source=1&amp;gclid=CjwKCAjw9p24BhB_EiwA8ID5BqmGD4tAZrBDRVaqz2zW9YTTNdI-8HeYY6AfC1Li3ifoSNfa5CnXpRoCxhwQAvD_BwE" TargetMode="External"/><Relationship Id="rId18" Type="http://schemas.microsoft.com/office/2017/10/relationships/threadedComment" Target="../threadedComments/threadedComment1.xml"/><Relationship Id="rId3" Type="http://schemas.openxmlformats.org/officeDocument/2006/relationships/hyperlink" Target="https://www.otronic.nl/nl/esp32-wroom-4mb-devkit-v1-board-met-wifi-149997564.html" TargetMode="External"/><Relationship Id="rId7" Type="http://schemas.openxmlformats.org/officeDocument/2006/relationships/hyperlink" Target="https://www.otronic.nl/nl/co2-sensor-mh-z19b-met-kabeltje.html" TargetMode="External"/><Relationship Id="rId12" Type="http://schemas.openxmlformats.org/officeDocument/2006/relationships/hyperlink" Target="https://www.otronic.nl/nl/i2c-uart-bi-directionele-logic-level-converter-5v.html" TargetMode="External"/><Relationship Id="rId17" Type="http://schemas.openxmlformats.org/officeDocument/2006/relationships/comments" Target="../comments5.xml"/><Relationship Id="rId2" Type="http://schemas.openxmlformats.org/officeDocument/2006/relationships/hyperlink" Target="https://www.conrad.be/nl/p/tru-components-1091293-adereindhulzen-0-5-mm-deels-geisoleerd-oranje-100-stuk-s-1571000.html" TargetMode="External"/><Relationship Id="rId16" Type="http://schemas.openxmlformats.org/officeDocument/2006/relationships/table" Target="../tables/table6.xml"/><Relationship Id="rId1" Type="http://schemas.openxmlformats.org/officeDocument/2006/relationships/hyperlink" Target="https://www.conrad.be/nl/p/helukabel-29094-enkele-ader-h05v-k-1-x-0-50-mm-oranje-per-meter-1524545.html" TargetMode="External"/><Relationship Id="rId6" Type="http://schemas.openxmlformats.org/officeDocument/2006/relationships/hyperlink" Target="https://www.otronic.nl/nl/lichtintensiteitssensor-bh1750-16-bit-i2c.html" TargetMode="External"/><Relationship Id="rId11" Type="http://schemas.openxmlformats.org/officeDocument/2006/relationships/hyperlink" Target="https://www.kiwi-electronics.com/nl/hoge-temp--waterbestendige-ds18b20-digitale-temperatuursensor-plus-weerstand-1431?country=BE&amp;srsltid=AfmBOoqwPQA5-UhEoJuMfzhCg9EEue8CdF8_Cq9gSyED76mqtEb_zfaPs80" TargetMode="External"/><Relationship Id="rId5" Type="http://schemas.openxmlformats.org/officeDocument/2006/relationships/hyperlink" Target="https://www.otronic.nl/nl/temperatuur-vochtigheid-sensor-module-breakout-htu.html" TargetMode="External"/><Relationship Id="rId15" Type="http://schemas.openxmlformats.org/officeDocument/2006/relationships/vmlDrawing" Target="../drawings/vmlDrawing5.vml"/><Relationship Id="rId10" Type="http://schemas.openxmlformats.org/officeDocument/2006/relationships/hyperlink" Target="https://www.mouser.be/ProductDetail/DFRobot/SEN0605?qs=sGAEpiMZZMu3sxpa5v1qrmro%252BbykgF%2FHBGnWfOZZDls%3D" TargetMode="External"/><Relationship Id="rId4" Type="http://schemas.openxmlformats.org/officeDocument/2006/relationships/hyperlink" Target="https://www.otronic.nl/nl/breakout-board-voor-esp32-devkit-v1-met-schroefter.html?source=googlebase&amp;gad_source=1&amp;gclid=CjwKCAjwgfm3BhBeEiwAFfxrGzxsjNn7RavYke9UnGxChpFwisSe0OvofqG_7lrtjHHyy_HfMiTXPxoCmBQQAvD_BwE" TargetMode="External"/><Relationship Id="rId9" Type="http://schemas.openxmlformats.org/officeDocument/2006/relationships/hyperlink" Target="https://www.otronic.nl/nl/max485-ttl-to-rs485-converter-module.html" TargetMode="External"/><Relationship Id="rId14"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digikey.be/nl/products/detail/infineon-technologies/IRL540NPBF/812000" TargetMode="External"/><Relationship Id="rId3" Type="http://schemas.openxmlformats.org/officeDocument/2006/relationships/hyperlink" Target="https://www.brico.be/nl/tuin-terras-buitenleven/grond-bodem-meststoffen/potgrond-bodemverbeteraars/potgrond/central-park-universele-potgrond-20l/10047654" TargetMode="External"/><Relationship Id="rId7" Type="http://schemas.openxmlformats.org/officeDocument/2006/relationships/hyperlink" Target="https://www.brico.be/nl/elektra/bedrading/flexibele-kabelbuizen/flexibele-buizen-zonder-trekdraad/martens-flexibele-buis-10m-16mm/3005542" TargetMode="External"/><Relationship Id="rId12" Type="http://schemas.openxmlformats.org/officeDocument/2006/relationships/comments" Target="../comments6.xml"/><Relationship Id="rId2" Type="http://schemas.openxmlformats.org/officeDocument/2006/relationships/hyperlink" Target="https://www.otronic.nl/nl/bodemvochtsensor-met-voltage-regulator.html" TargetMode="External"/><Relationship Id="rId1" Type="http://schemas.openxmlformats.org/officeDocument/2006/relationships/hyperlink" Target="https://www.brico.be/nl/badkamer-keuken-wonen/opbergen/opbergrekken/avasco-stellingkast-metaal-opbergrek-clicker-85-173x90x40-gegalvaniseerd/10245540" TargetMode="External"/><Relationship Id="rId6" Type="http://schemas.openxmlformats.org/officeDocument/2006/relationships/hyperlink" Target="https://www.kiwi-electronics.com/en/water-valve-8mm-12vdc-11106?country=" TargetMode="External"/><Relationship Id="rId11" Type="http://schemas.openxmlformats.org/officeDocument/2006/relationships/table" Target="../tables/table7.xml"/><Relationship Id="rId5" Type="http://schemas.openxmlformats.org/officeDocument/2006/relationships/hyperlink" Target="https://dennisdeal.com/products/stille-en-energiezuinige-dc-12-v-draagbare-waterpomp-voor-aquaria-en-tuin-240-l-h-lange-levensduur" TargetMode="External"/><Relationship Id="rId10" Type="http://schemas.openxmlformats.org/officeDocument/2006/relationships/vmlDrawing" Target="../drawings/vmlDrawing6.vml"/><Relationship Id="rId4" Type="http://schemas.openxmlformats.org/officeDocument/2006/relationships/hyperlink" Target="https://www.brico.be/nl/badkamer-keuken-wonen/opbergen/manden-boxen/sencys-t-box-opbergbox-m-31l-transparant/5209034" TargetMode="External"/><Relationship Id="rId9"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99903-1897-4228-A470-9D48E96C2F28}">
  <dimension ref="A1:AE39"/>
  <sheetViews>
    <sheetView workbookViewId="0">
      <selection activeCell="B2" sqref="B2"/>
    </sheetView>
  </sheetViews>
  <sheetFormatPr defaultRowHeight="15"/>
  <sheetData>
    <row r="1" spans="1:31">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row>
    <row r="2" spans="1:31">
      <c r="A2" s="11"/>
      <c r="B2" s="36" t="s">
        <v>0</v>
      </c>
      <c r="C2" s="37"/>
      <c r="D2" s="37"/>
      <c r="E2" s="37"/>
      <c r="F2" s="37"/>
      <c r="G2" s="37"/>
      <c r="H2" s="37"/>
      <c r="I2" s="37"/>
      <c r="J2" s="37"/>
      <c r="K2" s="37"/>
      <c r="L2" s="37"/>
      <c r="M2" s="37"/>
      <c r="N2" s="37"/>
      <c r="O2" s="37"/>
      <c r="P2" s="37"/>
      <c r="Q2" s="37"/>
      <c r="R2" s="37"/>
      <c r="S2" s="37"/>
      <c r="T2" s="37"/>
      <c r="U2" s="37"/>
      <c r="V2" s="37"/>
      <c r="W2" s="37"/>
      <c r="X2" s="37"/>
      <c r="Y2" s="37"/>
      <c r="Z2" s="37"/>
      <c r="AA2" s="37"/>
      <c r="AB2" s="11"/>
      <c r="AC2" s="11"/>
      <c r="AD2" s="11"/>
      <c r="AE2" s="11"/>
    </row>
    <row r="3" spans="1:31">
      <c r="A3" s="11"/>
      <c r="B3" s="37"/>
      <c r="C3" s="37"/>
      <c r="D3" s="37"/>
      <c r="E3" s="37"/>
      <c r="F3" s="37"/>
      <c r="G3" s="37"/>
      <c r="H3" s="37"/>
      <c r="I3" s="37"/>
      <c r="J3" s="37"/>
      <c r="K3" s="37"/>
      <c r="L3" s="37"/>
      <c r="M3" s="37"/>
      <c r="N3" s="37"/>
      <c r="O3" s="37"/>
      <c r="P3" s="37"/>
      <c r="Q3" s="37"/>
      <c r="R3" s="37"/>
      <c r="S3" s="37"/>
      <c r="T3" s="37"/>
      <c r="U3" s="37"/>
      <c r="V3" s="37"/>
      <c r="W3" s="37"/>
      <c r="X3" s="37"/>
      <c r="Y3" s="37"/>
      <c r="Z3" s="37"/>
      <c r="AA3" s="37"/>
      <c r="AB3" s="11"/>
      <c r="AC3" s="11"/>
      <c r="AD3" s="11"/>
      <c r="AE3" s="11"/>
    </row>
    <row r="4" spans="1:31">
      <c r="A4" s="11"/>
      <c r="B4" s="37"/>
      <c r="C4" s="37"/>
      <c r="D4" s="37"/>
      <c r="E4" s="37"/>
      <c r="F4" s="37"/>
      <c r="G4" s="37"/>
      <c r="H4" s="37"/>
      <c r="I4" s="37"/>
      <c r="J4" s="37"/>
      <c r="K4" s="37"/>
      <c r="L4" s="37"/>
      <c r="M4" s="37"/>
      <c r="N4" s="37"/>
      <c r="O4" s="37"/>
      <c r="P4" s="37"/>
      <c r="Q4" s="37"/>
      <c r="R4" s="37"/>
      <c r="S4" s="37"/>
      <c r="T4" s="37"/>
      <c r="U4" s="37"/>
      <c r="V4" s="37"/>
      <c r="W4" s="37"/>
      <c r="X4" s="37"/>
      <c r="Y4" s="37"/>
      <c r="Z4" s="37"/>
      <c r="AA4" s="37"/>
      <c r="AB4" s="11"/>
      <c r="AC4" s="11"/>
      <c r="AD4" s="11"/>
      <c r="AE4" s="11"/>
    </row>
    <row r="5" spans="1:31">
      <c r="A5" s="11"/>
      <c r="B5" s="37"/>
      <c r="C5" s="37"/>
      <c r="D5" s="37"/>
      <c r="E5" s="37"/>
      <c r="F5" s="37"/>
      <c r="G5" s="37"/>
      <c r="H5" s="37"/>
      <c r="I5" s="37"/>
      <c r="J5" s="37"/>
      <c r="K5" s="37"/>
      <c r="L5" s="37"/>
      <c r="M5" s="37"/>
      <c r="N5" s="37"/>
      <c r="O5" s="37"/>
      <c r="P5" s="37"/>
      <c r="Q5" s="37"/>
      <c r="R5" s="37"/>
      <c r="S5" s="37"/>
      <c r="T5" s="37"/>
      <c r="U5" s="37"/>
      <c r="V5" s="37"/>
      <c r="W5" s="37"/>
      <c r="X5" s="37"/>
      <c r="Y5" s="37"/>
      <c r="Z5" s="37"/>
      <c r="AA5" s="37"/>
      <c r="AB5" s="11"/>
      <c r="AC5" s="11"/>
      <c r="AD5" s="11"/>
      <c r="AE5" s="11"/>
    </row>
    <row r="6" spans="1:31">
      <c r="A6" s="11"/>
      <c r="B6" s="37"/>
      <c r="C6" s="37"/>
      <c r="D6" s="37"/>
      <c r="E6" s="37"/>
      <c r="F6" s="37"/>
      <c r="G6" s="37"/>
      <c r="H6" s="37"/>
      <c r="I6" s="37"/>
      <c r="J6" s="37"/>
      <c r="K6" s="37"/>
      <c r="L6" s="37"/>
      <c r="M6" s="37"/>
      <c r="N6" s="37"/>
      <c r="O6" s="37"/>
      <c r="P6" s="37"/>
      <c r="Q6" s="37"/>
      <c r="R6" s="37"/>
      <c r="S6" s="37"/>
      <c r="T6" s="37"/>
      <c r="U6" s="37"/>
      <c r="V6" s="37"/>
      <c r="W6" s="37"/>
      <c r="X6" s="37"/>
      <c r="Y6" s="37"/>
      <c r="Z6" s="37"/>
      <c r="AA6" s="37"/>
      <c r="AB6" s="11"/>
      <c r="AC6" s="11"/>
      <c r="AD6" s="11"/>
      <c r="AE6" s="11"/>
    </row>
    <row r="7" spans="1:31">
      <c r="A7" s="11"/>
      <c r="B7" s="37"/>
      <c r="C7" s="37"/>
      <c r="D7" s="37"/>
      <c r="E7" s="37"/>
      <c r="F7" s="37"/>
      <c r="G7" s="37"/>
      <c r="H7" s="37"/>
      <c r="I7" s="37"/>
      <c r="J7" s="37"/>
      <c r="K7" s="37"/>
      <c r="L7" s="37"/>
      <c r="M7" s="37"/>
      <c r="N7" s="37"/>
      <c r="O7" s="37"/>
      <c r="P7" s="37"/>
      <c r="Q7" s="37"/>
      <c r="R7" s="37"/>
      <c r="S7" s="37"/>
      <c r="T7" s="37"/>
      <c r="U7" s="37"/>
      <c r="V7" s="37"/>
      <c r="W7" s="37"/>
      <c r="X7" s="37"/>
      <c r="Y7" s="37"/>
      <c r="Z7" s="37"/>
      <c r="AA7" s="37"/>
      <c r="AB7" s="11"/>
      <c r="AC7" s="11"/>
      <c r="AD7" s="11"/>
      <c r="AE7" s="11"/>
    </row>
    <row r="8" spans="1:31">
      <c r="A8" s="11"/>
      <c r="B8" s="37"/>
      <c r="C8" s="37"/>
      <c r="D8" s="37"/>
      <c r="E8" s="37"/>
      <c r="F8" s="37"/>
      <c r="G8" s="37"/>
      <c r="H8" s="37"/>
      <c r="I8" s="37"/>
      <c r="J8" s="37"/>
      <c r="K8" s="37"/>
      <c r="L8" s="37"/>
      <c r="M8" s="37"/>
      <c r="N8" s="37"/>
      <c r="O8" s="37"/>
      <c r="P8" s="37"/>
      <c r="Q8" s="37"/>
      <c r="R8" s="37"/>
      <c r="S8" s="37"/>
      <c r="T8" s="37"/>
      <c r="U8" s="37"/>
      <c r="V8" s="37"/>
      <c r="W8" s="37"/>
      <c r="X8" s="37"/>
      <c r="Y8" s="37"/>
      <c r="Z8" s="37"/>
      <c r="AA8" s="37"/>
      <c r="AB8" s="11"/>
      <c r="AC8" s="11"/>
      <c r="AD8" s="11"/>
      <c r="AE8" s="11"/>
    </row>
    <row r="9" spans="1:31">
      <c r="A9" s="11"/>
      <c r="B9" s="37"/>
      <c r="C9" s="37"/>
      <c r="D9" s="37"/>
      <c r="E9" s="37"/>
      <c r="F9" s="37"/>
      <c r="G9" s="37"/>
      <c r="H9" s="37"/>
      <c r="I9" s="37"/>
      <c r="J9" s="37"/>
      <c r="K9" s="37"/>
      <c r="L9" s="37"/>
      <c r="M9" s="37"/>
      <c r="N9" s="37"/>
      <c r="O9" s="37"/>
      <c r="P9" s="37"/>
      <c r="Q9" s="37"/>
      <c r="R9" s="37"/>
      <c r="S9" s="37"/>
      <c r="T9" s="37"/>
      <c r="U9" s="37"/>
      <c r="V9" s="37"/>
      <c r="W9" s="37"/>
      <c r="X9" s="37"/>
      <c r="Y9" s="37"/>
      <c r="Z9" s="37"/>
      <c r="AA9" s="37"/>
      <c r="AB9" s="11"/>
      <c r="AC9" s="11"/>
      <c r="AD9" s="11"/>
      <c r="AE9" s="11"/>
    </row>
    <row r="10" spans="1:31">
      <c r="A10" s="11"/>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11"/>
      <c r="AC10" s="11"/>
      <c r="AD10" s="11"/>
      <c r="AE10" s="11"/>
    </row>
    <row r="11" spans="1:31">
      <c r="A11" s="11"/>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11"/>
      <c r="AC11" s="11"/>
      <c r="AD11" s="11"/>
      <c r="AE11" s="11"/>
    </row>
    <row r="12" spans="1:31">
      <c r="A12" s="11"/>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11"/>
      <c r="AC12" s="11"/>
      <c r="AD12" s="11"/>
      <c r="AE12" s="11"/>
    </row>
    <row r="13" spans="1:31">
      <c r="A13" s="11"/>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11"/>
      <c r="AC13" s="11"/>
      <c r="AD13" s="11"/>
      <c r="AE13" s="11"/>
    </row>
    <row r="14" spans="1:31">
      <c r="A14" s="11"/>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11"/>
      <c r="AC14" s="11"/>
      <c r="AD14" s="11"/>
      <c r="AE14" s="11"/>
    </row>
    <row r="15" spans="1:31">
      <c r="A15" s="11"/>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11"/>
      <c r="AC15" s="11"/>
      <c r="AD15" s="11"/>
      <c r="AE15" s="11"/>
    </row>
    <row r="16" spans="1:31">
      <c r="A16" s="11"/>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11"/>
      <c r="AC16" s="11"/>
      <c r="AD16" s="11"/>
      <c r="AE16" s="11"/>
    </row>
    <row r="17" spans="1:31">
      <c r="A17" s="11"/>
      <c r="B17" s="37"/>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11"/>
      <c r="AC17" s="11"/>
      <c r="AD17" s="11"/>
      <c r="AE17" s="11"/>
    </row>
    <row r="18" spans="1:31">
      <c r="A18" s="11"/>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11"/>
      <c r="AC18" s="11"/>
      <c r="AD18" s="11"/>
      <c r="AE18" s="11"/>
    </row>
    <row r="19" spans="1:31">
      <c r="A19" s="11"/>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11"/>
      <c r="AC19" s="11"/>
      <c r="AD19" s="11"/>
      <c r="AE19" s="11"/>
    </row>
    <row r="20" spans="1:31">
      <c r="A20" s="11"/>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11"/>
      <c r="AC20" s="11"/>
      <c r="AD20" s="11"/>
      <c r="AE20" s="11"/>
    </row>
    <row r="21" spans="1:31">
      <c r="A21" s="11"/>
      <c r="B21" s="37"/>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11"/>
      <c r="AC21" s="11"/>
      <c r="AD21" s="11"/>
      <c r="AE21" s="11"/>
    </row>
    <row r="22" spans="1:31">
      <c r="A22" s="11"/>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11"/>
      <c r="AC22" s="11"/>
      <c r="AD22" s="11"/>
      <c r="AE22" s="11"/>
    </row>
    <row r="23" spans="1:31">
      <c r="A23" s="11"/>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11"/>
      <c r="AC23" s="11"/>
      <c r="AD23" s="11"/>
      <c r="AE23" s="11"/>
    </row>
    <row r="24" spans="1:31">
      <c r="A24" s="11"/>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11"/>
      <c r="AC24" s="11"/>
      <c r="AD24" s="11"/>
      <c r="AE24" s="11"/>
    </row>
    <row r="25" spans="1:31">
      <c r="A25" s="11"/>
      <c r="B25" s="37"/>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11"/>
      <c r="AC25" s="11"/>
      <c r="AD25" s="11"/>
      <c r="AE25" s="11"/>
    </row>
    <row r="26" spans="1:31">
      <c r="A26" s="11"/>
      <c r="B26" s="37"/>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11"/>
      <c r="AC26" s="11"/>
      <c r="AD26" s="11"/>
      <c r="AE26" s="11"/>
    </row>
    <row r="27" spans="1:31">
      <c r="A27" s="11"/>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11"/>
      <c r="AC27" s="11"/>
      <c r="AD27" s="11"/>
      <c r="AE27" s="11"/>
    </row>
    <row r="28" spans="1:31">
      <c r="A28" s="11"/>
      <c r="B28" s="37"/>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11"/>
      <c r="AC28" s="11"/>
      <c r="AD28" s="11"/>
      <c r="AE28" s="11"/>
    </row>
    <row r="29" spans="1:31">
      <c r="A29" s="11"/>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11"/>
      <c r="AC29" s="11"/>
      <c r="AD29" s="11"/>
      <c r="AE29" s="11"/>
    </row>
    <row r="30" spans="1:31">
      <c r="A30" s="11"/>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11"/>
      <c r="AC30" s="11"/>
      <c r="AD30" s="11"/>
      <c r="AE30" s="11"/>
    </row>
    <row r="31" spans="1:31">
      <c r="A31" s="11"/>
      <c r="B31" s="37"/>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11"/>
      <c r="AC31" s="11"/>
      <c r="AD31" s="11"/>
      <c r="AE31" s="11"/>
    </row>
    <row r="32" spans="1:31">
      <c r="A32" s="11"/>
      <c r="B32" s="37"/>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11"/>
      <c r="AC32" s="11"/>
      <c r="AD32" s="11"/>
      <c r="AE32" s="11"/>
    </row>
    <row r="33" spans="1:31">
      <c r="A33" s="11"/>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11"/>
      <c r="AC33" s="11"/>
      <c r="AD33" s="11"/>
      <c r="AE33" s="11"/>
    </row>
    <row r="34" spans="1:31">
      <c r="A34" s="11"/>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11"/>
      <c r="AC34" s="11"/>
      <c r="AD34" s="11"/>
      <c r="AE34" s="11"/>
    </row>
    <row r="35" spans="1:31">
      <c r="A35" s="11"/>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11"/>
      <c r="AC35" s="11"/>
      <c r="AD35" s="11"/>
      <c r="AE35" s="11"/>
    </row>
    <row r="36" spans="1:31">
      <c r="A36" s="11"/>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11"/>
      <c r="AC36" s="11"/>
      <c r="AD36" s="11"/>
      <c r="AE36" s="11"/>
    </row>
    <row r="37" spans="1:3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row>
    <row r="38" spans="1:3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row>
    <row r="39" spans="1:3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row>
  </sheetData>
  <sheetProtection algorithmName="SHA-512" hashValue="HvM2Lv5Tt7ezpu7sadgr6/ueISM0pFkqdRBji7/sluCPLNhsHmfpRvg5Nv+hqA03HJfXaFOY25I1KsBR8TQJgg==" saltValue="OayK/+lT44uV2ZaBBFfEYA==" spinCount="100000" sheet="1" objects="1" scenarios="1"/>
  <mergeCells count="1">
    <mergeCell ref="B2:AA3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30C86-5A95-4788-A53B-7F8047D73B3B}">
  <dimension ref="A1:R100"/>
  <sheetViews>
    <sheetView topLeftCell="D1" workbookViewId="0">
      <pane ySplit="1" topLeftCell="A2" activePane="bottomLeft" state="frozen"/>
      <selection pane="bottomLeft" activeCell="K2" sqref="K2"/>
      <selection activeCell="A2" sqref="A2:XFD2"/>
    </sheetView>
  </sheetViews>
  <sheetFormatPr defaultRowHeight="15"/>
  <cols>
    <col min="2" max="2" width="17.28515625" style="5" customWidth="1"/>
    <col min="3" max="3" width="11.28515625" bestFit="1" customWidth="1"/>
    <col min="4" max="5" width="26.28515625" customWidth="1"/>
    <col min="6" max="6" width="19.42578125" customWidth="1"/>
    <col min="7" max="7" width="143.7109375" bestFit="1" customWidth="1"/>
    <col min="8" max="8" width="27.7109375" style="3" customWidth="1"/>
    <col min="9" max="9" width="19.140625" customWidth="1"/>
    <col min="10" max="10" width="22.7109375" style="10" customWidth="1"/>
    <col min="11" max="11" width="26.28515625" customWidth="1"/>
    <col min="12" max="12" width="34.42578125" style="5" customWidth="1"/>
    <col min="13" max="13" width="37" style="5" customWidth="1"/>
    <col min="14" max="14" width="42.7109375" style="5" customWidth="1"/>
    <col min="15" max="15" width="29.42578125" style="5" customWidth="1"/>
    <col min="16" max="16" width="41.42578125" customWidth="1"/>
    <col min="17" max="17" width="18.7109375" bestFit="1" customWidth="1"/>
    <col min="18" max="18" width="10.42578125" bestFit="1" customWidth="1"/>
  </cols>
  <sheetData>
    <row r="1" spans="1:18">
      <c r="A1" s="19" t="s">
        <v>14</v>
      </c>
      <c r="B1" s="4" t="s">
        <v>15</v>
      </c>
      <c r="C1" s="1" t="s">
        <v>16</v>
      </c>
      <c r="D1" s="1" t="s">
        <v>17</v>
      </c>
      <c r="E1" s="1" t="s">
        <v>18</v>
      </c>
      <c r="F1" s="1" t="s">
        <v>19</v>
      </c>
      <c r="G1" s="1" t="s">
        <v>20</v>
      </c>
      <c r="H1" s="2" t="s">
        <v>21</v>
      </c>
      <c r="I1" s="1" t="s">
        <v>22</v>
      </c>
      <c r="J1" s="1" t="s">
        <v>23</v>
      </c>
      <c r="K1" s="1" t="s">
        <v>24</v>
      </c>
      <c r="L1" s="4" t="s">
        <v>25</v>
      </c>
      <c r="M1" s="4" t="s">
        <v>26</v>
      </c>
      <c r="N1" s="4" t="s">
        <v>27</v>
      </c>
      <c r="O1" s="4" t="s">
        <v>28</v>
      </c>
      <c r="P1" s="1" t="s">
        <v>29</v>
      </c>
      <c r="Q1" s="9" t="s">
        <v>1198</v>
      </c>
      <c r="R1" s="9">
        <f>SUM(H:H)</f>
        <v>52.61</v>
      </c>
    </row>
    <row r="2" spans="1:18" ht="18.75">
      <c r="A2" s="18" t="s">
        <v>721</v>
      </c>
      <c r="B2" s="5">
        <v>45568</v>
      </c>
      <c r="C2">
        <v>1</v>
      </c>
      <c r="D2" t="s">
        <v>722</v>
      </c>
      <c r="E2" t="s">
        <v>13</v>
      </c>
      <c r="F2" s="24" t="s">
        <v>723</v>
      </c>
      <c r="G2" s="6" t="s">
        <v>724</v>
      </c>
      <c r="H2" s="7">
        <v>43.99</v>
      </c>
      <c r="I2" t="s">
        <v>725</v>
      </c>
      <c r="L2" s="5" t="str">
        <f>IF(ISBLANK(VLOOKUP(Proj9[[#This Row],[ID]],Query!$A:$L,12,FALSE)),"",VLOOKUP(Proj9[[#This Row],[ID]],Query!$A:$L,12,FALSE))</f>
        <v/>
      </c>
      <c r="M2" s="5" t="str">
        <f>IF(ISBLANK(VLOOKUP(Proj9[[#This Row],[ID]],Query!$A:$M,13,FALSE)),"",VLOOKUP(Proj9[[#This Row],[ID]],Query!$A:$M,13,FALSE))</f>
        <v/>
      </c>
      <c r="N2" s="5" t="str">
        <f>IF(ISBLANK(VLOOKUP(Proj9[[#This Row],[ID]],Query!$A:$N,14,FALSE)),"",VLOOKUP(Proj9[[#This Row],[ID]],Query!$A:$N,14,FALSE))</f>
        <v/>
      </c>
      <c r="O2" s="5" t="str">
        <f>IF(ISBLANK(VLOOKUP(Proj9[[#This Row],[ID]],Query!$A:$O,15,FALSE)),"",VLOOKUP(Proj9[[#This Row],[ID]],Query!$A:$O,15,FALSE))</f>
        <v/>
      </c>
      <c r="P2" t="str">
        <f>IF(ISBLANK(VLOOKUP(Proj9[[#This Row],[ID]],Query!$A:$P,16,FALSE)),"",VLOOKUP(Proj9[[#This Row],[ID]],Query!$A:$P,16,FALSE))</f>
        <v/>
      </c>
    </row>
    <row r="3" spans="1:18">
      <c r="A3" s="18" t="s">
        <v>726</v>
      </c>
      <c r="B3" s="5">
        <v>45568</v>
      </c>
      <c r="C3">
        <v>1</v>
      </c>
      <c r="D3" t="s">
        <v>727</v>
      </c>
      <c r="E3" t="s">
        <v>13</v>
      </c>
      <c r="F3" s="8" t="s">
        <v>728</v>
      </c>
      <c r="G3" s="6" t="s">
        <v>729</v>
      </c>
      <c r="H3" s="3">
        <v>8.6199999999999992</v>
      </c>
      <c r="I3" t="s">
        <v>725</v>
      </c>
      <c r="L3" s="5" t="str">
        <f>IF(ISBLANK(VLOOKUP(Proj9[[#This Row],[ID]],Query!$A:$L,12,FALSE)),"",VLOOKUP(Proj9[[#This Row],[ID]],Query!$A:$L,12,FALSE))</f>
        <v/>
      </c>
      <c r="M3" s="5" t="str">
        <f>IF(ISBLANK(VLOOKUP(Proj9[[#This Row],[ID]],Query!$A:$M,13,FALSE)),"",VLOOKUP(Proj9[[#This Row],[ID]],Query!$A:$M,13,FALSE))</f>
        <v/>
      </c>
      <c r="N3" s="5" t="str">
        <f>IF(ISBLANK(VLOOKUP(Proj9[[#This Row],[ID]],Query!$A:$N,14,FALSE)),"",VLOOKUP(Proj9[[#This Row],[ID]],Query!$A:$N,14,FALSE))</f>
        <v/>
      </c>
      <c r="O3" s="5" t="str">
        <f>IF(ISBLANK(VLOOKUP(Proj9[[#This Row],[ID]],Query!$A:$O,15,FALSE)),"",VLOOKUP(Proj9[[#This Row],[ID]],Query!$A:$O,15,FALSE))</f>
        <v/>
      </c>
      <c r="P3" t="str">
        <f>IF(ISBLANK(VLOOKUP(Proj9[[#This Row],[ID]],Query!$A:$P,16,FALSE)),"",VLOOKUP(Proj9[[#This Row],[ID]],Query!$A:$P,16,FALSE))</f>
        <v/>
      </c>
    </row>
    <row r="4" spans="1:18">
      <c r="A4" s="18" t="s">
        <v>730</v>
      </c>
      <c r="G4" s="6"/>
      <c r="H4" s="7"/>
      <c r="L4" s="5" t="str">
        <f>IF(ISBLANK(VLOOKUP(Proj9[[#This Row],[ID]],Query!$A:$L,12,FALSE)),"",VLOOKUP(Proj9[[#This Row],[ID]],Query!$A:$L,12,FALSE))</f>
        <v/>
      </c>
      <c r="M4" s="5" t="str">
        <f>IF(ISBLANK(VLOOKUP(Proj9[[#This Row],[ID]],Query!$A:$M,13,FALSE)),"",VLOOKUP(Proj9[[#This Row],[ID]],Query!$A:$M,13,FALSE))</f>
        <v/>
      </c>
      <c r="N4" s="5" t="str">
        <f>IF(ISBLANK(VLOOKUP(Proj9[[#This Row],[ID]],Query!$A:$N,14,FALSE)),"",VLOOKUP(Proj9[[#This Row],[ID]],Query!$A:$N,14,FALSE))</f>
        <v/>
      </c>
      <c r="O4" s="5" t="str">
        <f>IF(ISBLANK(VLOOKUP(Proj9[[#This Row],[ID]],Query!$A:$O,15,FALSE)),"",VLOOKUP(Proj9[[#This Row],[ID]],Query!$A:$O,15,FALSE))</f>
        <v/>
      </c>
      <c r="P4" t="str">
        <f>IF(ISBLANK(VLOOKUP(Proj9[[#This Row],[ID]],Query!$A:$P,16,FALSE)),"",VLOOKUP(Proj9[[#This Row],[ID]],Query!$A:$P,16,FALSE))</f>
        <v/>
      </c>
    </row>
    <row r="5" spans="1:18">
      <c r="A5" s="18" t="s">
        <v>731</v>
      </c>
      <c r="G5" s="6"/>
      <c r="H5" s="7"/>
      <c r="L5" s="5" t="str">
        <f>IF(ISBLANK(VLOOKUP(Proj9[[#This Row],[ID]],Query!$A:$L,12,FALSE)),"",VLOOKUP(Proj9[[#This Row],[ID]],Query!$A:$L,12,FALSE))</f>
        <v/>
      </c>
      <c r="M5" s="5" t="str">
        <f>IF(ISBLANK(VLOOKUP(Proj9[[#This Row],[ID]],Query!$A:$M,13,FALSE)),"",VLOOKUP(Proj9[[#This Row],[ID]],Query!$A:$M,13,FALSE))</f>
        <v/>
      </c>
      <c r="N5" s="5" t="str">
        <f>IF(ISBLANK(VLOOKUP(Proj9[[#This Row],[ID]],Query!$A:$N,14,FALSE)),"",VLOOKUP(Proj9[[#This Row],[ID]],Query!$A:$N,14,FALSE))</f>
        <v/>
      </c>
      <c r="O5" s="5" t="str">
        <f>IF(ISBLANK(VLOOKUP(Proj9[[#This Row],[ID]],Query!$A:$O,15,FALSE)),"",VLOOKUP(Proj9[[#This Row],[ID]],Query!$A:$O,15,FALSE))</f>
        <v/>
      </c>
      <c r="P5" t="str">
        <f>IF(ISBLANK(VLOOKUP(Proj9[[#This Row],[ID]],Query!$A:$P,16,FALSE)),"",VLOOKUP(Proj9[[#This Row],[ID]],Query!$A:$P,16,FALSE))</f>
        <v/>
      </c>
    </row>
    <row r="6" spans="1:18">
      <c r="A6" s="18" t="s">
        <v>732</v>
      </c>
      <c r="G6" s="6"/>
      <c r="H6" s="7"/>
      <c r="L6" s="5" t="str">
        <f>IF(ISBLANK(VLOOKUP(Proj9[[#This Row],[ID]],Query!$A:$L,12,FALSE)),"",VLOOKUP(Proj9[[#This Row],[ID]],Query!$A:$L,12,FALSE))</f>
        <v/>
      </c>
      <c r="M6" s="5" t="str">
        <f>IF(ISBLANK(VLOOKUP(Proj9[[#This Row],[ID]],Query!$A:$M,13,FALSE)),"",VLOOKUP(Proj9[[#This Row],[ID]],Query!$A:$M,13,FALSE))</f>
        <v/>
      </c>
      <c r="N6" s="5" t="str">
        <f>IF(ISBLANK(VLOOKUP(Proj9[[#This Row],[ID]],Query!$A:$N,14,FALSE)),"",VLOOKUP(Proj9[[#This Row],[ID]],Query!$A:$N,14,FALSE))</f>
        <v/>
      </c>
      <c r="O6" s="5" t="str">
        <f>IF(ISBLANK(VLOOKUP(Proj9[[#This Row],[ID]],Query!$A:$O,15,FALSE)),"",VLOOKUP(Proj9[[#This Row],[ID]],Query!$A:$O,15,FALSE))</f>
        <v/>
      </c>
      <c r="P6" t="str">
        <f>IF(ISBLANK(VLOOKUP(Proj9[[#This Row],[ID]],Query!$A:$P,16,FALSE)),"",VLOOKUP(Proj9[[#This Row],[ID]],Query!$A:$P,16,FALSE))</f>
        <v/>
      </c>
    </row>
    <row r="7" spans="1:18">
      <c r="A7" s="18" t="s">
        <v>733</v>
      </c>
      <c r="G7" s="6"/>
      <c r="H7" s="7"/>
      <c r="L7" s="5" t="str">
        <f>IF(ISBLANK(VLOOKUP(Proj9[[#This Row],[ID]],Query!$A:$L,12,FALSE)),"",VLOOKUP(Proj9[[#This Row],[ID]],Query!$A:$L,12,FALSE))</f>
        <v/>
      </c>
      <c r="M7" s="5" t="str">
        <f>IF(ISBLANK(VLOOKUP(Proj9[[#This Row],[ID]],Query!$A:$M,13,FALSE)),"",VLOOKUP(Proj9[[#This Row],[ID]],Query!$A:$M,13,FALSE))</f>
        <v/>
      </c>
      <c r="N7" s="5" t="str">
        <f>IF(ISBLANK(VLOOKUP(Proj9[[#This Row],[ID]],Query!$A:$N,14,FALSE)),"",VLOOKUP(Proj9[[#This Row],[ID]],Query!$A:$N,14,FALSE))</f>
        <v/>
      </c>
      <c r="O7" s="5" t="str">
        <f>IF(ISBLANK(VLOOKUP(Proj9[[#This Row],[ID]],Query!$A:$O,15,FALSE)),"",VLOOKUP(Proj9[[#This Row],[ID]],Query!$A:$O,15,FALSE))</f>
        <v/>
      </c>
      <c r="P7" t="str">
        <f>IF(ISBLANK(VLOOKUP(Proj9[[#This Row],[ID]],Query!$A:$P,16,FALSE)),"",VLOOKUP(Proj9[[#This Row],[ID]],Query!$A:$P,16,FALSE))</f>
        <v/>
      </c>
    </row>
    <row r="8" spans="1:18">
      <c r="A8" s="18" t="s">
        <v>734</v>
      </c>
      <c r="H8" s="7"/>
      <c r="L8" s="5" t="str">
        <f>IF(ISBLANK(VLOOKUP(Proj9[[#This Row],[ID]],Query!$A:$L,12,FALSE)),"",VLOOKUP(Proj9[[#This Row],[ID]],Query!$A:$L,12,FALSE))</f>
        <v/>
      </c>
      <c r="M8" s="5" t="str">
        <f>IF(ISBLANK(VLOOKUP(Proj9[[#This Row],[ID]],Query!$A:$M,13,FALSE)),"",VLOOKUP(Proj9[[#This Row],[ID]],Query!$A:$M,13,FALSE))</f>
        <v/>
      </c>
      <c r="N8" s="5" t="str">
        <f>IF(ISBLANK(VLOOKUP(Proj9[[#This Row],[ID]],Query!$A:$N,14,FALSE)),"",VLOOKUP(Proj9[[#This Row],[ID]],Query!$A:$N,14,FALSE))</f>
        <v/>
      </c>
      <c r="O8" s="5" t="str">
        <f>IF(ISBLANK(VLOOKUP(Proj9[[#This Row],[ID]],Query!$A:$O,15,FALSE)),"",VLOOKUP(Proj9[[#This Row],[ID]],Query!$A:$O,15,FALSE))</f>
        <v/>
      </c>
      <c r="P8" t="str">
        <f>IF(ISBLANK(VLOOKUP(Proj9[[#This Row],[ID]],Query!$A:$P,16,FALSE)),"",VLOOKUP(Proj9[[#This Row],[ID]],Query!$A:$P,16,FALSE))</f>
        <v/>
      </c>
    </row>
    <row r="9" spans="1:18">
      <c r="A9" s="18" t="s">
        <v>735</v>
      </c>
      <c r="G9" s="6"/>
      <c r="H9" s="7"/>
      <c r="L9" s="5" t="str">
        <f>IF(ISBLANK(VLOOKUP(Proj9[[#This Row],[ID]],Query!$A:$L,12,FALSE)),"",VLOOKUP(Proj9[[#This Row],[ID]],Query!$A:$L,12,FALSE))</f>
        <v/>
      </c>
      <c r="M9" s="5" t="str">
        <f>IF(ISBLANK(VLOOKUP(Proj9[[#This Row],[ID]],Query!$A:$M,13,FALSE)),"",VLOOKUP(Proj9[[#This Row],[ID]],Query!$A:$M,13,FALSE))</f>
        <v/>
      </c>
      <c r="N9" s="5" t="str">
        <f>IF(ISBLANK(VLOOKUP(Proj9[[#This Row],[ID]],Query!$A:$N,14,FALSE)),"",VLOOKUP(Proj9[[#This Row],[ID]],Query!$A:$N,14,FALSE))</f>
        <v/>
      </c>
      <c r="O9" s="5" t="str">
        <f>IF(ISBLANK(VLOOKUP(Proj9[[#This Row],[ID]],Query!$A:$O,15,FALSE)),"",VLOOKUP(Proj9[[#This Row],[ID]],Query!$A:$O,15,FALSE))</f>
        <v/>
      </c>
      <c r="P9" t="str">
        <f>IF(ISBLANK(VLOOKUP(Proj9[[#This Row],[ID]],Query!$A:$P,16,FALSE)),"",VLOOKUP(Proj9[[#This Row],[ID]],Query!$A:$P,16,FALSE))</f>
        <v/>
      </c>
      <c r="Q9" s="6"/>
    </row>
    <row r="10" spans="1:18">
      <c r="A10" s="18" t="s">
        <v>736</v>
      </c>
      <c r="L10" s="5" t="str">
        <f>IF(ISBLANK(VLOOKUP(Proj9[[#This Row],[ID]],Query!$A:$L,12,FALSE)),"",VLOOKUP(Proj9[[#This Row],[ID]],Query!$A:$L,12,FALSE))</f>
        <v/>
      </c>
      <c r="M10" s="5" t="str">
        <f>IF(ISBLANK(VLOOKUP(Proj9[[#This Row],[ID]],Query!$A:$M,13,FALSE)),"",VLOOKUP(Proj9[[#This Row],[ID]],Query!$A:$M,13,FALSE))</f>
        <v/>
      </c>
      <c r="N10" s="5" t="str">
        <f>IF(ISBLANK(VLOOKUP(Proj9[[#This Row],[ID]],Query!$A:$N,14,FALSE)),"",VLOOKUP(Proj9[[#This Row],[ID]],Query!$A:$N,14,FALSE))</f>
        <v/>
      </c>
      <c r="O10" s="5" t="str">
        <f>IF(ISBLANK(VLOOKUP(Proj9[[#This Row],[ID]],Query!$A:$O,15,FALSE)),"",VLOOKUP(Proj9[[#This Row],[ID]],Query!$A:$O,15,FALSE))</f>
        <v/>
      </c>
      <c r="P10" t="str">
        <f>IF(ISBLANK(VLOOKUP(Proj9[[#This Row],[ID]],Query!$A:$P,16,FALSE)),"",VLOOKUP(Proj9[[#This Row],[ID]],Query!$A:$P,16,FALSE))</f>
        <v/>
      </c>
    </row>
    <row r="11" spans="1:18">
      <c r="A11" s="18" t="s">
        <v>737</v>
      </c>
      <c r="L11" s="5" t="str">
        <f>IF(ISBLANK(VLOOKUP(Proj9[[#This Row],[ID]],Query!$A:$L,12,FALSE)),"",VLOOKUP(Proj9[[#This Row],[ID]],Query!$A:$L,12,FALSE))</f>
        <v/>
      </c>
      <c r="M11" s="5" t="str">
        <f>IF(ISBLANK(VLOOKUP(Proj9[[#This Row],[ID]],Query!$A:$M,13,FALSE)),"",VLOOKUP(Proj9[[#This Row],[ID]],Query!$A:$M,13,FALSE))</f>
        <v/>
      </c>
      <c r="N11" s="5" t="str">
        <f>IF(ISBLANK(VLOOKUP(Proj9[[#This Row],[ID]],Query!$A:$N,14,FALSE)),"",VLOOKUP(Proj9[[#This Row],[ID]],Query!$A:$N,14,FALSE))</f>
        <v/>
      </c>
      <c r="O11" s="5" t="str">
        <f>IF(ISBLANK(VLOOKUP(Proj9[[#This Row],[ID]],Query!$A:$O,15,FALSE)),"",VLOOKUP(Proj9[[#This Row],[ID]],Query!$A:$O,15,FALSE))</f>
        <v/>
      </c>
      <c r="P11" t="str">
        <f>IF(ISBLANK(VLOOKUP(Proj9[[#This Row],[ID]],Query!$A:$P,16,FALSE)),"",VLOOKUP(Proj9[[#This Row],[ID]],Query!$A:$P,16,FALSE))</f>
        <v/>
      </c>
    </row>
    <row r="12" spans="1:18">
      <c r="A12" s="18" t="s">
        <v>738</v>
      </c>
      <c r="L12" s="5" t="str">
        <f>IF(ISBLANK(VLOOKUP(Proj9[[#This Row],[ID]],Query!$A:$L,12,FALSE)),"",VLOOKUP(Proj9[[#This Row],[ID]],Query!$A:$L,12,FALSE))</f>
        <v/>
      </c>
      <c r="M12" s="5" t="str">
        <f>IF(ISBLANK(VLOOKUP(Proj9[[#This Row],[ID]],Query!$A:$M,13,FALSE)),"",VLOOKUP(Proj9[[#This Row],[ID]],Query!$A:$M,13,FALSE))</f>
        <v/>
      </c>
      <c r="N12" s="5" t="str">
        <f>IF(ISBLANK(VLOOKUP(Proj9[[#This Row],[ID]],Query!$A:$N,14,FALSE)),"",VLOOKUP(Proj9[[#This Row],[ID]],Query!$A:$N,14,FALSE))</f>
        <v/>
      </c>
      <c r="O12" s="5" t="str">
        <f>IF(ISBLANK(VLOOKUP(Proj9[[#This Row],[ID]],Query!$A:$O,15,FALSE)),"",VLOOKUP(Proj9[[#This Row],[ID]],Query!$A:$O,15,FALSE))</f>
        <v/>
      </c>
      <c r="P12" t="str">
        <f>IF(ISBLANK(VLOOKUP(Proj9[[#This Row],[ID]],Query!$A:$P,16,FALSE)),"",VLOOKUP(Proj9[[#This Row],[ID]],Query!$A:$P,16,FALSE))</f>
        <v/>
      </c>
    </row>
    <row r="13" spans="1:18">
      <c r="A13" s="18" t="s">
        <v>739</v>
      </c>
      <c r="L13" s="5" t="str">
        <f>IF(ISBLANK(VLOOKUP(Proj9[[#This Row],[ID]],Query!$A:$L,12,FALSE)),"",VLOOKUP(Proj9[[#This Row],[ID]],Query!$A:$L,12,FALSE))</f>
        <v/>
      </c>
      <c r="M13" s="5" t="str">
        <f>IF(ISBLANK(VLOOKUP(Proj9[[#This Row],[ID]],Query!$A:$M,13,FALSE)),"",VLOOKUP(Proj9[[#This Row],[ID]],Query!$A:$M,13,FALSE))</f>
        <v/>
      </c>
      <c r="N13" s="5" t="str">
        <f>IF(ISBLANK(VLOOKUP(Proj9[[#This Row],[ID]],Query!$A:$N,14,FALSE)),"",VLOOKUP(Proj9[[#This Row],[ID]],Query!$A:$N,14,FALSE))</f>
        <v/>
      </c>
      <c r="O13" s="5" t="str">
        <f>IF(ISBLANK(VLOOKUP(Proj9[[#This Row],[ID]],Query!$A:$O,15,FALSE)),"",VLOOKUP(Proj9[[#This Row],[ID]],Query!$A:$O,15,FALSE))</f>
        <v/>
      </c>
      <c r="P13" t="str">
        <f>IF(ISBLANK(VLOOKUP(Proj9[[#This Row],[ID]],Query!$A:$P,16,FALSE)),"",VLOOKUP(Proj9[[#This Row],[ID]],Query!$A:$P,16,FALSE))</f>
        <v/>
      </c>
    </row>
    <row r="14" spans="1:18">
      <c r="A14" s="18" t="s">
        <v>740</v>
      </c>
      <c r="L14" s="5" t="str">
        <f>IF(ISBLANK(VLOOKUP(Proj9[[#This Row],[ID]],Query!$A:$L,12,FALSE)),"",VLOOKUP(Proj9[[#This Row],[ID]],Query!$A:$L,12,FALSE))</f>
        <v/>
      </c>
      <c r="M14" s="5" t="str">
        <f>IF(ISBLANK(VLOOKUP(Proj9[[#This Row],[ID]],Query!$A:$M,13,FALSE)),"",VLOOKUP(Proj9[[#This Row],[ID]],Query!$A:$M,13,FALSE))</f>
        <v/>
      </c>
      <c r="N14" s="5" t="str">
        <f>IF(ISBLANK(VLOOKUP(Proj9[[#This Row],[ID]],Query!$A:$N,14,FALSE)),"",VLOOKUP(Proj9[[#This Row],[ID]],Query!$A:$N,14,FALSE))</f>
        <v/>
      </c>
      <c r="O14" s="5" t="str">
        <f>IF(ISBLANK(VLOOKUP(Proj9[[#This Row],[ID]],Query!$A:$O,15,FALSE)),"",VLOOKUP(Proj9[[#This Row],[ID]],Query!$A:$O,15,FALSE))</f>
        <v/>
      </c>
      <c r="P14" t="str">
        <f>IF(ISBLANK(VLOOKUP(Proj9[[#This Row],[ID]],Query!$A:$P,16,FALSE)),"",VLOOKUP(Proj9[[#This Row],[ID]],Query!$A:$P,16,FALSE))</f>
        <v/>
      </c>
    </row>
    <row r="15" spans="1:18">
      <c r="A15" s="18" t="s">
        <v>741</v>
      </c>
      <c r="L15" s="5" t="str">
        <f>IF(ISBLANK(VLOOKUP(Proj9[[#This Row],[ID]],Query!$A:$L,12,FALSE)),"",VLOOKUP(Proj9[[#This Row],[ID]],Query!$A:$L,12,FALSE))</f>
        <v/>
      </c>
      <c r="M15" s="5" t="str">
        <f>IF(ISBLANK(VLOOKUP(Proj9[[#This Row],[ID]],Query!$A:$M,13,FALSE)),"",VLOOKUP(Proj9[[#This Row],[ID]],Query!$A:$M,13,FALSE))</f>
        <v/>
      </c>
      <c r="N15" s="5" t="str">
        <f>IF(ISBLANK(VLOOKUP(Proj9[[#This Row],[ID]],Query!$A:$N,14,FALSE)),"",VLOOKUP(Proj9[[#This Row],[ID]],Query!$A:$N,14,FALSE))</f>
        <v/>
      </c>
      <c r="O15" s="5" t="str">
        <f>IF(ISBLANK(VLOOKUP(Proj9[[#This Row],[ID]],Query!$A:$O,15,FALSE)),"",VLOOKUP(Proj9[[#This Row],[ID]],Query!$A:$O,15,FALSE))</f>
        <v/>
      </c>
      <c r="P15" t="str">
        <f>IF(ISBLANK(VLOOKUP(Proj9[[#This Row],[ID]],Query!$A:$P,16,FALSE)),"",VLOOKUP(Proj9[[#This Row],[ID]],Query!$A:$P,16,FALSE))</f>
        <v/>
      </c>
    </row>
    <row r="16" spans="1:18">
      <c r="A16" s="18" t="s">
        <v>742</v>
      </c>
      <c r="L16" s="5" t="str">
        <f>IF(ISBLANK(VLOOKUP(Proj9[[#This Row],[ID]],Query!$A:$L,12,FALSE)),"",VLOOKUP(Proj9[[#This Row],[ID]],Query!$A:$L,12,FALSE))</f>
        <v/>
      </c>
      <c r="M16" s="5" t="str">
        <f>IF(ISBLANK(VLOOKUP(Proj9[[#This Row],[ID]],Query!$A:$M,13,FALSE)),"",VLOOKUP(Proj9[[#This Row],[ID]],Query!$A:$M,13,FALSE))</f>
        <v/>
      </c>
      <c r="N16" s="5" t="str">
        <f>IF(ISBLANK(VLOOKUP(Proj9[[#This Row],[ID]],Query!$A:$N,14,FALSE)),"",VLOOKUP(Proj9[[#This Row],[ID]],Query!$A:$N,14,FALSE))</f>
        <v/>
      </c>
      <c r="O16" s="5" t="str">
        <f>IF(ISBLANK(VLOOKUP(Proj9[[#This Row],[ID]],Query!$A:$O,15,FALSE)),"",VLOOKUP(Proj9[[#This Row],[ID]],Query!$A:$O,15,FALSE))</f>
        <v/>
      </c>
      <c r="P16" t="str">
        <f>IF(ISBLANK(VLOOKUP(Proj9[[#This Row],[ID]],Query!$A:$P,16,FALSE)),"",VLOOKUP(Proj9[[#This Row],[ID]],Query!$A:$P,16,FALSE))</f>
        <v/>
      </c>
    </row>
    <row r="17" spans="1:16">
      <c r="A17" s="18" t="s">
        <v>743</v>
      </c>
      <c r="L17" s="5" t="str">
        <f>IF(ISBLANK(VLOOKUP(Proj9[[#This Row],[ID]],Query!$A:$L,12,FALSE)),"",VLOOKUP(Proj9[[#This Row],[ID]],Query!$A:$L,12,FALSE))</f>
        <v/>
      </c>
      <c r="M17" s="5" t="str">
        <f>IF(ISBLANK(VLOOKUP(Proj9[[#This Row],[ID]],Query!$A:$M,13,FALSE)),"",VLOOKUP(Proj9[[#This Row],[ID]],Query!$A:$M,13,FALSE))</f>
        <v/>
      </c>
      <c r="N17" s="5" t="str">
        <f>IF(ISBLANK(VLOOKUP(Proj9[[#This Row],[ID]],Query!$A:$N,14,FALSE)),"",VLOOKUP(Proj9[[#This Row],[ID]],Query!$A:$N,14,FALSE))</f>
        <v/>
      </c>
      <c r="O17" s="5" t="str">
        <f>IF(ISBLANK(VLOOKUP(Proj9[[#This Row],[ID]],Query!$A:$O,15,FALSE)),"",VLOOKUP(Proj9[[#This Row],[ID]],Query!$A:$O,15,FALSE))</f>
        <v/>
      </c>
      <c r="P17" t="str">
        <f>IF(ISBLANK(VLOOKUP(Proj9[[#This Row],[ID]],Query!$A:$P,16,FALSE)),"",VLOOKUP(Proj9[[#This Row],[ID]],Query!$A:$P,16,FALSE))</f>
        <v/>
      </c>
    </row>
    <row r="18" spans="1:16">
      <c r="A18" s="18" t="s">
        <v>744</v>
      </c>
      <c r="L18" s="5" t="str">
        <f>IF(ISBLANK(VLOOKUP(Proj9[[#This Row],[ID]],Query!$A:$L,12,FALSE)),"",VLOOKUP(Proj9[[#This Row],[ID]],Query!$A:$L,12,FALSE))</f>
        <v/>
      </c>
      <c r="M18" s="5" t="str">
        <f>IF(ISBLANK(VLOOKUP(Proj9[[#This Row],[ID]],Query!$A:$M,13,FALSE)),"",VLOOKUP(Proj9[[#This Row],[ID]],Query!$A:$M,13,FALSE))</f>
        <v/>
      </c>
      <c r="N18" s="5" t="str">
        <f>IF(ISBLANK(VLOOKUP(Proj9[[#This Row],[ID]],Query!$A:$N,14,FALSE)),"",VLOOKUP(Proj9[[#This Row],[ID]],Query!$A:$N,14,FALSE))</f>
        <v/>
      </c>
      <c r="O18" s="5" t="str">
        <f>IF(ISBLANK(VLOOKUP(Proj9[[#This Row],[ID]],Query!$A:$O,15,FALSE)),"",VLOOKUP(Proj9[[#This Row],[ID]],Query!$A:$O,15,FALSE))</f>
        <v/>
      </c>
      <c r="P18" t="str">
        <f>IF(ISBLANK(VLOOKUP(Proj9[[#This Row],[ID]],Query!$A:$P,16,FALSE)),"",VLOOKUP(Proj9[[#This Row],[ID]],Query!$A:$P,16,FALSE))</f>
        <v/>
      </c>
    </row>
    <row r="19" spans="1:16">
      <c r="A19" s="18" t="s">
        <v>745</v>
      </c>
      <c r="L19" s="5" t="str">
        <f>IF(ISBLANK(VLOOKUP(Proj9[[#This Row],[ID]],Query!$A:$L,12,FALSE)),"",VLOOKUP(Proj9[[#This Row],[ID]],Query!$A:$L,12,FALSE))</f>
        <v/>
      </c>
      <c r="M19" s="5" t="str">
        <f>IF(ISBLANK(VLOOKUP(Proj9[[#This Row],[ID]],Query!$A:$M,13,FALSE)),"",VLOOKUP(Proj9[[#This Row],[ID]],Query!$A:$M,13,FALSE))</f>
        <v/>
      </c>
      <c r="N19" s="5" t="str">
        <f>IF(ISBLANK(VLOOKUP(Proj9[[#This Row],[ID]],Query!$A:$N,14,FALSE)),"",VLOOKUP(Proj9[[#This Row],[ID]],Query!$A:$N,14,FALSE))</f>
        <v/>
      </c>
      <c r="O19" s="5" t="str">
        <f>IF(ISBLANK(VLOOKUP(Proj9[[#This Row],[ID]],Query!$A:$O,15,FALSE)),"",VLOOKUP(Proj9[[#This Row],[ID]],Query!$A:$O,15,FALSE))</f>
        <v/>
      </c>
      <c r="P19" t="str">
        <f>IF(ISBLANK(VLOOKUP(Proj9[[#This Row],[ID]],Query!$A:$P,16,FALSE)),"",VLOOKUP(Proj9[[#This Row],[ID]],Query!$A:$P,16,FALSE))</f>
        <v/>
      </c>
    </row>
    <row r="20" spans="1:16">
      <c r="A20" s="18" t="s">
        <v>746</v>
      </c>
      <c r="L20" s="5" t="str">
        <f>IF(ISBLANK(VLOOKUP(Proj9[[#This Row],[ID]],Query!$A:$L,12,FALSE)),"",VLOOKUP(Proj9[[#This Row],[ID]],Query!$A:$L,12,FALSE))</f>
        <v/>
      </c>
      <c r="M20" s="5" t="str">
        <f>IF(ISBLANK(VLOOKUP(Proj9[[#This Row],[ID]],Query!$A:$M,13,FALSE)),"",VLOOKUP(Proj9[[#This Row],[ID]],Query!$A:$M,13,FALSE))</f>
        <v/>
      </c>
      <c r="N20" s="5" t="str">
        <f>IF(ISBLANK(VLOOKUP(Proj9[[#This Row],[ID]],Query!$A:$N,14,FALSE)),"",VLOOKUP(Proj9[[#This Row],[ID]],Query!$A:$N,14,FALSE))</f>
        <v/>
      </c>
      <c r="O20" s="5" t="str">
        <f>IF(ISBLANK(VLOOKUP(Proj9[[#This Row],[ID]],Query!$A:$O,15,FALSE)),"",VLOOKUP(Proj9[[#This Row],[ID]],Query!$A:$O,15,FALSE))</f>
        <v/>
      </c>
      <c r="P20" t="str">
        <f>IF(ISBLANK(VLOOKUP(Proj9[[#This Row],[ID]],Query!$A:$P,16,FALSE)),"",VLOOKUP(Proj9[[#This Row],[ID]],Query!$A:$P,16,FALSE))</f>
        <v/>
      </c>
    </row>
    <row r="21" spans="1:16">
      <c r="A21" s="18" t="s">
        <v>747</v>
      </c>
      <c r="L21" s="5" t="str">
        <f>IF(ISBLANK(VLOOKUP(Proj9[[#This Row],[ID]],Query!$A:$L,12,FALSE)),"",VLOOKUP(Proj9[[#This Row],[ID]],Query!$A:$L,12,FALSE))</f>
        <v/>
      </c>
      <c r="M21" s="5" t="str">
        <f>IF(ISBLANK(VLOOKUP(Proj9[[#This Row],[ID]],Query!$A:$M,13,FALSE)),"",VLOOKUP(Proj9[[#This Row],[ID]],Query!$A:$M,13,FALSE))</f>
        <v/>
      </c>
      <c r="N21" s="5" t="str">
        <f>IF(ISBLANK(VLOOKUP(Proj9[[#This Row],[ID]],Query!$A:$N,14,FALSE)),"",VLOOKUP(Proj9[[#This Row],[ID]],Query!$A:$N,14,FALSE))</f>
        <v/>
      </c>
      <c r="O21" s="5" t="str">
        <f>IF(ISBLANK(VLOOKUP(Proj9[[#This Row],[ID]],Query!$A:$O,15,FALSE)),"",VLOOKUP(Proj9[[#This Row],[ID]],Query!$A:$O,15,FALSE))</f>
        <v/>
      </c>
      <c r="P21" t="str">
        <f>IF(ISBLANK(VLOOKUP(Proj9[[#This Row],[ID]],Query!$A:$P,16,FALSE)),"",VLOOKUP(Proj9[[#This Row],[ID]],Query!$A:$P,16,FALSE))</f>
        <v/>
      </c>
    </row>
    <row r="22" spans="1:16">
      <c r="A22" s="18" t="s">
        <v>748</v>
      </c>
      <c r="L22" s="5" t="str">
        <f>IF(ISBLANK(VLOOKUP(Proj9[[#This Row],[ID]],Query!$A:$L,12,FALSE)),"",VLOOKUP(Proj9[[#This Row],[ID]],Query!$A:$L,12,FALSE))</f>
        <v/>
      </c>
      <c r="M22" s="5" t="str">
        <f>IF(ISBLANK(VLOOKUP(Proj9[[#This Row],[ID]],Query!$A:$M,13,FALSE)),"",VLOOKUP(Proj9[[#This Row],[ID]],Query!$A:$M,13,FALSE))</f>
        <v/>
      </c>
      <c r="N22" s="5" t="str">
        <f>IF(ISBLANK(VLOOKUP(Proj9[[#This Row],[ID]],Query!$A:$N,14,FALSE)),"",VLOOKUP(Proj9[[#This Row],[ID]],Query!$A:$N,14,FALSE))</f>
        <v/>
      </c>
      <c r="O22" s="5" t="str">
        <f>IF(ISBLANK(VLOOKUP(Proj9[[#This Row],[ID]],Query!$A:$O,15,FALSE)),"",VLOOKUP(Proj9[[#This Row],[ID]],Query!$A:$O,15,FALSE))</f>
        <v/>
      </c>
      <c r="P22" t="str">
        <f>IF(ISBLANK(VLOOKUP(Proj9[[#This Row],[ID]],Query!$A:$P,16,FALSE)),"",VLOOKUP(Proj9[[#This Row],[ID]],Query!$A:$P,16,FALSE))</f>
        <v/>
      </c>
    </row>
    <row r="23" spans="1:16">
      <c r="A23" s="18" t="s">
        <v>749</v>
      </c>
      <c r="L23" s="5" t="str">
        <f>IF(ISBLANK(VLOOKUP(Proj9[[#This Row],[ID]],Query!$A:$L,12,FALSE)),"",VLOOKUP(Proj9[[#This Row],[ID]],Query!$A:$L,12,FALSE))</f>
        <v/>
      </c>
      <c r="M23" s="5" t="str">
        <f>IF(ISBLANK(VLOOKUP(Proj9[[#This Row],[ID]],Query!$A:$M,13,FALSE)),"",VLOOKUP(Proj9[[#This Row],[ID]],Query!$A:$M,13,FALSE))</f>
        <v/>
      </c>
      <c r="N23" s="5" t="str">
        <f>IF(ISBLANK(VLOOKUP(Proj9[[#This Row],[ID]],Query!$A:$N,14,FALSE)),"",VLOOKUP(Proj9[[#This Row],[ID]],Query!$A:$N,14,FALSE))</f>
        <v/>
      </c>
      <c r="O23" s="5" t="str">
        <f>IF(ISBLANK(VLOOKUP(Proj9[[#This Row],[ID]],Query!$A:$O,15,FALSE)),"",VLOOKUP(Proj9[[#This Row],[ID]],Query!$A:$O,15,FALSE))</f>
        <v/>
      </c>
      <c r="P23" t="str">
        <f>IF(ISBLANK(VLOOKUP(Proj9[[#This Row],[ID]],Query!$A:$P,16,FALSE)),"",VLOOKUP(Proj9[[#This Row],[ID]],Query!$A:$P,16,FALSE))</f>
        <v/>
      </c>
    </row>
    <row r="24" spans="1:16">
      <c r="A24" s="18" t="s">
        <v>750</v>
      </c>
      <c r="L24" s="5" t="str">
        <f>IF(ISBLANK(VLOOKUP(Proj9[[#This Row],[ID]],Query!$A:$L,12,FALSE)),"",VLOOKUP(Proj9[[#This Row],[ID]],Query!$A:$L,12,FALSE))</f>
        <v/>
      </c>
      <c r="M24" s="5" t="str">
        <f>IF(ISBLANK(VLOOKUP(Proj9[[#This Row],[ID]],Query!$A:$M,13,FALSE)),"",VLOOKUP(Proj9[[#This Row],[ID]],Query!$A:$M,13,FALSE))</f>
        <v/>
      </c>
      <c r="N24" s="5" t="str">
        <f>IF(ISBLANK(VLOOKUP(Proj9[[#This Row],[ID]],Query!$A:$N,14,FALSE)),"",VLOOKUP(Proj9[[#This Row],[ID]],Query!$A:$N,14,FALSE))</f>
        <v/>
      </c>
      <c r="O24" s="5" t="str">
        <f>IF(ISBLANK(VLOOKUP(Proj9[[#This Row],[ID]],Query!$A:$O,15,FALSE)),"",VLOOKUP(Proj9[[#This Row],[ID]],Query!$A:$O,15,FALSE))</f>
        <v/>
      </c>
      <c r="P24" t="str">
        <f>IF(ISBLANK(VLOOKUP(Proj9[[#This Row],[ID]],Query!$A:$P,16,FALSE)),"",VLOOKUP(Proj9[[#This Row],[ID]],Query!$A:$P,16,FALSE))</f>
        <v/>
      </c>
    </row>
    <row r="25" spans="1:16">
      <c r="A25" s="18" t="s">
        <v>751</v>
      </c>
      <c r="L25" s="5" t="str">
        <f>IF(ISBLANK(VLOOKUP(Proj9[[#This Row],[ID]],Query!$A:$L,12,FALSE)),"",VLOOKUP(Proj9[[#This Row],[ID]],Query!$A:$L,12,FALSE))</f>
        <v/>
      </c>
      <c r="M25" s="5" t="str">
        <f>IF(ISBLANK(VLOOKUP(Proj9[[#This Row],[ID]],Query!$A:$M,13,FALSE)),"",VLOOKUP(Proj9[[#This Row],[ID]],Query!$A:$M,13,FALSE))</f>
        <v/>
      </c>
      <c r="N25" s="5" t="str">
        <f>IF(ISBLANK(VLOOKUP(Proj9[[#This Row],[ID]],Query!$A:$N,14,FALSE)),"",VLOOKUP(Proj9[[#This Row],[ID]],Query!$A:$N,14,FALSE))</f>
        <v/>
      </c>
      <c r="O25" s="5" t="str">
        <f>IF(ISBLANK(VLOOKUP(Proj9[[#This Row],[ID]],Query!$A:$O,15,FALSE)),"",VLOOKUP(Proj9[[#This Row],[ID]],Query!$A:$O,15,FALSE))</f>
        <v/>
      </c>
      <c r="P25" t="str">
        <f>IF(ISBLANK(VLOOKUP(Proj9[[#This Row],[ID]],Query!$A:$P,16,FALSE)),"",VLOOKUP(Proj9[[#This Row],[ID]],Query!$A:$P,16,FALSE))</f>
        <v/>
      </c>
    </row>
    <row r="26" spans="1:16">
      <c r="A26" s="18" t="s">
        <v>752</v>
      </c>
      <c r="L26" s="5" t="str">
        <f>IF(ISBLANK(VLOOKUP(Proj9[[#This Row],[ID]],Query!$A:$L,12,FALSE)),"",VLOOKUP(Proj9[[#This Row],[ID]],Query!$A:$L,12,FALSE))</f>
        <v/>
      </c>
      <c r="M26" s="5" t="str">
        <f>IF(ISBLANK(VLOOKUP(Proj9[[#This Row],[ID]],Query!$A:$M,13,FALSE)),"",VLOOKUP(Proj9[[#This Row],[ID]],Query!$A:$M,13,FALSE))</f>
        <v/>
      </c>
      <c r="N26" s="5" t="str">
        <f>IF(ISBLANK(VLOOKUP(Proj9[[#This Row],[ID]],Query!$A:$N,14,FALSE)),"",VLOOKUP(Proj9[[#This Row],[ID]],Query!$A:$N,14,FALSE))</f>
        <v/>
      </c>
      <c r="O26" s="5" t="str">
        <f>IF(ISBLANK(VLOOKUP(Proj9[[#This Row],[ID]],Query!$A:$O,15,FALSE)),"",VLOOKUP(Proj9[[#This Row],[ID]],Query!$A:$O,15,FALSE))</f>
        <v/>
      </c>
      <c r="P26" t="str">
        <f>IF(ISBLANK(VLOOKUP(Proj9[[#This Row],[ID]],Query!$A:$P,16,FALSE)),"",VLOOKUP(Proj9[[#This Row],[ID]],Query!$A:$P,16,FALSE))</f>
        <v/>
      </c>
    </row>
    <row r="27" spans="1:16">
      <c r="A27" s="18" t="s">
        <v>753</v>
      </c>
      <c r="L27" s="5" t="str">
        <f>IF(ISBLANK(VLOOKUP(Proj9[[#This Row],[ID]],Query!$A:$L,12,FALSE)),"",VLOOKUP(Proj9[[#This Row],[ID]],Query!$A:$L,12,FALSE))</f>
        <v/>
      </c>
      <c r="M27" s="5" t="str">
        <f>IF(ISBLANK(VLOOKUP(Proj9[[#This Row],[ID]],Query!$A:$M,13,FALSE)),"",VLOOKUP(Proj9[[#This Row],[ID]],Query!$A:$M,13,FALSE))</f>
        <v/>
      </c>
      <c r="N27" s="5" t="str">
        <f>IF(ISBLANK(VLOOKUP(Proj9[[#This Row],[ID]],Query!$A:$N,14,FALSE)),"",VLOOKUP(Proj9[[#This Row],[ID]],Query!$A:$N,14,FALSE))</f>
        <v/>
      </c>
      <c r="O27" s="5" t="str">
        <f>IF(ISBLANK(VLOOKUP(Proj9[[#This Row],[ID]],Query!$A:$O,15,FALSE)),"",VLOOKUP(Proj9[[#This Row],[ID]],Query!$A:$O,15,FALSE))</f>
        <v/>
      </c>
      <c r="P27" t="str">
        <f>IF(ISBLANK(VLOOKUP(Proj9[[#This Row],[ID]],Query!$A:$P,16,FALSE)),"",VLOOKUP(Proj9[[#This Row],[ID]],Query!$A:$P,16,FALSE))</f>
        <v/>
      </c>
    </row>
    <row r="28" spans="1:16">
      <c r="A28" s="18" t="s">
        <v>754</v>
      </c>
      <c r="L28" s="5" t="str">
        <f>IF(ISBLANK(VLOOKUP(Proj9[[#This Row],[ID]],Query!$A:$L,12,FALSE)),"",VLOOKUP(Proj9[[#This Row],[ID]],Query!$A:$L,12,FALSE))</f>
        <v/>
      </c>
      <c r="M28" s="5" t="str">
        <f>IF(ISBLANK(VLOOKUP(Proj9[[#This Row],[ID]],Query!$A:$M,13,FALSE)),"",VLOOKUP(Proj9[[#This Row],[ID]],Query!$A:$M,13,FALSE))</f>
        <v/>
      </c>
      <c r="N28" s="5" t="str">
        <f>IF(ISBLANK(VLOOKUP(Proj9[[#This Row],[ID]],Query!$A:$N,14,FALSE)),"",VLOOKUP(Proj9[[#This Row],[ID]],Query!$A:$N,14,FALSE))</f>
        <v/>
      </c>
      <c r="O28" s="5" t="str">
        <f>IF(ISBLANK(VLOOKUP(Proj9[[#This Row],[ID]],Query!$A:$O,15,FALSE)),"",VLOOKUP(Proj9[[#This Row],[ID]],Query!$A:$O,15,FALSE))</f>
        <v/>
      </c>
      <c r="P28" t="str">
        <f>IF(ISBLANK(VLOOKUP(Proj9[[#This Row],[ID]],Query!$A:$P,16,FALSE)),"",VLOOKUP(Proj9[[#This Row],[ID]],Query!$A:$P,16,FALSE))</f>
        <v/>
      </c>
    </row>
    <row r="29" spans="1:16">
      <c r="A29" s="18" t="s">
        <v>755</v>
      </c>
      <c r="L29" s="5" t="str">
        <f>IF(ISBLANK(VLOOKUP(Proj9[[#This Row],[ID]],Query!$A:$L,12,FALSE)),"",VLOOKUP(Proj9[[#This Row],[ID]],Query!$A:$L,12,FALSE))</f>
        <v/>
      </c>
      <c r="M29" s="5" t="str">
        <f>IF(ISBLANK(VLOOKUP(Proj9[[#This Row],[ID]],Query!$A:$M,13,FALSE)),"",VLOOKUP(Proj9[[#This Row],[ID]],Query!$A:$M,13,FALSE))</f>
        <v/>
      </c>
      <c r="N29" s="5" t="str">
        <f>IF(ISBLANK(VLOOKUP(Proj9[[#This Row],[ID]],Query!$A:$N,14,FALSE)),"",VLOOKUP(Proj9[[#This Row],[ID]],Query!$A:$N,14,FALSE))</f>
        <v/>
      </c>
      <c r="O29" s="5" t="str">
        <f>IF(ISBLANK(VLOOKUP(Proj9[[#This Row],[ID]],Query!$A:$O,15,FALSE)),"",VLOOKUP(Proj9[[#This Row],[ID]],Query!$A:$O,15,FALSE))</f>
        <v/>
      </c>
      <c r="P29" t="str">
        <f>IF(ISBLANK(VLOOKUP(Proj9[[#This Row],[ID]],Query!$A:$P,16,FALSE)),"",VLOOKUP(Proj9[[#This Row],[ID]],Query!$A:$P,16,FALSE))</f>
        <v/>
      </c>
    </row>
    <row r="30" spans="1:16">
      <c r="A30" s="18" t="s">
        <v>756</v>
      </c>
      <c r="L30" s="5" t="str">
        <f>IF(ISBLANK(VLOOKUP(Proj9[[#This Row],[ID]],Query!$A:$L,12,FALSE)),"",VLOOKUP(Proj9[[#This Row],[ID]],Query!$A:$L,12,FALSE))</f>
        <v/>
      </c>
      <c r="M30" s="5" t="str">
        <f>IF(ISBLANK(VLOOKUP(Proj9[[#This Row],[ID]],Query!$A:$M,13,FALSE)),"",VLOOKUP(Proj9[[#This Row],[ID]],Query!$A:$M,13,FALSE))</f>
        <v/>
      </c>
      <c r="N30" s="5" t="str">
        <f>IF(ISBLANK(VLOOKUP(Proj9[[#This Row],[ID]],Query!$A:$N,14,FALSE)),"",VLOOKUP(Proj9[[#This Row],[ID]],Query!$A:$N,14,FALSE))</f>
        <v/>
      </c>
      <c r="O30" s="5" t="str">
        <f>IF(ISBLANK(VLOOKUP(Proj9[[#This Row],[ID]],Query!$A:$O,15,FALSE)),"",VLOOKUP(Proj9[[#This Row],[ID]],Query!$A:$O,15,FALSE))</f>
        <v/>
      </c>
      <c r="P30" t="str">
        <f>IF(ISBLANK(VLOOKUP(Proj9[[#This Row],[ID]],Query!$A:$P,16,FALSE)),"",VLOOKUP(Proj9[[#This Row],[ID]],Query!$A:$P,16,FALSE))</f>
        <v/>
      </c>
    </row>
    <row r="31" spans="1:16">
      <c r="A31" s="18" t="s">
        <v>757</v>
      </c>
      <c r="L31" s="5" t="str">
        <f>IF(ISBLANK(VLOOKUP(Proj9[[#This Row],[ID]],Query!$A:$L,12,FALSE)),"",VLOOKUP(Proj9[[#This Row],[ID]],Query!$A:$L,12,FALSE))</f>
        <v/>
      </c>
      <c r="M31" s="5" t="str">
        <f>IF(ISBLANK(VLOOKUP(Proj9[[#This Row],[ID]],Query!$A:$M,13,FALSE)),"",VLOOKUP(Proj9[[#This Row],[ID]],Query!$A:$M,13,FALSE))</f>
        <v/>
      </c>
      <c r="N31" s="5" t="str">
        <f>IF(ISBLANK(VLOOKUP(Proj9[[#This Row],[ID]],Query!$A:$N,14,FALSE)),"",VLOOKUP(Proj9[[#This Row],[ID]],Query!$A:$N,14,FALSE))</f>
        <v/>
      </c>
      <c r="O31" s="5" t="str">
        <f>IF(ISBLANK(VLOOKUP(Proj9[[#This Row],[ID]],Query!$A:$O,15,FALSE)),"",VLOOKUP(Proj9[[#This Row],[ID]],Query!$A:$O,15,FALSE))</f>
        <v/>
      </c>
      <c r="P31" t="str">
        <f>IF(ISBLANK(VLOOKUP(Proj9[[#This Row],[ID]],Query!$A:$P,16,FALSE)),"",VLOOKUP(Proj9[[#This Row],[ID]],Query!$A:$P,16,FALSE))</f>
        <v/>
      </c>
    </row>
    <row r="32" spans="1:16">
      <c r="A32" s="18" t="s">
        <v>758</v>
      </c>
      <c r="L32" s="5" t="str">
        <f>IF(ISBLANK(VLOOKUP(Proj9[[#This Row],[ID]],Query!$A:$L,12,FALSE)),"",VLOOKUP(Proj9[[#This Row],[ID]],Query!$A:$L,12,FALSE))</f>
        <v/>
      </c>
      <c r="M32" s="5" t="str">
        <f>IF(ISBLANK(VLOOKUP(Proj9[[#This Row],[ID]],Query!$A:$M,13,FALSE)),"",VLOOKUP(Proj9[[#This Row],[ID]],Query!$A:$M,13,FALSE))</f>
        <v/>
      </c>
      <c r="N32" s="5" t="str">
        <f>IF(ISBLANK(VLOOKUP(Proj9[[#This Row],[ID]],Query!$A:$N,14,FALSE)),"",VLOOKUP(Proj9[[#This Row],[ID]],Query!$A:$N,14,FALSE))</f>
        <v/>
      </c>
      <c r="O32" s="5" t="str">
        <f>IF(ISBLANK(VLOOKUP(Proj9[[#This Row],[ID]],Query!$A:$O,15,FALSE)),"",VLOOKUP(Proj9[[#This Row],[ID]],Query!$A:$O,15,FALSE))</f>
        <v/>
      </c>
      <c r="P32" t="str">
        <f>IF(ISBLANK(VLOOKUP(Proj9[[#This Row],[ID]],Query!$A:$P,16,FALSE)),"",VLOOKUP(Proj9[[#This Row],[ID]],Query!$A:$P,16,FALSE))</f>
        <v/>
      </c>
    </row>
    <row r="33" spans="1:16">
      <c r="A33" s="18" t="s">
        <v>759</v>
      </c>
      <c r="L33" s="5" t="str">
        <f>IF(ISBLANK(VLOOKUP(Proj9[[#This Row],[ID]],Query!$A:$L,12,FALSE)),"",VLOOKUP(Proj9[[#This Row],[ID]],Query!$A:$L,12,FALSE))</f>
        <v/>
      </c>
      <c r="M33" s="5" t="str">
        <f>IF(ISBLANK(VLOOKUP(Proj9[[#This Row],[ID]],Query!$A:$M,13,FALSE)),"",VLOOKUP(Proj9[[#This Row],[ID]],Query!$A:$M,13,FALSE))</f>
        <v/>
      </c>
      <c r="N33" s="5" t="str">
        <f>IF(ISBLANK(VLOOKUP(Proj9[[#This Row],[ID]],Query!$A:$N,14,FALSE)),"",VLOOKUP(Proj9[[#This Row],[ID]],Query!$A:$N,14,FALSE))</f>
        <v/>
      </c>
      <c r="O33" s="5" t="str">
        <f>IF(ISBLANK(VLOOKUP(Proj9[[#This Row],[ID]],Query!$A:$O,15,FALSE)),"",VLOOKUP(Proj9[[#This Row],[ID]],Query!$A:$O,15,FALSE))</f>
        <v/>
      </c>
      <c r="P33" t="str">
        <f>IF(ISBLANK(VLOOKUP(Proj9[[#This Row],[ID]],Query!$A:$P,16,FALSE)),"",VLOOKUP(Proj9[[#This Row],[ID]],Query!$A:$P,16,FALSE))</f>
        <v/>
      </c>
    </row>
    <row r="34" spans="1:16">
      <c r="A34" s="18" t="s">
        <v>760</v>
      </c>
      <c r="L34" s="5" t="str">
        <f>IF(ISBLANK(VLOOKUP(Proj9[[#This Row],[ID]],Query!$A:$L,12,FALSE)),"",VLOOKUP(Proj9[[#This Row],[ID]],Query!$A:$L,12,FALSE))</f>
        <v/>
      </c>
      <c r="M34" s="5" t="str">
        <f>IF(ISBLANK(VLOOKUP(Proj9[[#This Row],[ID]],Query!$A:$M,13,FALSE)),"",VLOOKUP(Proj9[[#This Row],[ID]],Query!$A:$M,13,FALSE))</f>
        <v/>
      </c>
      <c r="N34" s="5" t="str">
        <f>IF(ISBLANK(VLOOKUP(Proj9[[#This Row],[ID]],Query!$A:$N,14,FALSE)),"",VLOOKUP(Proj9[[#This Row],[ID]],Query!$A:$N,14,FALSE))</f>
        <v/>
      </c>
      <c r="O34" s="5" t="str">
        <f>IF(ISBLANK(VLOOKUP(Proj9[[#This Row],[ID]],Query!$A:$O,15,FALSE)),"",VLOOKUP(Proj9[[#This Row],[ID]],Query!$A:$O,15,FALSE))</f>
        <v/>
      </c>
      <c r="P34" t="str">
        <f>IF(ISBLANK(VLOOKUP(Proj9[[#This Row],[ID]],Query!$A:$P,16,FALSE)),"",VLOOKUP(Proj9[[#This Row],[ID]],Query!$A:$P,16,FALSE))</f>
        <v/>
      </c>
    </row>
    <row r="35" spans="1:16">
      <c r="A35" s="18" t="s">
        <v>761</v>
      </c>
      <c r="L35" s="5" t="str">
        <f>IF(ISBLANK(VLOOKUP(Proj9[[#This Row],[ID]],Query!$A:$L,12,FALSE)),"",VLOOKUP(Proj9[[#This Row],[ID]],Query!$A:$L,12,FALSE))</f>
        <v/>
      </c>
      <c r="M35" s="5" t="str">
        <f>IF(ISBLANK(VLOOKUP(Proj9[[#This Row],[ID]],Query!$A:$M,13,FALSE)),"",VLOOKUP(Proj9[[#This Row],[ID]],Query!$A:$M,13,FALSE))</f>
        <v/>
      </c>
      <c r="N35" s="5" t="str">
        <f>IF(ISBLANK(VLOOKUP(Proj9[[#This Row],[ID]],Query!$A:$N,14,FALSE)),"",VLOOKUP(Proj9[[#This Row],[ID]],Query!$A:$N,14,FALSE))</f>
        <v/>
      </c>
      <c r="O35" s="5" t="str">
        <f>IF(ISBLANK(VLOOKUP(Proj9[[#This Row],[ID]],Query!$A:$O,15,FALSE)),"",VLOOKUP(Proj9[[#This Row],[ID]],Query!$A:$O,15,FALSE))</f>
        <v/>
      </c>
      <c r="P35" t="str">
        <f>IF(ISBLANK(VLOOKUP(Proj9[[#This Row],[ID]],Query!$A:$P,16,FALSE)),"",VLOOKUP(Proj9[[#This Row],[ID]],Query!$A:$P,16,FALSE))</f>
        <v/>
      </c>
    </row>
    <row r="36" spans="1:16">
      <c r="A36" s="18" t="s">
        <v>762</v>
      </c>
      <c r="L36" s="5" t="str">
        <f>IF(ISBLANK(VLOOKUP(Proj9[[#This Row],[ID]],Query!$A:$L,12,FALSE)),"",VLOOKUP(Proj9[[#This Row],[ID]],Query!$A:$L,12,FALSE))</f>
        <v/>
      </c>
      <c r="M36" s="5" t="str">
        <f>IF(ISBLANK(VLOOKUP(Proj9[[#This Row],[ID]],Query!$A:$M,13,FALSE)),"",VLOOKUP(Proj9[[#This Row],[ID]],Query!$A:$M,13,FALSE))</f>
        <v/>
      </c>
      <c r="N36" s="5" t="str">
        <f>IF(ISBLANK(VLOOKUP(Proj9[[#This Row],[ID]],Query!$A:$N,14,FALSE)),"",VLOOKUP(Proj9[[#This Row],[ID]],Query!$A:$N,14,FALSE))</f>
        <v/>
      </c>
      <c r="O36" s="5" t="str">
        <f>IF(ISBLANK(VLOOKUP(Proj9[[#This Row],[ID]],Query!$A:$O,15,FALSE)),"",VLOOKUP(Proj9[[#This Row],[ID]],Query!$A:$O,15,FALSE))</f>
        <v/>
      </c>
      <c r="P36" t="str">
        <f>IF(ISBLANK(VLOOKUP(Proj9[[#This Row],[ID]],Query!$A:$P,16,FALSE)),"",VLOOKUP(Proj9[[#This Row],[ID]],Query!$A:$P,16,FALSE))</f>
        <v/>
      </c>
    </row>
    <row r="37" spans="1:16">
      <c r="A37" s="18" t="s">
        <v>763</v>
      </c>
      <c r="L37" s="5" t="str">
        <f>IF(ISBLANK(VLOOKUP(Proj9[[#This Row],[ID]],Query!$A:$L,12,FALSE)),"",VLOOKUP(Proj9[[#This Row],[ID]],Query!$A:$L,12,FALSE))</f>
        <v/>
      </c>
      <c r="M37" s="5" t="str">
        <f>IF(ISBLANK(VLOOKUP(Proj9[[#This Row],[ID]],Query!$A:$M,13,FALSE)),"",VLOOKUP(Proj9[[#This Row],[ID]],Query!$A:$M,13,FALSE))</f>
        <v/>
      </c>
      <c r="N37" s="5" t="str">
        <f>IF(ISBLANK(VLOOKUP(Proj9[[#This Row],[ID]],Query!$A:$N,14,FALSE)),"",VLOOKUP(Proj9[[#This Row],[ID]],Query!$A:$N,14,FALSE))</f>
        <v/>
      </c>
      <c r="O37" s="5" t="str">
        <f>IF(ISBLANK(VLOOKUP(Proj9[[#This Row],[ID]],Query!$A:$O,15,FALSE)),"",VLOOKUP(Proj9[[#This Row],[ID]],Query!$A:$O,15,FALSE))</f>
        <v/>
      </c>
      <c r="P37" t="str">
        <f>IF(ISBLANK(VLOOKUP(Proj9[[#This Row],[ID]],Query!$A:$P,16,FALSE)),"",VLOOKUP(Proj9[[#This Row],[ID]],Query!$A:$P,16,FALSE))</f>
        <v/>
      </c>
    </row>
    <row r="38" spans="1:16">
      <c r="A38" s="18" t="s">
        <v>764</v>
      </c>
      <c r="L38" s="5" t="str">
        <f>IF(ISBLANK(VLOOKUP(Proj9[[#This Row],[ID]],Query!$A:$L,12,FALSE)),"",VLOOKUP(Proj9[[#This Row],[ID]],Query!$A:$L,12,FALSE))</f>
        <v/>
      </c>
      <c r="M38" s="5" t="str">
        <f>IF(ISBLANK(VLOOKUP(Proj9[[#This Row],[ID]],Query!$A:$M,13,FALSE)),"",VLOOKUP(Proj9[[#This Row],[ID]],Query!$A:$M,13,FALSE))</f>
        <v/>
      </c>
      <c r="N38" s="5" t="str">
        <f>IF(ISBLANK(VLOOKUP(Proj9[[#This Row],[ID]],Query!$A:$N,14,FALSE)),"",VLOOKUP(Proj9[[#This Row],[ID]],Query!$A:$N,14,FALSE))</f>
        <v/>
      </c>
      <c r="O38" s="5" t="str">
        <f>IF(ISBLANK(VLOOKUP(Proj9[[#This Row],[ID]],Query!$A:$O,15,FALSE)),"",VLOOKUP(Proj9[[#This Row],[ID]],Query!$A:$O,15,FALSE))</f>
        <v/>
      </c>
      <c r="P38" t="str">
        <f>IF(ISBLANK(VLOOKUP(Proj9[[#This Row],[ID]],Query!$A:$P,16,FALSE)),"",VLOOKUP(Proj9[[#This Row],[ID]],Query!$A:$P,16,FALSE))</f>
        <v/>
      </c>
    </row>
    <row r="39" spans="1:16">
      <c r="A39" s="18" t="s">
        <v>765</v>
      </c>
      <c r="L39" s="5" t="str">
        <f>IF(ISBLANK(VLOOKUP(Proj9[[#This Row],[ID]],Query!$A:$L,12,FALSE)),"",VLOOKUP(Proj9[[#This Row],[ID]],Query!$A:$L,12,FALSE))</f>
        <v/>
      </c>
      <c r="M39" s="5" t="str">
        <f>IF(ISBLANK(VLOOKUP(Proj9[[#This Row],[ID]],Query!$A:$M,13,FALSE)),"",VLOOKUP(Proj9[[#This Row],[ID]],Query!$A:$M,13,FALSE))</f>
        <v/>
      </c>
      <c r="N39" s="5" t="str">
        <f>IF(ISBLANK(VLOOKUP(Proj9[[#This Row],[ID]],Query!$A:$N,14,FALSE)),"",VLOOKUP(Proj9[[#This Row],[ID]],Query!$A:$N,14,FALSE))</f>
        <v/>
      </c>
      <c r="O39" s="5" t="str">
        <f>IF(ISBLANK(VLOOKUP(Proj9[[#This Row],[ID]],Query!$A:$O,15,FALSE)),"",VLOOKUP(Proj9[[#This Row],[ID]],Query!$A:$O,15,FALSE))</f>
        <v/>
      </c>
      <c r="P39" t="str">
        <f>IF(ISBLANK(VLOOKUP(Proj9[[#This Row],[ID]],Query!$A:$P,16,FALSE)),"",VLOOKUP(Proj9[[#This Row],[ID]],Query!$A:$P,16,FALSE))</f>
        <v/>
      </c>
    </row>
    <row r="40" spans="1:16">
      <c r="A40" s="18" t="s">
        <v>766</v>
      </c>
      <c r="L40" s="5" t="str">
        <f>IF(ISBLANK(VLOOKUP(Proj9[[#This Row],[ID]],Query!$A:$L,12,FALSE)),"",VLOOKUP(Proj9[[#This Row],[ID]],Query!$A:$L,12,FALSE))</f>
        <v/>
      </c>
      <c r="M40" s="5" t="str">
        <f>IF(ISBLANK(VLOOKUP(Proj9[[#This Row],[ID]],Query!$A:$M,13,FALSE)),"",VLOOKUP(Proj9[[#This Row],[ID]],Query!$A:$M,13,FALSE))</f>
        <v/>
      </c>
      <c r="N40" s="5" t="str">
        <f>IF(ISBLANK(VLOOKUP(Proj9[[#This Row],[ID]],Query!$A:$N,14,FALSE)),"",VLOOKUP(Proj9[[#This Row],[ID]],Query!$A:$N,14,FALSE))</f>
        <v/>
      </c>
      <c r="O40" s="5" t="str">
        <f>IF(ISBLANK(VLOOKUP(Proj9[[#This Row],[ID]],Query!$A:$O,15,FALSE)),"",VLOOKUP(Proj9[[#This Row],[ID]],Query!$A:$O,15,FALSE))</f>
        <v/>
      </c>
      <c r="P40" t="str">
        <f>IF(ISBLANK(VLOOKUP(Proj9[[#This Row],[ID]],Query!$A:$P,16,FALSE)),"",VLOOKUP(Proj9[[#This Row],[ID]],Query!$A:$P,16,FALSE))</f>
        <v/>
      </c>
    </row>
    <row r="41" spans="1:16">
      <c r="A41" s="18" t="s">
        <v>767</v>
      </c>
      <c r="L41" s="5" t="str">
        <f>IF(ISBLANK(VLOOKUP(Proj9[[#This Row],[ID]],Query!$A:$L,12,FALSE)),"",VLOOKUP(Proj9[[#This Row],[ID]],Query!$A:$L,12,FALSE))</f>
        <v/>
      </c>
      <c r="M41" s="5" t="str">
        <f>IF(ISBLANK(VLOOKUP(Proj9[[#This Row],[ID]],Query!$A:$M,13,FALSE)),"",VLOOKUP(Proj9[[#This Row],[ID]],Query!$A:$M,13,FALSE))</f>
        <v/>
      </c>
      <c r="N41" s="5" t="str">
        <f>IF(ISBLANK(VLOOKUP(Proj9[[#This Row],[ID]],Query!$A:$N,14,FALSE)),"",VLOOKUP(Proj9[[#This Row],[ID]],Query!$A:$N,14,FALSE))</f>
        <v/>
      </c>
      <c r="O41" s="5" t="str">
        <f>IF(ISBLANK(VLOOKUP(Proj9[[#This Row],[ID]],Query!$A:$O,15,FALSE)),"",VLOOKUP(Proj9[[#This Row],[ID]],Query!$A:$O,15,FALSE))</f>
        <v/>
      </c>
      <c r="P41" t="str">
        <f>IF(ISBLANK(VLOOKUP(Proj9[[#This Row],[ID]],Query!$A:$P,16,FALSE)),"",VLOOKUP(Proj9[[#This Row],[ID]],Query!$A:$P,16,FALSE))</f>
        <v/>
      </c>
    </row>
    <row r="42" spans="1:16">
      <c r="A42" s="18" t="s">
        <v>768</v>
      </c>
      <c r="L42" s="5" t="str">
        <f>IF(ISBLANK(VLOOKUP(Proj9[[#This Row],[ID]],Query!$A:$L,12,FALSE)),"",VLOOKUP(Proj9[[#This Row],[ID]],Query!$A:$L,12,FALSE))</f>
        <v/>
      </c>
      <c r="M42" s="5" t="str">
        <f>IF(ISBLANK(VLOOKUP(Proj9[[#This Row],[ID]],Query!$A:$M,13,FALSE)),"",VLOOKUP(Proj9[[#This Row],[ID]],Query!$A:$M,13,FALSE))</f>
        <v/>
      </c>
      <c r="N42" s="5" t="str">
        <f>IF(ISBLANK(VLOOKUP(Proj9[[#This Row],[ID]],Query!$A:$N,14,FALSE)),"",VLOOKUP(Proj9[[#This Row],[ID]],Query!$A:$N,14,FALSE))</f>
        <v/>
      </c>
      <c r="O42" s="5" t="str">
        <f>IF(ISBLANK(VLOOKUP(Proj9[[#This Row],[ID]],Query!$A:$O,15,FALSE)),"",VLOOKUP(Proj9[[#This Row],[ID]],Query!$A:$O,15,FALSE))</f>
        <v/>
      </c>
      <c r="P42" t="str">
        <f>IF(ISBLANK(VLOOKUP(Proj9[[#This Row],[ID]],Query!$A:$P,16,FALSE)),"",VLOOKUP(Proj9[[#This Row],[ID]],Query!$A:$P,16,FALSE))</f>
        <v/>
      </c>
    </row>
    <row r="43" spans="1:16">
      <c r="A43" s="18" t="s">
        <v>769</v>
      </c>
      <c r="L43" s="5" t="str">
        <f>IF(ISBLANK(VLOOKUP(Proj9[[#This Row],[ID]],Query!$A:$L,12,FALSE)),"",VLOOKUP(Proj9[[#This Row],[ID]],Query!$A:$L,12,FALSE))</f>
        <v/>
      </c>
      <c r="M43" s="5" t="str">
        <f>IF(ISBLANK(VLOOKUP(Proj9[[#This Row],[ID]],Query!$A:$M,13,FALSE)),"",VLOOKUP(Proj9[[#This Row],[ID]],Query!$A:$M,13,FALSE))</f>
        <v/>
      </c>
      <c r="N43" s="5" t="str">
        <f>IF(ISBLANK(VLOOKUP(Proj9[[#This Row],[ID]],Query!$A:$N,14,FALSE)),"",VLOOKUP(Proj9[[#This Row],[ID]],Query!$A:$N,14,FALSE))</f>
        <v/>
      </c>
      <c r="O43" s="5" t="str">
        <f>IF(ISBLANK(VLOOKUP(Proj9[[#This Row],[ID]],Query!$A:$O,15,FALSE)),"",VLOOKUP(Proj9[[#This Row],[ID]],Query!$A:$O,15,FALSE))</f>
        <v/>
      </c>
      <c r="P43" t="str">
        <f>IF(ISBLANK(VLOOKUP(Proj9[[#This Row],[ID]],Query!$A:$P,16,FALSE)),"",VLOOKUP(Proj9[[#This Row],[ID]],Query!$A:$P,16,FALSE))</f>
        <v/>
      </c>
    </row>
    <row r="44" spans="1:16">
      <c r="A44" s="18" t="s">
        <v>770</v>
      </c>
      <c r="L44" s="5" t="str">
        <f>IF(ISBLANK(VLOOKUP(Proj9[[#This Row],[ID]],Query!$A:$L,12,FALSE)),"",VLOOKUP(Proj9[[#This Row],[ID]],Query!$A:$L,12,FALSE))</f>
        <v/>
      </c>
      <c r="M44" s="5" t="str">
        <f>IF(ISBLANK(VLOOKUP(Proj9[[#This Row],[ID]],Query!$A:$M,13,FALSE)),"",VLOOKUP(Proj9[[#This Row],[ID]],Query!$A:$M,13,FALSE))</f>
        <v/>
      </c>
      <c r="N44" s="5" t="str">
        <f>IF(ISBLANK(VLOOKUP(Proj9[[#This Row],[ID]],Query!$A:$N,14,FALSE)),"",VLOOKUP(Proj9[[#This Row],[ID]],Query!$A:$N,14,FALSE))</f>
        <v/>
      </c>
      <c r="O44" s="5" t="str">
        <f>IF(ISBLANK(VLOOKUP(Proj9[[#This Row],[ID]],Query!$A:$O,15,FALSE)),"",VLOOKUP(Proj9[[#This Row],[ID]],Query!$A:$O,15,FALSE))</f>
        <v/>
      </c>
      <c r="P44" t="str">
        <f>IF(ISBLANK(VLOOKUP(Proj9[[#This Row],[ID]],Query!$A:$P,16,FALSE)),"",VLOOKUP(Proj9[[#This Row],[ID]],Query!$A:$P,16,FALSE))</f>
        <v/>
      </c>
    </row>
    <row r="45" spans="1:16">
      <c r="A45" s="18" t="s">
        <v>771</v>
      </c>
      <c r="L45" s="5" t="str">
        <f>IF(ISBLANK(VLOOKUP(Proj9[[#This Row],[ID]],Query!$A:$L,12,FALSE)),"",VLOOKUP(Proj9[[#This Row],[ID]],Query!$A:$L,12,FALSE))</f>
        <v/>
      </c>
      <c r="M45" s="5" t="str">
        <f>IF(ISBLANK(VLOOKUP(Proj9[[#This Row],[ID]],Query!$A:$M,13,FALSE)),"",VLOOKUP(Proj9[[#This Row],[ID]],Query!$A:$M,13,FALSE))</f>
        <v/>
      </c>
      <c r="N45" s="5" t="str">
        <f>IF(ISBLANK(VLOOKUP(Proj9[[#This Row],[ID]],Query!$A:$N,14,FALSE)),"",VLOOKUP(Proj9[[#This Row],[ID]],Query!$A:$N,14,FALSE))</f>
        <v/>
      </c>
      <c r="O45" s="5" t="str">
        <f>IF(ISBLANK(VLOOKUP(Proj9[[#This Row],[ID]],Query!$A:$O,15,FALSE)),"",VLOOKUP(Proj9[[#This Row],[ID]],Query!$A:$O,15,FALSE))</f>
        <v/>
      </c>
      <c r="P45" t="str">
        <f>IF(ISBLANK(VLOOKUP(Proj9[[#This Row],[ID]],Query!$A:$P,16,FALSE)),"",VLOOKUP(Proj9[[#This Row],[ID]],Query!$A:$P,16,FALSE))</f>
        <v/>
      </c>
    </row>
    <row r="46" spans="1:16">
      <c r="A46" s="18" t="s">
        <v>772</v>
      </c>
      <c r="L46" s="5" t="str">
        <f>IF(ISBLANK(VLOOKUP(Proj9[[#This Row],[ID]],Query!$A:$L,12,FALSE)),"",VLOOKUP(Proj9[[#This Row],[ID]],Query!$A:$L,12,FALSE))</f>
        <v/>
      </c>
      <c r="M46" s="5" t="str">
        <f>IF(ISBLANK(VLOOKUP(Proj9[[#This Row],[ID]],Query!$A:$M,13,FALSE)),"",VLOOKUP(Proj9[[#This Row],[ID]],Query!$A:$M,13,FALSE))</f>
        <v/>
      </c>
      <c r="N46" s="5" t="str">
        <f>IF(ISBLANK(VLOOKUP(Proj9[[#This Row],[ID]],Query!$A:$N,14,FALSE)),"",VLOOKUP(Proj9[[#This Row],[ID]],Query!$A:$N,14,FALSE))</f>
        <v/>
      </c>
      <c r="O46" s="5" t="str">
        <f>IF(ISBLANK(VLOOKUP(Proj9[[#This Row],[ID]],Query!$A:$O,15,FALSE)),"",VLOOKUP(Proj9[[#This Row],[ID]],Query!$A:$O,15,FALSE))</f>
        <v/>
      </c>
      <c r="P46" t="str">
        <f>IF(ISBLANK(VLOOKUP(Proj9[[#This Row],[ID]],Query!$A:$P,16,FALSE)),"",VLOOKUP(Proj9[[#This Row],[ID]],Query!$A:$P,16,FALSE))</f>
        <v/>
      </c>
    </row>
    <row r="47" spans="1:16">
      <c r="A47" s="18" t="s">
        <v>773</v>
      </c>
      <c r="L47" s="5" t="str">
        <f>IF(ISBLANK(VLOOKUP(Proj9[[#This Row],[ID]],Query!$A:$L,12,FALSE)),"",VLOOKUP(Proj9[[#This Row],[ID]],Query!$A:$L,12,FALSE))</f>
        <v/>
      </c>
      <c r="M47" s="5" t="str">
        <f>IF(ISBLANK(VLOOKUP(Proj9[[#This Row],[ID]],Query!$A:$M,13,FALSE)),"",VLOOKUP(Proj9[[#This Row],[ID]],Query!$A:$M,13,FALSE))</f>
        <v/>
      </c>
      <c r="N47" s="5" t="str">
        <f>IF(ISBLANK(VLOOKUP(Proj9[[#This Row],[ID]],Query!$A:$N,14,FALSE)),"",VLOOKUP(Proj9[[#This Row],[ID]],Query!$A:$N,14,FALSE))</f>
        <v/>
      </c>
      <c r="O47" s="5" t="str">
        <f>IF(ISBLANK(VLOOKUP(Proj9[[#This Row],[ID]],Query!$A:$O,15,FALSE)),"",VLOOKUP(Proj9[[#This Row],[ID]],Query!$A:$O,15,FALSE))</f>
        <v/>
      </c>
      <c r="P47" t="str">
        <f>IF(ISBLANK(VLOOKUP(Proj9[[#This Row],[ID]],Query!$A:$P,16,FALSE)),"",VLOOKUP(Proj9[[#This Row],[ID]],Query!$A:$P,16,FALSE))</f>
        <v/>
      </c>
    </row>
    <row r="48" spans="1:16">
      <c r="A48" s="18" t="s">
        <v>774</v>
      </c>
      <c r="L48" s="5" t="str">
        <f>IF(ISBLANK(VLOOKUP(Proj9[[#This Row],[ID]],Query!$A:$L,12,FALSE)),"",VLOOKUP(Proj9[[#This Row],[ID]],Query!$A:$L,12,FALSE))</f>
        <v/>
      </c>
      <c r="M48" s="5" t="str">
        <f>IF(ISBLANK(VLOOKUP(Proj9[[#This Row],[ID]],Query!$A:$M,13,FALSE)),"",VLOOKUP(Proj9[[#This Row],[ID]],Query!$A:$M,13,FALSE))</f>
        <v/>
      </c>
      <c r="N48" s="5" t="str">
        <f>IF(ISBLANK(VLOOKUP(Proj9[[#This Row],[ID]],Query!$A:$N,14,FALSE)),"",VLOOKUP(Proj9[[#This Row],[ID]],Query!$A:$N,14,FALSE))</f>
        <v/>
      </c>
      <c r="O48" s="5" t="str">
        <f>IF(ISBLANK(VLOOKUP(Proj9[[#This Row],[ID]],Query!$A:$O,15,FALSE)),"",VLOOKUP(Proj9[[#This Row],[ID]],Query!$A:$O,15,FALSE))</f>
        <v/>
      </c>
      <c r="P48" t="str">
        <f>IF(ISBLANK(VLOOKUP(Proj9[[#This Row],[ID]],Query!$A:$P,16,FALSE)),"",VLOOKUP(Proj9[[#This Row],[ID]],Query!$A:$P,16,FALSE))</f>
        <v/>
      </c>
    </row>
    <row r="49" spans="1:16">
      <c r="A49" s="18" t="s">
        <v>775</v>
      </c>
      <c r="L49" s="5" t="str">
        <f>IF(ISBLANK(VLOOKUP(Proj9[[#This Row],[ID]],Query!$A:$L,12,FALSE)),"",VLOOKUP(Proj9[[#This Row],[ID]],Query!$A:$L,12,FALSE))</f>
        <v/>
      </c>
      <c r="M49" s="5" t="str">
        <f>IF(ISBLANK(VLOOKUP(Proj9[[#This Row],[ID]],Query!$A:$M,13,FALSE)),"",VLOOKUP(Proj9[[#This Row],[ID]],Query!$A:$M,13,FALSE))</f>
        <v/>
      </c>
      <c r="N49" s="5" t="str">
        <f>IF(ISBLANK(VLOOKUP(Proj9[[#This Row],[ID]],Query!$A:$N,14,FALSE)),"",VLOOKUP(Proj9[[#This Row],[ID]],Query!$A:$N,14,FALSE))</f>
        <v/>
      </c>
      <c r="O49" s="5" t="str">
        <f>IF(ISBLANK(VLOOKUP(Proj9[[#This Row],[ID]],Query!$A:$O,15,FALSE)),"",VLOOKUP(Proj9[[#This Row],[ID]],Query!$A:$O,15,FALSE))</f>
        <v/>
      </c>
      <c r="P49" t="str">
        <f>IF(ISBLANK(VLOOKUP(Proj9[[#This Row],[ID]],Query!$A:$P,16,FALSE)),"",VLOOKUP(Proj9[[#This Row],[ID]],Query!$A:$P,16,FALSE))</f>
        <v/>
      </c>
    </row>
    <row r="50" spans="1:16">
      <c r="A50" s="18" t="s">
        <v>776</v>
      </c>
      <c r="L50" s="5" t="str">
        <f>IF(ISBLANK(VLOOKUP(Proj9[[#This Row],[ID]],Query!$A:$L,12,FALSE)),"",VLOOKUP(Proj9[[#This Row],[ID]],Query!$A:$L,12,FALSE))</f>
        <v/>
      </c>
      <c r="M50" s="5" t="str">
        <f>IF(ISBLANK(VLOOKUP(Proj9[[#This Row],[ID]],Query!$A:$M,13,FALSE)),"",VLOOKUP(Proj9[[#This Row],[ID]],Query!$A:$M,13,FALSE))</f>
        <v/>
      </c>
      <c r="N50" s="5" t="str">
        <f>IF(ISBLANK(VLOOKUP(Proj9[[#This Row],[ID]],Query!$A:$N,14,FALSE)),"",VLOOKUP(Proj9[[#This Row],[ID]],Query!$A:$N,14,FALSE))</f>
        <v/>
      </c>
      <c r="O50" s="5" t="str">
        <f>IF(ISBLANK(VLOOKUP(Proj9[[#This Row],[ID]],Query!$A:$O,15,FALSE)),"",VLOOKUP(Proj9[[#This Row],[ID]],Query!$A:$O,15,FALSE))</f>
        <v/>
      </c>
      <c r="P50" t="str">
        <f>IF(ISBLANK(VLOOKUP(Proj9[[#This Row],[ID]],Query!$A:$P,16,FALSE)),"",VLOOKUP(Proj9[[#This Row],[ID]],Query!$A:$P,16,FALSE))</f>
        <v/>
      </c>
    </row>
    <row r="51" spans="1:16">
      <c r="A51" s="18" t="s">
        <v>777</v>
      </c>
      <c r="L51" s="5" t="str">
        <f>IF(ISBLANK(VLOOKUP(Proj9[[#This Row],[ID]],Query!$A:$L,12,FALSE)),"",VLOOKUP(Proj9[[#This Row],[ID]],Query!$A:$L,12,FALSE))</f>
        <v/>
      </c>
      <c r="M51" s="5" t="str">
        <f>IF(ISBLANK(VLOOKUP(Proj9[[#This Row],[ID]],Query!$A:$M,13,FALSE)),"",VLOOKUP(Proj9[[#This Row],[ID]],Query!$A:$M,13,FALSE))</f>
        <v/>
      </c>
      <c r="N51" s="5" t="str">
        <f>IF(ISBLANK(VLOOKUP(Proj9[[#This Row],[ID]],Query!$A:$N,14,FALSE)),"",VLOOKUP(Proj9[[#This Row],[ID]],Query!$A:$N,14,FALSE))</f>
        <v/>
      </c>
      <c r="O51" s="5" t="str">
        <f>IF(ISBLANK(VLOOKUP(Proj9[[#This Row],[ID]],Query!$A:$O,15,FALSE)),"",VLOOKUP(Proj9[[#This Row],[ID]],Query!$A:$O,15,FALSE))</f>
        <v/>
      </c>
      <c r="P51" t="str">
        <f>IF(ISBLANK(VLOOKUP(Proj9[[#This Row],[ID]],Query!$A:$P,16,FALSE)),"",VLOOKUP(Proj9[[#This Row],[ID]],Query!$A:$P,16,FALSE))</f>
        <v/>
      </c>
    </row>
    <row r="52" spans="1:16">
      <c r="A52" s="18" t="s">
        <v>778</v>
      </c>
      <c r="L52" s="5" t="str">
        <f>IF(ISBLANK(VLOOKUP(Proj9[[#This Row],[ID]],Query!$A:$L,12,FALSE)),"",VLOOKUP(Proj9[[#This Row],[ID]],Query!$A:$L,12,FALSE))</f>
        <v/>
      </c>
      <c r="M52" s="5" t="str">
        <f>IF(ISBLANK(VLOOKUP(Proj9[[#This Row],[ID]],Query!$A:$M,13,FALSE)),"",VLOOKUP(Proj9[[#This Row],[ID]],Query!$A:$M,13,FALSE))</f>
        <v/>
      </c>
      <c r="N52" s="5" t="str">
        <f>IF(ISBLANK(VLOOKUP(Proj9[[#This Row],[ID]],Query!$A:$N,14,FALSE)),"",VLOOKUP(Proj9[[#This Row],[ID]],Query!$A:$N,14,FALSE))</f>
        <v/>
      </c>
      <c r="O52" s="5" t="str">
        <f>IF(ISBLANK(VLOOKUP(Proj9[[#This Row],[ID]],Query!$A:$O,15,FALSE)),"",VLOOKUP(Proj9[[#This Row],[ID]],Query!$A:$O,15,FALSE))</f>
        <v/>
      </c>
      <c r="P52" t="str">
        <f>IF(ISBLANK(VLOOKUP(Proj9[[#This Row],[ID]],Query!$A:$P,16,FALSE)),"",VLOOKUP(Proj9[[#This Row],[ID]],Query!$A:$P,16,FALSE))</f>
        <v/>
      </c>
    </row>
    <row r="53" spans="1:16">
      <c r="A53" s="18" t="s">
        <v>779</v>
      </c>
      <c r="L53" s="5" t="str">
        <f>IF(ISBLANK(VLOOKUP(Proj9[[#This Row],[ID]],Query!$A:$L,12,FALSE)),"",VLOOKUP(Proj9[[#This Row],[ID]],Query!$A:$L,12,FALSE))</f>
        <v/>
      </c>
      <c r="M53" s="5" t="str">
        <f>IF(ISBLANK(VLOOKUP(Proj9[[#This Row],[ID]],Query!$A:$M,13,FALSE)),"",VLOOKUP(Proj9[[#This Row],[ID]],Query!$A:$M,13,FALSE))</f>
        <v/>
      </c>
      <c r="N53" s="5" t="str">
        <f>IF(ISBLANK(VLOOKUP(Proj9[[#This Row],[ID]],Query!$A:$N,14,FALSE)),"",VLOOKUP(Proj9[[#This Row],[ID]],Query!$A:$N,14,FALSE))</f>
        <v/>
      </c>
      <c r="O53" s="5" t="str">
        <f>IF(ISBLANK(VLOOKUP(Proj9[[#This Row],[ID]],Query!$A:$O,15,FALSE)),"",VLOOKUP(Proj9[[#This Row],[ID]],Query!$A:$O,15,FALSE))</f>
        <v/>
      </c>
      <c r="P53" t="str">
        <f>IF(ISBLANK(VLOOKUP(Proj9[[#This Row],[ID]],Query!$A:$P,16,FALSE)),"",VLOOKUP(Proj9[[#This Row],[ID]],Query!$A:$P,16,FALSE))</f>
        <v/>
      </c>
    </row>
    <row r="54" spans="1:16">
      <c r="A54" s="18" t="s">
        <v>780</v>
      </c>
      <c r="L54" s="5" t="str">
        <f>IF(ISBLANK(VLOOKUP(Proj9[[#This Row],[ID]],Query!$A:$L,12,FALSE)),"",VLOOKUP(Proj9[[#This Row],[ID]],Query!$A:$L,12,FALSE))</f>
        <v/>
      </c>
      <c r="M54" s="5" t="str">
        <f>IF(ISBLANK(VLOOKUP(Proj9[[#This Row],[ID]],Query!$A:$M,13,FALSE)),"",VLOOKUP(Proj9[[#This Row],[ID]],Query!$A:$M,13,FALSE))</f>
        <v/>
      </c>
      <c r="N54" s="5" t="str">
        <f>IF(ISBLANK(VLOOKUP(Proj9[[#This Row],[ID]],Query!$A:$N,14,FALSE)),"",VLOOKUP(Proj9[[#This Row],[ID]],Query!$A:$N,14,FALSE))</f>
        <v/>
      </c>
      <c r="O54" s="5" t="str">
        <f>IF(ISBLANK(VLOOKUP(Proj9[[#This Row],[ID]],Query!$A:$O,15,FALSE)),"",VLOOKUP(Proj9[[#This Row],[ID]],Query!$A:$O,15,FALSE))</f>
        <v/>
      </c>
      <c r="P54" t="str">
        <f>IF(ISBLANK(VLOOKUP(Proj9[[#This Row],[ID]],Query!$A:$P,16,FALSE)),"",VLOOKUP(Proj9[[#This Row],[ID]],Query!$A:$P,16,FALSE))</f>
        <v/>
      </c>
    </row>
    <row r="55" spans="1:16">
      <c r="A55" s="18" t="s">
        <v>781</v>
      </c>
      <c r="L55" s="5" t="str">
        <f>IF(ISBLANK(VLOOKUP(Proj9[[#This Row],[ID]],Query!$A:$L,12,FALSE)),"",VLOOKUP(Proj9[[#This Row],[ID]],Query!$A:$L,12,FALSE))</f>
        <v/>
      </c>
      <c r="M55" s="5" t="str">
        <f>IF(ISBLANK(VLOOKUP(Proj9[[#This Row],[ID]],Query!$A:$M,13,FALSE)),"",VLOOKUP(Proj9[[#This Row],[ID]],Query!$A:$M,13,FALSE))</f>
        <v/>
      </c>
      <c r="N55" s="5" t="str">
        <f>IF(ISBLANK(VLOOKUP(Proj9[[#This Row],[ID]],Query!$A:$N,14,FALSE)),"",VLOOKUP(Proj9[[#This Row],[ID]],Query!$A:$N,14,FALSE))</f>
        <v/>
      </c>
      <c r="O55" s="5" t="str">
        <f>IF(ISBLANK(VLOOKUP(Proj9[[#This Row],[ID]],Query!$A:$O,15,FALSE)),"",VLOOKUP(Proj9[[#This Row],[ID]],Query!$A:$O,15,FALSE))</f>
        <v/>
      </c>
      <c r="P55" t="str">
        <f>IF(ISBLANK(VLOOKUP(Proj9[[#This Row],[ID]],Query!$A:$P,16,FALSE)),"",VLOOKUP(Proj9[[#This Row],[ID]],Query!$A:$P,16,FALSE))</f>
        <v/>
      </c>
    </row>
    <row r="56" spans="1:16">
      <c r="A56" s="18" t="s">
        <v>782</v>
      </c>
      <c r="L56" s="5" t="str">
        <f>IF(ISBLANK(VLOOKUP(Proj9[[#This Row],[ID]],Query!$A:$L,12,FALSE)),"",VLOOKUP(Proj9[[#This Row],[ID]],Query!$A:$L,12,FALSE))</f>
        <v/>
      </c>
      <c r="M56" s="5" t="str">
        <f>IF(ISBLANK(VLOOKUP(Proj9[[#This Row],[ID]],Query!$A:$M,13,FALSE)),"",VLOOKUP(Proj9[[#This Row],[ID]],Query!$A:$M,13,FALSE))</f>
        <v/>
      </c>
      <c r="N56" s="5" t="str">
        <f>IF(ISBLANK(VLOOKUP(Proj9[[#This Row],[ID]],Query!$A:$N,14,FALSE)),"",VLOOKUP(Proj9[[#This Row],[ID]],Query!$A:$N,14,FALSE))</f>
        <v/>
      </c>
      <c r="O56" s="5" t="str">
        <f>IF(ISBLANK(VLOOKUP(Proj9[[#This Row],[ID]],Query!$A:$O,15,FALSE)),"",VLOOKUP(Proj9[[#This Row],[ID]],Query!$A:$O,15,FALSE))</f>
        <v/>
      </c>
      <c r="P56" t="str">
        <f>IF(ISBLANK(VLOOKUP(Proj9[[#This Row],[ID]],Query!$A:$P,16,FALSE)),"",VLOOKUP(Proj9[[#This Row],[ID]],Query!$A:$P,16,FALSE))</f>
        <v/>
      </c>
    </row>
    <row r="57" spans="1:16">
      <c r="A57" s="18" t="s">
        <v>783</v>
      </c>
      <c r="L57" s="5" t="str">
        <f>IF(ISBLANK(VLOOKUP(Proj9[[#This Row],[ID]],Query!$A:$L,12,FALSE)),"",VLOOKUP(Proj9[[#This Row],[ID]],Query!$A:$L,12,FALSE))</f>
        <v/>
      </c>
      <c r="M57" s="5" t="str">
        <f>IF(ISBLANK(VLOOKUP(Proj9[[#This Row],[ID]],Query!$A:$M,13,FALSE)),"",VLOOKUP(Proj9[[#This Row],[ID]],Query!$A:$M,13,FALSE))</f>
        <v/>
      </c>
      <c r="N57" s="5" t="str">
        <f>IF(ISBLANK(VLOOKUP(Proj9[[#This Row],[ID]],Query!$A:$N,14,FALSE)),"",VLOOKUP(Proj9[[#This Row],[ID]],Query!$A:$N,14,FALSE))</f>
        <v/>
      </c>
      <c r="O57" s="5" t="str">
        <f>IF(ISBLANK(VLOOKUP(Proj9[[#This Row],[ID]],Query!$A:$O,15,FALSE)),"",VLOOKUP(Proj9[[#This Row],[ID]],Query!$A:$O,15,FALSE))</f>
        <v/>
      </c>
      <c r="P57" t="str">
        <f>IF(ISBLANK(VLOOKUP(Proj9[[#This Row],[ID]],Query!$A:$P,16,FALSE)),"",VLOOKUP(Proj9[[#This Row],[ID]],Query!$A:$P,16,FALSE))</f>
        <v/>
      </c>
    </row>
    <row r="58" spans="1:16">
      <c r="A58" s="18" t="s">
        <v>784</v>
      </c>
      <c r="L58" s="5" t="str">
        <f>IF(ISBLANK(VLOOKUP(Proj9[[#This Row],[ID]],Query!$A:$L,12,FALSE)),"",VLOOKUP(Proj9[[#This Row],[ID]],Query!$A:$L,12,FALSE))</f>
        <v/>
      </c>
      <c r="M58" s="5" t="str">
        <f>IF(ISBLANK(VLOOKUP(Proj9[[#This Row],[ID]],Query!$A:$M,13,FALSE)),"",VLOOKUP(Proj9[[#This Row],[ID]],Query!$A:$M,13,FALSE))</f>
        <v/>
      </c>
      <c r="N58" s="5" t="str">
        <f>IF(ISBLANK(VLOOKUP(Proj9[[#This Row],[ID]],Query!$A:$N,14,FALSE)),"",VLOOKUP(Proj9[[#This Row],[ID]],Query!$A:$N,14,FALSE))</f>
        <v/>
      </c>
      <c r="O58" s="5" t="str">
        <f>IF(ISBLANK(VLOOKUP(Proj9[[#This Row],[ID]],Query!$A:$O,15,FALSE)),"",VLOOKUP(Proj9[[#This Row],[ID]],Query!$A:$O,15,FALSE))</f>
        <v/>
      </c>
      <c r="P58" t="str">
        <f>IF(ISBLANK(VLOOKUP(Proj9[[#This Row],[ID]],Query!$A:$P,16,FALSE)),"",VLOOKUP(Proj9[[#This Row],[ID]],Query!$A:$P,16,FALSE))</f>
        <v/>
      </c>
    </row>
    <row r="59" spans="1:16">
      <c r="A59" s="18" t="s">
        <v>785</v>
      </c>
      <c r="L59" s="5" t="str">
        <f>IF(ISBLANK(VLOOKUP(Proj9[[#This Row],[ID]],Query!$A:$L,12,FALSE)),"",VLOOKUP(Proj9[[#This Row],[ID]],Query!$A:$L,12,FALSE))</f>
        <v/>
      </c>
      <c r="M59" s="5" t="str">
        <f>IF(ISBLANK(VLOOKUP(Proj9[[#This Row],[ID]],Query!$A:$M,13,FALSE)),"",VLOOKUP(Proj9[[#This Row],[ID]],Query!$A:$M,13,FALSE))</f>
        <v/>
      </c>
      <c r="N59" s="5" t="str">
        <f>IF(ISBLANK(VLOOKUP(Proj9[[#This Row],[ID]],Query!$A:$N,14,FALSE)),"",VLOOKUP(Proj9[[#This Row],[ID]],Query!$A:$N,14,FALSE))</f>
        <v/>
      </c>
      <c r="O59" s="5" t="str">
        <f>IF(ISBLANK(VLOOKUP(Proj9[[#This Row],[ID]],Query!$A:$O,15,FALSE)),"",VLOOKUP(Proj9[[#This Row],[ID]],Query!$A:$O,15,FALSE))</f>
        <v/>
      </c>
      <c r="P59" t="str">
        <f>IF(ISBLANK(VLOOKUP(Proj9[[#This Row],[ID]],Query!$A:$P,16,FALSE)),"",VLOOKUP(Proj9[[#This Row],[ID]],Query!$A:$P,16,FALSE))</f>
        <v/>
      </c>
    </row>
    <row r="60" spans="1:16">
      <c r="A60" s="18" t="s">
        <v>786</v>
      </c>
      <c r="L60" s="5" t="str">
        <f>IF(ISBLANK(VLOOKUP(Proj9[[#This Row],[ID]],Query!$A:$L,12,FALSE)),"",VLOOKUP(Proj9[[#This Row],[ID]],Query!$A:$L,12,FALSE))</f>
        <v/>
      </c>
      <c r="M60" s="5" t="str">
        <f>IF(ISBLANK(VLOOKUP(Proj9[[#This Row],[ID]],Query!$A:$M,13,FALSE)),"",VLOOKUP(Proj9[[#This Row],[ID]],Query!$A:$M,13,FALSE))</f>
        <v/>
      </c>
      <c r="N60" s="5" t="str">
        <f>IF(ISBLANK(VLOOKUP(Proj9[[#This Row],[ID]],Query!$A:$N,14,FALSE)),"",VLOOKUP(Proj9[[#This Row],[ID]],Query!$A:$N,14,FALSE))</f>
        <v/>
      </c>
      <c r="O60" s="5" t="str">
        <f>IF(ISBLANK(VLOOKUP(Proj9[[#This Row],[ID]],Query!$A:$O,15,FALSE)),"",VLOOKUP(Proj9[[#This Row],[ID]],Query!$A:$O,15,FALSE))</f>
        <v/>
      </c>
      <c r="P60" t="str">
        <f>IF(ISBLANK(VLOOKUP(Proj9[[#This Row],[ID]],Query!$A:$P,16,FALSE)),"",VLOOKUP(Proj9[[#This Row],[ID]],Query!$A:$P,16,FALSE))</f>
        <v/>
      </c>
    </row>
    <row r="61" spans="1:16">
      <c r="A61" s="18" t="s">
        <v>787</v>
      </c>
      <c r="L61" s="5" t="str">
        <f>IF(ISBLANK(VLOOKUP(Proj9[[#This Row],[ID]],Query!$A:$L,12,FALSE)),"",VLOOKUP(Proj9[[#This Row],[ID]],Query!$A:$L,12,FALSE))</f>
        <v/>
      </c>
      <c r="M61" s="5" t="str">
        <f>IF(ISBLANK(VLOOKUP(Proj9[[#This Row],[ID]],Query!$A:$M,13,FALSE)),"",VLOOKUP(Proj9[[#This Row],[ID]],Query!$A:$M,13,FALSE))</f>
        <v/>
      </c>
      <c r="N61" s="5" t="str">
        <f>IF(ISBLANK(VLOOKUP(Proj9[[#This Row],[ID]],Query!$A:$N,14,FALSE)),"",VLOOKUP(Proj9[[#This Row],[ID]],Query!$A:$N,14,FALSE))</f>
        <v/>
      </c>
      <c r="O61" s="5" t="str">
        <f>IF(ISBLANK(VLOOKUP(Proj9[[#This Row],[ID]],Query!$A:$O,15,FALSE)),"",VLOOKUP(Proj9[[#This Row],[ID]],Query!$A:$O,15,FALSE))</f>
        <v/>
      </c>
      <c r="P61" t="str">
        <f>IF(ISBLANK(VLOOKUP(Proj9[[#This Row],[ID]],Query!$A:$P,16,FALSE)),"",VLOOKUP(Proj9[[#This Row],[ID]],Query!$A:$P,16,FALSE))</f>
        <v/>
      </c>
    </row>
    <row r="62" spans="1:16">
      <c r="A62" s="18" t="s">
        <v>788</v>
      </c>
      <c r="L62" s="5" t="str">
        <f>IF(ISBLANK(VLOOKUP(Proj9[[#This Row],[ID]],Query!$A:$L,12,FALSE)),"",VLOOKUP(Proj9[[#This Row],[ID]],Query!$A:$L,12,FALSE))</f>
        <v/>
      </c>
      <c r="M62" s="5" t="str">
        <f>IF(ISBLANK(VLOOKUP(Proj9[[#This Row],[ID]],Query!$A:$M,13,FALSE)),"",VLOOKUP(Proj9[[#This Row],[ID]],Query!$A:$M,13,FALSE))</f>
        <v/>
      </c>
      <c r="N62" s="5" t="str">
        <f>IF(ISBLANK(VLOOKUP(Proj9[[#This Row],[ID]],Query!$A:$N,14,FALSE)),"",VLOOKUP(Proj9[[#This Row],[ID]],Query!$A:$N,14,FALSE))</f>
        <v/>
      </c>
      <c r="O62" s="5" t="str">
        <f>IF(ISBLANK(VLOOKUP(Proj9[[#This Row],[ID]],Query!$A:$O,15,FALSE)),"",VLOOKUP(Proj9[[#This Row],[ID]],Query!$A:$O,15,FALSE))</f>
        <v/>
      </c>
      <c r="P62" t="str">
        <f>IF(ISBLANK(VLOOKUP(Proj9[[#This Row],[ID]],Query!$A:$P,16,FALSE)),"",VLOOKUP(Proj9[[#This Row],[ID]],Query!$A:$P,16,FALSE))</f>
        <v/>
      </c>
    </row>
    <row r="63" spans="1:16">
      <c r="A63" s="18" t="s">
        <v>789</v>
      </c>
      <c r="L63" s="5" t="str">
        <f>IF(ISBLANK(VLOOKUP(Proj9[[#This Row],[ID]],Query!$A:$L,12,FALSE)),"",VLOOKUP(Proj9[[#This Row],[ID]],Query!$A:$L,12,FALSE))</f>
        <v/>
      </c>
      <c r="M63" s="5" t="str">
        <f>IF(ISBLANK(VLOOKUP(Proj9[[#This Row],[ID]],Query!$A:$M,13,FALSE)),"",VLOOKUP(Proj9[[#This Row],[ID]],Query!$A:$M,13,FALSE))</f>
        <v/>
      </c>
      <c r="N63" s="5" t="str">
        <f>IF(ISBLANK(VLOOKUP(Proj9[[#This Row],[ID]],Query!$A:$N,14,FALSE)),"",VLOOKUP(Proj9[[#This Row],[ID]],Query!$A:$N,14,FALSE))</f>
        <v/>
      </c>
      <c r="O63" s="5" t="str">
        <f>IF(ISBLANK(VLOOKUP(Proj9[[#This Row],[ID]],Query!$A:$O,15,FALSE)),"",VLOOKUP(Proj9[[#This Row],[ID]],Query!$A:$O,15,FALSE))</f>
        <v/>
      </c>
      <c r="P63" t="str">
        <f>IF(ISBLANK(VLOOKUP(Proj9[[#This Row],[ID]],Query!$A:$P,16,FALSE)),"",VLOOKUP(Proj9[[#This Row],[ID]],Query!$A:$P,16,FALSE))</f>
        <v/>
      </c>
    </row>
    <row r="64" spans="1:16">
      <c r="A64" s="18" t="s">
        <v>790</v>
      </c>
      <c r="L64" s="5" t="str">
        <f>IF(ISBLANK(VLOOKUP(Proj9[[#This Row],[ID]],Query!$A:$L,12,FALSE)),"",VLOOKUP(Proj9[[#This Row],[ID]],Query!$A:$L,12,FALSE))</f>
        <v/>
      </c>
      <c r="M64" s="5" t="str">
        <f>IF(ISBLANK(VLOOKUP(Proj9[[#This Row],[ID]],Query!$A:$M,13,FALSE)),"",VLOOKUP(Proj9[[#This Row],[ID]],Query!$A:$M,13,FALSE))</f>
        <v/>
      </c>
      <c r="N64" s="5" t="str">
        <f>IF(ISBLANK(VLOOKUP(Proj9[[#This Row],[ID]],Query!$A:$N,14,FALSE)),"",VLOOKUP(Proj9[[#This Row],[ID]],Query!$A:$N,14,FALSE))</f>
        <v/>
      </c>
      <c r="O64" s="5" t="str">
        <f>IF(ISBLANK(VLOOKUP(Proj9[[#This Row],[ID]],Query!$A:$O,15,FALSE)),"",VLOOKUP(Proj9[[#This Row],[ID]],Query!$A:$O,15,FALSE))</f>
        <v/>
      </c>
      <c r="P64" t="str">
        <f>IF(ISBLANK(VLOOKUP(Proj9[[#This Row],[ID]],Query!$A:$P,16,FALSE)),"",VLOOKUP(Proj9[[#This Row],[ID]],Query!$A:$P,16,FALSE))</f>
        <v/>
      </c>
    </row>
    <row r="65" spans="1:16">
      <c r="A65" s="18" t="s">
        <v>791</v>
      </c>
      <c r="L65" s="5" t="str">
        <f>IF(ISBLANK(VLOOKUP(Proj9[[#This Row],[ID]],Query!$A:$L,12,FALSE)),"",VLOOKUP(Proj9[[#This Row],[ID]],Query!$A:$L,12,FALSE))</f>
        <v/>
      </c>
      <c r="M65" s="5" t="str">
        <f>IF(ISBLANK(VLOOKUP(Proj9[[#This Row],[ID]],Query!$A:$M,13,FALSE)),"",VLOOKUP(Proj9[[#This Row],[ID]],Query!$A:$M,13,FALSE))</f>
        <v/>
      </c>
      <c r="N65" s="5" t="str">
        <f>IF(ISBLANK(VLOOKUP(Proj9[[#This Row],[ID]],Query!$A:$N,14,FALSE)),"",VLOOKUP(Proj9[[#This Row],[ID]],Query!$A:$N,14,FALSE))</f>
        <v/>
      </c>
      <c r="O65" s="5" t="str">
        <f>IF(ISBLANK(VLOOKUP(Proj9[[#This Row],[ID]],Query!$A:$O,15,FALSE)),"",VLOOKUP(Proj9[[#This Row],[ID]],Query!$A:$O,15,FALSE))</f>
        <v/>
      </c>
      <c r="P65" t="str">
        <f>IF(ISBLANK(VLOOKUP(Proj9[[#This Row],[ID]],Query!$A:$P,16,FALSE)),"",VLOOKUP(Proj9[[#This Row],[ID]],Query!$A:$P,16,FALSE))</f>
        <v/>
      </c>
    </row>
    <row r="66" spans="1:16">
      <c r="A66" s="18" t="s">
        <v>792</v>
      </c>
      <c r="L66" s="5" t="str">
        <f>IF(ISBLANK(VLOOKUP(Proj9[[#This Row],[ID]],Query!$A:$L,12,FALSE)),"",VLOOKUP(Proj9[[#This Row],[ID]],Query!$A:$L,12,FALSE))</f>
        <v/>
      </c>
      <c r="M66" s="5" t="str">
        <f>IF(ISBLANK(VLOOKUP(Proj9[[#This Row],[ID]],Query!$A:$M,13,FALSE)),"",VLOOKUP(Proj9[[#This Row],[ID]],Query!$A:$M,13,FALSE))</f>
        <v/>
      </c>
      <c r="N66" s="5" t="str">
        <f>IF(ISBLANK(VLOOKUP(Proj9[[#This Row],[ID]],Query!$A:$N,14,FALSE)),"",VLOOKUP(Proj9[[#This Row],[ID]],Query!$A:$N,14,FALSE))</f>
        <v/>
      </c>
      <c r="O66" s="5" t="str">
        <f>IF(ISBLANK(VLOOKUP(Proj9[[#This Row],[ID]],Query!$A:$O,15,FALSE)),"",VLOOKUP(Proj9[[#This Row],[ID]],Query!$A:$O,15,FALSE))</f>
        <v/>
      </c>
      <c r="P66" t="str">
        <f>IF(ISBLANK(VLOOKUP(Proj9[[#This Row],[ID]],Query!$A:$P,16,FALSE)),"",VLOOKUP(Proj9[[#This Row],[ID]],Query!$A:$P,16,FALSE))</f>
        <v/>
      </c>
    </row>
    <row r="67" spans="1:16">
      <c r="A67" s="18" t="s">
        <v>793</v>
      </c>
      <c r="L67" s="5" t="str">
        <f>IF(ISBLANK(VLOOKUP(Proj9[[#This Row],[ID]],Query!$A:$L,12,FALSE)),"",VLOOKUP(Proj9[[#This Row],[ID]],Query!$A:$L,12,FALSE))</f>
        <v/>
      </c>
      <c r="M67" s="5" t="str">
        <f>IF(ISBLANK(VLOOKUP(Proj9[[#This Row],[ID]],Query!$A:$M,13,FALSE)),"",VLOOKUP(Proj9[[#This Row],[ID]],Query!$A:$M,13,FALSE))</f>
        <v/>
      </c>
      <c r="N67" s="5" t="str">
        <f>IF(ISBLANK(VLOOKUP(Proj9[[#This Row],[ID]],Query!$A:$N,14,FALSE)),"",VLOOKUP(Proj9[[#This Row],[ID]],Query!$A:$N,14,FALSE))</f>
        <v/>
      </c>
      <c r="O67" s="5" t="str">
        <f>IF(ISBLANK(VLOOKUP(Proj9[[#This Row],[ID]],Query!$A:$O,15,FALSE)),"",VLOOKUP(Proj9[[#This Row],[ID]],Query!$A:$O,15,FALSE))</f>
        <v/>
      </c>
      <c r="P67" t="str">
        <f>IF(ISBLANK(VLOOKUP(Proj9[[#This Row],[ID]],Query!$A:$P,16,FALSE)),"",VLOOKUP(Proj9[[#This Row],[ID]],Query!$A:$P,16,FALSE))</f>
        <v/>
      </c>
    </row>
    <row r="68" spans="1:16">
      <c r="A68" s="18" t="s">
        <v>794</v>
      </c>
      <c r="L68" s="5" t="str">
        <f>IF(ISBLANK(VLOOKUP(Proj9[[#This Row],[ID]],Query!$A:$L,12,FALSE)),"",VLOOKUP(Proj9[[#This Row],[ID]],Query!$A:$L,12,FALSE))</f>
        <v/>
      </c>
      <c r="M68" s="5" t="str">
        <f>IF(ISBLANK(VLOOKUP(Proj9[[#This Row],[ID]],Query!$A:$M,13,FALSE)),"",VLOOKUP(Proj9[[#This Row],[ID]],Query!$A:$M,13,FALSE))</f>
        <v/>
      </c>
      <c r="N68" s="5" t="str">
        <f>IF(ISBLANK(VLOOKUP(Proj9[[#This Row],[ID]],Query!$A:$N,14,FALSE)),"",VLOOKUP(Proj9[[#This Row],[ID]],Query!$A:$N,14,FALSE))</f>
        <v/>
      </c>
      <c r="O68" s="5" t="str">
        <f>IF(ISBLANK(VLOOKUP(Proj9[[#This Row],[ID]],Query!$A:$O,15,FALSE)),"",VLOOKUP(Proj9[[#This Row],[ID]],Query!$A:$O,15,FALSE))</f>
        <v/>
      </c>
      <c r="P68" t="str">
        <f>IF(ISBLANK(VLOOKUP(Proj9[[#This Row],[ID]],Query!$A:$P,16,FALSE)),"",VLOOKUP(Proj9[[#This Row],[ID]],Query!$A:$P,16,FALSE))</f>
        <v/>
      </c>
    </row>
    <row r="69" spans="1:16">
      <c r="A69" s="18" t="s">
        <v>795</v>
      </c>
      <c r="L69" s="5" t="str">
        <f>IF(ISBLANK(VLOOKUP(Proj9[[#This Row],[ID]],Query!$A:$L,12,FALSE)),"",VLOOKUP(Proj9[[#This Row],[ID]],Query!$A:$L,12,FALSE))</f>
        <v/>
      </c>
      <c r="M69" s="5" t="str">
        <f>IF(ISBLANK(VLOOKUP(Proj9[[#This Row],[ID]],Query!$A:$M,13,FALSE)),"",VLOOKUP(Proj9[[#This Row],[ID]],Query!$A:$M,13,FALSE))</f>
        <v/>
      </c>
      <c r="N69" s="5" t="str">
        <f>IF(ISBLANK(VLOOKUP(Proj9[[#This Row],[ID]],Query!$A:$N,14,FALSE)),"",VLOOKUP(Proj9[[#This Row],[ID]],Query!$A:$N,14,FALSE))</f>
        <v/>
      </c>
      <c r="O69" s="5" t="str">
        <f>IF(ISBLANK(VLOOKUP(Proj9[[#This Row],[ID]],Query!$A:$O,15,FALSE)),"",VLOOKUP(Proj9[[#This Row],[ID]],Query!$A:$O,15,FALSE))</f>
        <v/>
      </c>
      <c r="P69" t="str">
        <f>IF(ISBLANK(VLOOKUP(Proj9[[#This Row],[ID]],Query!$A:$P,16,FALSE)),"",VLOOKUP(Proj9[[#This Row],[ID]],Query!$A:$P,16,FALSE))</f>
        <v/>
      </c>
    </row>
    <row r="70" spans="1:16">
      <c r="A70" s="18" t="s">
        <v>796</v>
      </c>
      <c r="L70" s="5" t="str">
        <f>IF(ISBLANK(VLOOKUP(Proj9[[#This Row],[ID]],Query!$A:$L,12,FALSE)),"",VLOOKUP(Proj9[[#This Row],[ID]],Query!$A:$L,12,FALSE))</f>
        <v/>
      </c>
      <c r="M70" s="5" t="str">
        <f>IF(ISBLANK(VLOOKUP(Proj9[[#This Row],[ID]],Query!$A:$M,13,FALSE)),"",VLOOKUP(Proj9[[#This Row],[ID]],Query!$A:$M,13,FALSE))</f>
        <v/>
      </c>
      <c r="N70" s="5" t="str">
        <f>IF(ISBLANK(VLOOKUP(Proj9[[#This Row],[ID]],Query!$A:$N,14,FALSE)),"",VLOOKUP(Proj9[[#This Row],[ID]],Query!$A:$N,14,FALSE))</f>
        <v/>
      </c>
      <c r="O70" s="5" t="str">
        <f>IF(ISBLANK(VLOOKUP(Proj9[[#This Row],[ID]],Query!$A:$O,15,FALSE)),"",VLOOKUP(Proj9[[#This Row],[ID]],Query!$A:$O,15,FALSE))</f>
        <v/>
      </c>
      <c r="P70" t="str">
        <f>IF(ISBLANK(VLOOKUP(Proj9[[#This Row],[ID]],Query!$A:$P,16,FALSE)),"",VLOOKUP(Proj9[[#This Row],[ID]],Query!$A:$P,16,FALSE))</f>
        <v/>
      </c>
    </row>
    <row r="71" spans="1:16">
      <c r="A71" s="18" t="s">
        <v>797</v>
      </c>
      <c r="L71" s="5" t="str">
        <f>IF(ISBLANK(VLOOKUP(Proj9[[#This Row],[ID]],Query!$A:$L,12,FALSE)),"",VLOOKUP(Proj9[[#This Row],[ID]],Query!$A:$L,12,FALSE))</f>
        <v/>
      </c>
      <c r="M71" s="5" t="str">
        <f>IF(ISBLANK(VLOOKUP(Proj9[[#This Row],[ID]],Query!$A:$M,13,FALSE)),"",VLOOKUP(Proj9[[#This Row],[ID]],Query!$A:$M,13,FALSE))</f>
        <v/>
      </c>
      <c r="N71" s="5" t="str">
        <f>IF(ISBLANK(VLOOKUP(Proj9[[#This Row],[ID]],Query!$A:$N,14,FALSE)),"",VLOOKUP(Proj9[[#This Row],[ID]],Query!$A:$N,14,FALSE))</f>
        <v/>
      </c>
      <c r="O71" s="5" t="str">
        <f>IF(ISBLANK(VLOOKUP(Proj9[[#This Row],[ID]],Query!$A:$O,15,FALSE)),"",VLOOKUP(Proj9[[#This Row],[ID]],Query!$A:$O,15,FALSE))</f>
        <v/>
      </c>
      <c r="P71" t="str">
        <f>IF(ISBLANK(VLOOKUP(Proj9[[#This Row],[ID]],Query!$A:$P,16,FALSE)),"",VLOOKUP(Proj9[[#This Row],[ID]],Query!$A:$P,16,FALSE))</f>
        <v/>
      </c>
    </row>
    <row r="72" spans="1:16">
      <c r="A72" s="18" t="s">
        <v>798</v>
      </c>
      <c r="L72" s="5" t="str">
        <f>IF(ISBLANK(VLOOKUP(Proj9[[#This Row],[ID]],Query!$A:$L,12,FALSE)),"",VLOOKUP(Proj9[[#This Row],[ID]],Query!$A:$L,12,FALSE))</f>
        <v/>
      </c>
      <c r="M72" s="5" t="str">
        <f>IF(ISBLANK(VLOOKUP(Proj9[[#This Row],[ID]],Query!$A:$M,13,FALSE)),"",VLOOKUP(Proj9[[#This Row],[ID]],Query!$A:$M,13,FALSE))</f>
        <v/>
      </c>
      <c r="N72" s="5" t="str">
        <f>IF(ISBLANK(VLOOKUP(Proj9[[#This Row],[ID]],Query!$A:$N,14,FALSE)),"",VLOOKUP(Proj9[[#This Row],[ID]],Query!$A:$N,14,FALSE))</f>
        <v/>
      </c>
      <c r="O72" s="5" t="str">
        <f>IF(ISBLANK(VLOOKUP(Proj9[[#This Row],[ID]],Query!$A:$O,15,FALSE)),"",VLOOKUP(Proj9[[#This Row],[ID]],Query!$A:$O,15,FALSE))</f>
        <v/>
      </c>
      <c r="P72" t="str">
        <f>IF(ISBLANK(VLOOKUP(Proj9[[#This Row],[ID]],Query!$A:$P,16,FALSE)),"",VLOOKUP(Proj9[[#This Row],[ID]],Query!$A:$P,16,FALSE))</f>
        <v/>
      </c>
    </row>
    <row r="73" spans="1:16">
      <c r="A73" s="18" t="s">
        <v>799</v>
      </c>
      <c r="L73" s="5" t="str">
        <f>IF(ISBLANK(VLOOKUP(Proj9[[#This Row],[ID]],Query!$A:$L,12,FALSE)),"",VLOOKUP(Proj9[[#This Row],[ID]],Query!$A:$L,12,FALSE))</f>
        <v/>
      </c>
      <c r="M73" s="5" t="str">
        <f>IF(ISBLANK(VLOOKUP(Proj9[[#This Row],[ID]],Query!$A:$M,13,FALSE)),"",VLOOKUP(Proj9[[#This Row],[ID]],Query!$A:$M,13,FALSE))</f>
        <v/>
      </c>
      <c r="N73" s="5" t="str">
        <f>IF(ISBLANK(VLOOKUP(Proj9[[#This Row],[ID]],Query!$A:$N,14,FALSE)),"",VLOOKUP(Proj9[[#This Row],[ID]],Query!$A:$N,14,FALSE))</f>
        <v/>
      </c>
      <c r="O73" s="5" t="str">
        <f>IF(ISBLANK(VLOOKUP(Proj9[[#This Row],[ID]],Query!$A:$O,15,FALSE)),"",VLOOKUP(Proj9[[#This Row],[ID]],Query!$A:$O,15,FALSE))</f>
        <v/>
      </c>
      <c r="P73" t="str">
        <f>IF(ISBLANK(VLOOKUP(Proj9[[#This Row],[ID]],Query!$A:$P,16,FALSE)),"",VLOOKUP(Proj9[[#This Row],[ID]],Query!$A:$P,16,FALSE))</f>
        <v/>
      </c>
    </row>
    <row r="74" spans="1:16">
      <c r="A74" s="18" t="s">
        <v>800</v>
      </c>
      <c r="L74" s="5" t="str">
        <f>IF(ISBLANK(VLOOKUP(Proj9[[#This Row],[ID]],Query!$A:$L,12,FALSE)),"",VLOOKUP(Proj9[[#This Row],[ID]],Query!$A:$L,12,FALSE))</f>
        <v/>
      </c>
      <c r="M74" s="5" t="str">
        <f>IF(ISBLANK(VLOOKUP(Proj9[[#This Row],[ID]],Query!$A:$M,13,FALSE)),"",VLOOKUP(Proj9[[#This Row],[ID]],Query!$A:$M,13,FALSE))</f>
        <v/>
      </c>
      <c r="N74" s="5" t="str">
        <f>IF(ISBLANK(VLOOKUP(Proj9[[#This Row],[ID]],Query!$A:$N,14,FALSE)),"",VLOOKUP(Proj9[[#This Row],[ID]],Query!$A:$N,14,FALSE))</f>
        <v/>
      </c>
      <c r="O74" s="5" t="str">
        <f>IF(ISBLANK(VLOOKUP(Proj9[[#This Row],[ID]],Query!$A:$O,15,FALSE)),"",VLOOKUP(Proj9[[#This Row],[ID]],Query!$A:$O,15,FALSE))</f>
        <v/>
      </c>
      <c r="P74" t="str">
        <f>IF(ISBLANK(VLOOKUP(Proj9[[#This Row],[ID]],Query!$A:$P,16,FALSE)),"",VLOOKUP(Proj9[[#This Row],[ID]],Query!$A:$P,16,FALSE))</f>
        <v/>
      </c>
    </row>
    <row r="75" spans="1:16">
      <c r="A75" s="18" t="s">
        <v>801</v>
      </c>
      <c r="L75" s="5" t="str">
        <f>IF(ISBLANK(VLOOKUP(Proj9[[#This Row],[ID]],Query!$A:$L,12,FALSE)),"",VLOOKUP(Proj9[[#This Row],[ID]],Query!$A:$L,12,FALSE))</f>
        <v/>
      </c>
      <c r="M75" s="5" t="str">
        <f>IF(ISBLANK(VLOOKUP(Proj9[[#This Row],[ID]],Query!$A:$M,13,FALSE)),"",VLOOKUP(Proj9[[#This Row],[ID]],Query!$A:$M,13,FALSE))</f>
        <v/>
      </c>
      <c r="N75" s="5" t="str">
        <f>IF(ISBLANK(VLOOKUP(Proj9[[#This Row],[ID]],Query!$A:$N,14,FALSE)),"",VLOOKUP(Proj9[[#This Row],[ID]],Query!$A:$N,14,FALSE))</f>
        <v/>
      </c>
      <c r="O75" s="5" t="str">
        <f>IF(ISBLANK(VLOOKUP(Proj9[[#This Row],[ID]],Query!$A:$O,15,FALSE)),"",VLOOKUP(Proj9[[#This Row],[ID]],Query!$A:$O,15,FALSE))</f>
        <v/>
      </c>
      <c r="P75" t="str">
        <f>IF(ISBLANK(VLOOKUP(Proj9[[#This Row],[ID]],Query!$A:$P,16,FALSE)),"",VLOOKUP(Proj9[[#This Row],[ID]],Query!$A:$P,16,FALSE))</f>
        <v/>
      </c>
    </row>
    <row r="76" spans="1:16">
      <c r="A76" s="18" t="s">
        <v>802</v>
      </c>
      <c r="L76" s="5" t="str">
        <f>IF(ISBLANK(VLOOKUP(Proj9[[#This Row],[ID]],Query!$A:$L,12,FALSE)),"",VLOOKUP(Proj9[[#This Row],[ID]],Query!$A:$L,12,FALSE))</f>
        <v/>
      </c>
      <c r="M76" s="5" t="str">
        <f>IF(ISBLANK(VLOOKUP(Proj9[[#This Row],[ID]],Query!$A:$M,13,FALSE)),"",VLOOKUP(Proj9[[#This Row],[ID]],Query!$A:$M,13,FALSE))</f>
        <v/>
      </c>
      <c r="N76" s="5" t="str">
        <f>IF(ISBLANK(VLOOKUP(Proj9[[#This Row],[ID]],Query!$A:$N,14,FALSE)),"",VLOOKUP(Proj9[[#This Row],[ID]],Query!$A:$N,14,FALSE))</f>
        <v/>
      </c>
      <c r="O76" s="5" t="str">
        <f>IF(ISBLANK(VLOOKUP(Proj9[[#This Row],[ID]],Query!$A:$O,15,FALSE)),"",VLOOKUP(Proj9[[#This Row],[ID]],Query!$A:$O,15,FALSE))</f>
        <v/>
      </c>
      <c r="P76" t="str">
        <f>IF(ISBLANK(VLOOKUP(Proj9[[#This Row],[ID]],Query!$A:$P,16,FALSE)),"",VLOOKUP(Proj9[[#This Row],[ID]],Query!$A:$P,16,FALSE))</f>
        <v/>
      </c>
    </row>
    <row r="77" spans="1:16">
      <c r="A77" s="18" t="s">
        <v>803</v>
      </c>
      <c r="L77" s="5" t="str">
        <f>IF(ISBLANK(VLOOKUP(Proj9[[#This Row],[ID]],Query!$A:$L,12,FALSE)),"",VLOOKUP(Proj9[[#This Row],[ID]],Query!$A:$L,12,FALSE))</f>
        <v/>
      </c>
      <c r="M77" s="5" t="str">
        <f>IF(ISBLANK(VLOOKUP(Proj9[[#This Row],[ID]],Query!$A:$M,13,FALSE)),"",VLOOKUP(Proj9[[#This Row],[ID]],Query!$A:$M,13,FALSE))</f>
        <v/>
      </c>
      <c r="N77" s="5" t="str">
        <f>IF(ISBLANK(VLOOKUP(Proj9[[#This Row],[ID]],Query!$A:$N,14,FALSE)),"",VLOOKUP(Proj9[[#This Row],[ID]],Query!$A:$N,14,FALSE))</f>
        <v/>
      </c>
      <c r="O77" s="5" t="str">
        <f>IF(ISBLANK(VLOOKUP(Proj9[[#This Row],[ID]],Query!$A:$O,15,FALSE)),"",VLOOKUP(Proj9[[#This Row],[ID]],Query!$A:$O,15,FALSE))</f>
        <v/>
      </c>
      <c r="P77" t="str">
        <f>IF(ISBLANK(VLOOKUP(Proj9[[#This Row],[ID]],Query!$A:$P,16,FALSE)),"",VLOOKUP(Proj9[[#This Row],[ID]],Query!$A:$P,16,FALSE))</f>
        <v/>
      </c>
    </row>
    <row r="78" spans="1:16">
      <c r="A78" s="18" t="s">
        <v>804</v>
      </c>
      <c r="L78" s="5" t="str">
        <f>IF(ISBLANK(VLOOKUP(Proj9[[#This Row],[ID]],Query!$A:$L,12,FALSE)),"",VLOOKUP(Proj9[[#This Row],[ID]],Query!$A:$L,12,FALSE))</f>
        <v/>
      </c>
      <c r="M78" s="5" t="str">
        <f>IF(ISBLANK(VLOOKUP(Proj9[[#This Row],[ID]],Query!$A:$M,13,FALSE)),"",VLOOKUP(Proj9[[#This Row],[ID]],Query!$A:$M,13,FALSE))</f>
        <v/>
      </c>
      <c r="N78" s="5" t="str">
        <f>IF(ISBLANK(VLOOKUP(Proj9[[#This Row],[ID]],Query!$A:$N,14,FALSE)),"",VLOOKUP(Proj9[[#This Row],[ID]],Query!$A:$N,14,FALSE))</f>
        <v/>
      </c>
      <c r="O78" s="5" t="str">
        <f>IF(ISBLANK(VLOOKUP(Proj9[[#This Row],[ID]],Query!$A:$O,15,FALSE)),"",VLOOKUP(Proj9[[#This Row],[ID]],Query!$A:$O,15,FALSE))</f>
        <v/>
      </c>
      <c r="P78" t="str">
        <f>IF(ISBLANK(VLOOKUP(Proj9[[#This Row],[ID]],Query!$A:$P,16,FALSE)),"",VLOOKUP(Proj9[[#This Row],[ID]],Query!$A:$P,16,FALSE))</f>
        <v/>
      </c>
    </row>
    <row r="79" spans="1:16">
      <c r="A79" s="18" t="s">
        <v>805</v>
      </c>
      <c r="L79" s="5" t="str">
        <f>IF(ISBLANK(VLOOKUP(Proj9[[#This Row],[ID]],Query!$A:$L,12,FALSE)),"",VLOOKUP(Proj9[[#This Row],[ID]],Query!$A:$L,12,FALSE))</f>
        <v/>
      </c>
      <c r="M79" s="5" t="str">
        <f>IF(ISBLANK(VLOOKUP(Proj9[[#This Row],[ID]],Query!$A:$M,13,FALSE)),"",VLOOKUP(Proj9[[#This Row],[ID]],Query!$A:$M,13,FALSE))</f>
        <v/>
      </c>
      <c r="N79" s="5" t="str">
        <f>IF(ISBLANK(VLOOKUP(Proj9[[#This Row],[ID]],Query!$A:$N,14,FALSE)),"",VLOOKUP(Proj9[[#This Row],[ID]],Query!$A:$N,14,FALSE))</f>
        <v/>
      </c>
      <c r="O79" s="5" t="str">
        <f>IF(ISBLANK(VLOOKUP(Proj9[[#This Row],[ID]],Query!$A:$O,15,FALSE)),"",VLOOKUP(Proj9[[#This Row],[ID]],Query!$A:$O,15,FALSE))</f>
        <v/>
      </c>
      <c r="P79" t="str">
        <f>IF(ISBLANK(VLOOKUP(Proj9[[#This Row],[ID]],Query!$A:$P,16,FALSE)),"",VLOOKUP(Proj9[[#This Row],[ID]],Query!$A:$P,16,FALSE))</f>
        <v/>
      </c>
    </row>
    <row r="80" spans="1:16">
      <c r="A80" s="18" t="s">
        <v>806</v>
      </c>
      <c r="L80" s="5" t="str">
        <f>IF(ISBLANK(VLOOKUP(Proj9[[#This Row],[ID]],Query!$A:$L,12,FALSE)),"",VLOOKUP(Proj9[[#This Row],[ID]],Query!$A:$L,12,FALSE))</f>
        <v/>
      </c>
      <c r="M80" s="5" t="str">
        <f>IF(ISBLANK(VLOOKUP(Proj9[[#This Row],[ID]],Query!$A:$M,13,FALSE)),"",VLOOKUP(Proj9[[#This Row],[ID]],Query!$A:$M,13,FALSE))</f>
        <v/>
      </c>
      <c r="N80" s="5" t="str">
        <f>IF(ISBLANK(VLOOKUP(Proj9[[#This Row],[ID]],Query!$A:$N,14,FALSE)),"",VLOOKUP(Proj9[[#This Row],[ID]],Query!$A:$N,14,FALSE))</f>
        <v/>
      </c>
      <c r="O80" s="5" t="str">
        <f>IF(ISBLANK(VLOOKUP(Proj9[[#This Row],[ID]],Query!$A:$O,15,FALSE)),"",VLOOKUP(Proj9[[#This Row],[ID]],Query!$A:$O,15,FALSE))</f>
        <v/>
      </c>
      <c r="P80" t="str">
        <f>IF(ISBLANK(VLOOKUP(Proj9[[#This Row],[ID]],Query!$A:$P,16,FALSE)),"",VLOOKUP(Proj9[[#This Row],[ID]],Query!$A:$P,16,FALSE))</f>
        <v/>
      </c>
    </row>
    <row r="81" spans="1:16">
      <c r="A81" s="18" t="s">
        <v>807</v>
      </c>
      <c r="L81" s="5" t="str">
        <f>IF(ISBLANK(VLOOKUP(Proj9[[#This Row],[ID]],Query!$A:$L,12,FALSE)),"",VLOOKUP(Proj9[[#This Row],[ID]],Query!$A:$L,12,FALSE))</f>
        <v/>
      </c>
      <c r="M81" s="5" t="str">
        <f>IF(ISBLANK(VLOOKUP(Proj9[[#This Row],[ID]],Query!$A:$M,13,FALSE)),"",VLOOKUP(Proj9[[#This Row],[ID]],Query!$A:$M,13,FALSE))</f>
        <v/>
      </c>
      <c r="N81" s="5" t="str">
        <f>IF(ISBLANK(VLOOKUP(Proj9[[#This Row],[ID]],Query!$A:$N,14,FALSE)),"",VLOOKUP(Proj9[[#This Row],[ID]],Query!$A:$N,14,FALSE))</f>
        <v/>
      </c>
      <c r="O81" s="5" t="str">
        <f>IF(ISBLANK(VLOOKUP(Proj9[[#This Row],[ID]],Query!$A:$O,15,FALSE)),"",VLOOKUP(Proj9[[#This Row],[ID]],Query!$A:$O,15,FALSE))</f>
        <v/>
      </c>
      <c r="P81" t="str">
        <f>IF(ISBLANK(VLOOKUP(Proj9[[#This Row],[ID]],Query!$A:$P,16,FALSE)),"",VLOOKUP(Proj9[[#This Row],[ID]],Query!$A:$P,16,FALSE))</f>
        <v/>
      </c>
    </row>
    <row r="82" spans="1:16">
      <c r="A82" s="18" t="s">
        <v>808</v>
      </c>
      <c r="L82" s="5" t="str">
        <f>IF(ISBLANK(VLOOKUP(Proj9[[#This Row],[ID]],Query!$A:$L,12,FALSE)),"",VLOOKUP(Proj9[[#This Row],[ID]],Query!$A:$L,12,FALSE))</f>
        <v/>
      </c>
      <c r="M82" s="5" t="str">
        <f>IF(ISBLANK(VLOOKUP(Proj9[[#This Row],[ID]],Query!$A:$M,13,FALSE)),"",VLOOKUP(Proj9[[#This Row],[ID]],Query!$A:$M,13,FALSE))</f>
        <v/>
      </c>
      <c r="N82" s="5" t="str">
        <f>IF(ISBLANK(VLOOKUP(Proj9[[#This Row],[ID]],Query!$A:$N,14,FALSE)),"",VLOOKUP(Proj9[[#This Row],[ID]],Query!$A:$N,14,FALSE))</f>
        <v/>
      </c>
      <c r="O82" s="5" t="str">
        <f>IF(ISBLANK(VLOOKUP(Proj9[[#This Row],[ID]],Query!$A:$O,15,FALSE)),"",VLOOKUP(Proj9[[#This Row],[ID]],Query!$A:$O,15,FALSE))</f>
        <v/>
      </c>
      <c r="P82" t="str">
        <f>IF(ISBLANK(VLOOKUP(Proj9[[#This Row],[ID]],Query!$A:$P,16,FALSE)),"",VLOOKUP(Proj9[[#This Row],[ID]],Query!$A:$P,16,FALSE))</f>
        <v/>
      </c>
    </row>
    <row r="83" spans="1:16">
      <c r="A83" s="18" t="s">
        <v>809</v>
      </c>
      <c r="L83" s="5" t="str">
        <f>IF(ISBLANK(VLOOKUP(Proj9[[#This Row],[ID]],Query!$A:$L,12,FALSE)),"",VLOOKUP(Proj9[[#This Row],[ID]],Query!$A:$L,12,FALSE))</f>
        <v/>
      </c>
      <c r="M83" s="5" t="str">
        <f>IF(ISBLANK(VLOOKUP(Proj9[[#This Row],[ID]],Query!$A:$M,13,FALSE)),"",VLOOKUP(Proj9[[#This Row],[ID]],Query!$A:$M,13,FALSE))</f>
        <v/>
      </c>
      <c r="N83" s="5" t="str">
        <f>IF(ISBLANK(VLOOKUP(Proj9[[#This Row],[ID]],Query!$A:$N,14,FALSE)),"",VLOOKUP(Proj9[[#This Row],[ID]],Query!$A:$N,14,FALSE))</f>
        <v/>
      </c>
      <c r="O83" s="5" t="str">
        <f>IF(ISBLANK(VLOOKUP(Proj9[[#This Row],[ID]],Query!$A:$O,15,FALSE)),"",VLOOKUP(Proj9[[#This Row],[ID]],Query!$A:$O,15,FALSE))</f>
        <v/>
      </c>
      <c r="P83" t="str">
        <f>IF(ISBLANK(VLOOKUP(Proj9[[#This Row],[ID]],Query!$A:$P,16,FALSE)),"",VLOOKUP(Proj9[[#This Row],[ID]],Query!$A:$P,16,FALSE))</f>
        <v/>
      </c>
    </row>
    <row r="84" spans="1:16">
      <c r="A84" s="18" t="s">
        <v>810</v>
      </c>
      <c r="L84" s="5" t="str">
        <f>IF(ISBLANK(VLOOKUP(Proj9[[#This Row],[ID]],Query!$A:$L,12,FALSE)),"",VLOOKUP(Proj9[[#This Row],[ID]],Query!$A:$L,12,FALSE))</f>
        <v/>
      </c>
      <c r="M84" s="5" t="str">
        <f>IF(ISBLANK(VLOOKUP(Proj9[[#This Row],[ID]],Query!$A:$M,13,FALSE)),"",VLOOKUP(Proj9[[#This Row],[ID]],Query!$A:$M,13,FALSE))</f>
        <v/>
      </c>
      <c r="N84" s="5" t="str">
        <f>IF(ISBLANK(VLOOKUP(Proj9[[#This Row],[ID]],Query!$A:$N,14,FALSE)),"",VLOOKUP(Proj9[[#This Row],[ID]],Query!$A:$N,14,FALSE))</f>
        <v/>
      </c>
      <c r="O84" s="5" t="str">
        <f>IF(ISBLANK(VLOOKUP(Proj9[[#This Row],[ID]],Query!$A:$O,15,FALSE)),"",VLOOKUP(Proj9[[#This Row],[ID]],Query!$A:$O,15,FALSE))</f>
        <v/>
      </c>
      <c r="P84" t="str">
        <f>IF(ISBLANK(VLOOKUP(Proj9[[#This Row],[ID]],Query!$A:$P,16,FALSE)),"",VLOOKUP(Proj9[[#This Row],[ID]],Query!$A:$P,16,FALSE))</f>
        <v/>
      </c>
    </row>
    <row r="85" spans="1:16">
      <c r="A85" s="18" t="s">
        <v>811</v>
      </c>
      <c r="L85" s="5" t="str">
        <f>IF(ISBLANK(VLOOKUP(Proj9[[#This Row],[ID]],Query!$A:$L,12,FALSE)),"",VLOOKUP(Proj9[[#This Row],[ID]],Query!$A:$L,12,FALSE))</f>
        <v/>
      </c>
      <c r="M85" s="5" t="str">
        <f>IF(ISBLANK(VLOOKUP(Proj9[[#This Row],[ID]],Query!$A:$M,13,FALSE)),"",VLOOKUP(Proj9[[#This Row],[ID]],Query!$A:$M,13,FALSE))</f>
        <v/>
      </c>
      <c r="N85" s="5" t="str">
        <f>IF(ISBLANK(VLOOKUP(Proj9[[#This Row],[ID]],Query!$A:$N,14,FALSE)),"",VLOOKUP(Proj9[[#This Row],[ID]],Query!$A:$N,14,FALSE))</f>
        <v/>
      </c>
      <c r="O85" s="5" t="str">
        <f>IF(ISBLANK(VLOOKUP(Proj9[[#This Row],[ID]],Query!$A:$O,15,FALSE)),"",VLOOKUP(Proj9[[#This Row],[ID]],Query!$A:$O,15,FALSE))</f>
        <v/>
      </c>
      <c r="P85" t="str">
        <f>IF(ISBLANK(VLOOKUP(Proj9[[#This Row],[ID]],Query!$A:$P,16,FALSE)),"",VLOOKUP(Proj9[[#This Row],[ID]],Query!$A:$P,16,FALSE))</f>
        <v/>
      </c>
    </row>
    <row r="86" spans="1:16">
      <c r="A86" s="18" t="s">
        <v>812</v>
      </c>
      <c r="L86" s="5" t="str">
        <f>IF(ISBLANK(VLOOKUP(Proj9[[#This Row],[ID]],Query!$A:$L,12,FALSE)),"",VLOOKUP(Proj9[[#This Row],[ID]],Query!$A:$L,12,FALSE))</f>
        <v/>
      </c>
      <c r="M86" s="5" t="str">
        <f>IF(ISBLANK(VLOOKUP(Proj9[[#This Row],[ID]],Query!$A:$M,13,FALSE)),"",VLOOKUP(Proj9[[#This Row],[ID]],Query!$A:$M,13,FALSE))</f>
        <v/>
      </c>
      <c r="N86" s="5" t="str">
        <f>IF(ISBLANK(VLOOKUP(Proj9[[#This Row],[ID]],Query!$A:$N,14,FALSE)),"",VLOOKUP(Proj9[[#This Row],[ID]],Query!$A:$N,14,FALSE))</f>
        <v/>
      </c>
      <c r="O86" s="5" t="str">
        <f>IF(ISBLANK(VLOOKUP(Proj9[[#This Row],[ID]],Query!$A:$O,15,FALSE)),"",VLOOKUP(Proj9[[#This Row],[ID]],Query!$A:$O,15,FALSE))</f>
        <v/>
      </c>
      <c r="P86" t="str">
        <f>IF(ISBLANK(VLOOKUP(Proj9[[#This Row],[ID]],Query!$A:$P,16,FALSE)),"",VLOOKUP(Proj9[[#This Row],[ID]],Query!$A:$P,16,FALSE))</f>
        <v/>
      </c>
    </row>
    <row r="87" spans="1:16">
      <c r="A87" s="18" t="s">
        <v>813</v>
      </c>
      <c r="L87" s="5" t="str">
        <f>IF(ISBLANK(VLOOKUP(Proj9[[#This Row],[ID]],Query!$A:$L,12,FALSE)),"",VLOOKUP(Proj9[[#This Row],[ID]],Query!$A:$L,12,FALSE))</f>
        <v/>
      </c>
      <c r="M87" s="5" t="str">
        <f>IF(ISBLANK(VLOOKUP(Proj9[[#This Row],[ID]],Query!$A:$M,13,FALSE)),"",VLOOKUP(Proj9[[#This Row],[ID]],Query!$A:$M,13,FALSE))</f>
        <v/>
      </c>
      <c r="N87" s="5" t="str">
        <f>IF(ISBLANK(VLOOKUP(Proj9[[#This Row],[ID]],Query!$A:$N,14,FALSE)),"",VLOOKUP(Proj9[[#This Row],[ID]],Query!$A:$N,14,FALSE))</f>
        <v/>
      </c>
      <c r="O87" s="5" t="str">
        <f>IF(ISBLANK(VLOOKUP(Proj9[[#This Row],[ID]],Query!$A:$O,15,FALSE)),"",VLOOKUP(Proj9[[#This Row],[ID]],Query!$A:$O,15,FALSE))</f>
        <v/>
      </c>
      <c r="P87" t="str">
        <f>IF(ISBLANK(VLOOKUP(Proj9[[#This Row],[ID]],Query!$A:$P,16,FALSE)),"",VLOOKUP(Proj9[[#This Row],[ID]],Query!$A:$P,16,FALSE))</f>
        <v/>
      </c>
    </row>
    <row r="88" spans="1:16">
      <c r="A88" s="18" t="s">
        <v>814</v>
      </c>
      <c r="L88" s="5" t="str">
        <f>IF(ISBLANK(VLOOKUP(Proj9[[#This Row],[ID]],Query!$A:$L,12,FALSE)),"",VLOOKUP(Proj9[[#This Row],[ID]],Query!$A:$L,12,FALSE))</f>
        <v/>
      </c>
      <c r="M88" s="5" t="str">
        <f>IF(ISBLANK(VLOOKUP(Proj9[[#This Row],[ID]],Query!$A:$M,13,FALSE)),"",VLOOKUP(Proj9[[#This Row],[ID]],Query!$A:$M,13,FALSE))</f>
        <v/>
      </c>
      <c r="N88" s="5" t="str">
        <f>IF(ISBLANK(VLOOKUP(Proj9[[#This Row],[ID]],Query!$A:$N,14,FALSE)),"",VLOOKUP(Proj9[[#This Row],[ID]],Query!$A:$N,14,FALSE))</f>
        <v/>
      </c>
      <c r="O88" s="5" t="str">
        <f>IF(ISBLANK(VLOOKUP(Proj9[[#This Row],[ID]],Query!$A:$O,15,FALSE)),"",VLOOKUP(Proj9[[#This Row],[ID]],Query!$A:$O,15,FALSE))</f>
        <v/>
      </c>
      <c r="P88" t="str">
        <f>IF(ISBLANK(VLOOKUP(Proj9[[#This Row],[ID]],Query!$A:$P,16,FALSE)),"",VLOOKUP(Proj9[[#This Row],[ID]],Query!$A:$P,16,FALSE))</f>
        <v/>
      </c>
    </row>
    <row r="89" spans="1:16">
      <c r="A89" s="18" t="s">
        <v>815</v>
      </c>
      <c r="L89" s="5" t="str">
        <f>IF(ISBLANK(VLOOKUP(Proj9[[#This Row],[ID]],Query!$A:$L,12,FALSE)),"",VLOOKUP(Proj9[[#This Row],[ID]],Query!$A:$L,12,FALSE))</f>
        <v/>
      </c>
      <c r="M89" s="5" t="str">
        <f>IF(ISBLANK(VLOOKUP(Proj9[[#This Row],[ID]],Query!$A:$M,13,FALSE)),"",VLOOKUP(Proj9[[#This Row],[ID]],Query!$A:$M,13,FALSE))</f>
        <v/>
      </c>
      <c r="N89" s="5" t="str">
        <f>IF(ISBLANK(VLOOKUP(Proj9[[#This Row],[ID]],Query!$A:$N,14,FALSE)),"",VLOOKUP(Proj9[[#This Row],[ID]],Query!$A:$N,14,FALSE))</f>
        <v/>
      </c>
      <c r="O89" s="5" t="str">
        <f>IF(ISBLANK(VLOOKUP(Proj9[[#This Row],[ID]],Query!$A:$O,15,FALSE)),"",VLOOKUP(Proj9[[#This Row],[ID]],Query!$A:$O,15,FALSE))</f>
        <v/>
      </c>
      <c r="P89" t="str">
        <f>IF(ISBLANK(VLOOKUP(Proj9[[#This Row],[ID]],Query!$A:$P,16,FALSE)),"",VLOOKUP(Proj9[[#This Row],[ID]],Query!$A:$P,16,FALSE))</f>
        <v/>
      </c>
    </row>
    <row r="90" spans="1:16">
      <c r="A90" s="18" t="s">
        <v>816</v>
      </c>
      <c r="L90" s="5" t="str">
        <f>IF(ISBLANK(VLOOKUP(Proj9[[#This Row],[ID]],Query!$A:$L,12,FALSE)),"",VLOOKUP(Proj9[[#This Row],[ID]],Query!$A:$L,12,FALSE))</f>
        <v/>
      </c>
      <c r="M90" s="5" t="str">
        <f>IF(ISBLANK(VLOOKUP(Proj9[[#This Row],[ID]],Query!$A:$M,13,FALSE)),"",VLOOKUP(Proj9[[#This Row],[ID]],Query!$A:$M,13,FALSE))</f>
        <v/>
      </c>
      <c r="N90" s="5" t="str">
        <f>IF(ISBLANK(VLOOKUP(Proj9[[#This Row],[ID]],Query!$A:$N,14,FALSE)),"",VLOOKUP(Proj9[[#This Row],[ID]],Query!$A:$N,14,FALSE))</f>
        <v/>
      </c>
      <c r="O90" s="5" t="str">
        <f>IF(ISBLANK(VLOOKUP(Proj9[[#This Row],[ID]],Query!$A:$O,15,FALSE)),"",VLOOKUP(Proj9[[#This Row],[ID]],Query!$A:$O,15,FALSE))</f>
        <v/>
      </c>
      <c r="P90" t="str">
        <f>IF(ISBLANK(VLOOKUP(Proj9[[#This Row],[ID]],Query!$A:$P,16,FALSE)),"",VLOOKUP(Proj9[[#This Row],[ID]],Query!$A:$P,16,FALSE))</f>
        <v/>
      </c>
    </row>
    <row r="91" spans="1:16">
      <c r="A91" s="18" t="s">
        <v>817</v>
      </c>
      <c r="L91" s="5" t="str">
        <f>IF(ISBLANK(VLOOKUP(Proj9[[#This Row],[ID]],Query!$A:$L,12,FALSE)),"",VLOOKUP(Proj9[[#This Row],[ID]],Query!$A:$L,12,FALSE))</f>
        <v/>
      </c>
      <c r="M91" s="5" t="str">
        <f>IF(ISBLANK(VLOOKUP(Proj9[[#This Row],[ID]],Query!$A:$M,13,FALSE)),"",VLOOKUP(Proj9[[#This Row],[ID]],Query!$A:$M,13,FALSE))</f>
        <v/>
      </c>
      <c r="N91" s="5" t="str">
        <f>IF(ISBLANK(VLOOKUP(Proj9[[#This Row],[ID]],Query!$A:$N,14,FALSE)),"",VLOOKUP(Proj9[[#This Row],[ID]],Query!$A:$N,14,FALSE))</f>
        <v/>
      </c>
      <c r="O91" s="5" t="str">
        <f>IF(ISBLANK(VLOOKUP(Proj9[[#This Row],[ID]],Query!$A:$O,15,FALSE)),"",VLOOKUP(Proj9[[#This Row],[ID]],Query!$A:$O,15,FALSE))</f>
        <v/>
      </c>
      <c r="P91" t="str">
        <f>IF(ISBLANK(VLOOKUP(Proj9[[#This Row],[ID]],Query!$A:$P,16,FALSE)),"",VLOOKUP(Proj9[[#This Row],[ID]],Query!$A:$P,16,FALSE))</f>
        <v/>
      </c>
    </row>
    <row r="92" spans="1:16">
      <c r="A92" s="18" t="s">
        <v>818</v>
      </c>
      <c r="L92" s="5" t="str">
        <f>IF(ISBLANK(VLOOKUP(Proj9[[#This Row],[ID]],Query!$A:$L,12,FALSE)),"",VLOOKUP(Proj9[[#This Row],[ID]],Query!$A:$L,12,FALSE))</f>
        <v/>
      </c>
      <c r="M92" s="5" t="str">
        <f>IF(ISBLANK(VLOOKUP(Proj9[[#This Row],[ID]],Query!$A:$M,13,FALSE)),"",VLOOKUP(Proj9[[#This Row],[ID]],Query!$A:$M,13,FALSE))</f>
        <v/>
      </c>
      <c r="N92" s="5" t="str">
        <f>IF(ISBLANK(VLOOKUP(Proj9[[#This Row],[ID]],Query!$A:$N,14,FALSE)),"",VLOOKUP(Proj9[[#This Row],[ID]],Query!$A:$N,14,FALSE))</f>
        <v/>
      </c>
      <c r="O92" s="5" t="str">
        <f>IF(ISBLANK(VLOOKUP(Proj9[[#This Row],[ID]],Query!$A:$O,15,FALSE)),"",VLOOKUP(Proj9[[#This Row],[ID]],Query!$A:$O,15,FALSE))</f>
        <v/>
      </c>
      <c r="P92" t="str">
        <f>IF(ISBLANK(VLOOKUP(Proj9[[#This Row],[ID]],Query!$A:$P,16,FALSE)),"",VLOOKUP(Proj9[[#This Row],[ID]],Query!$A:$P,16,FALSE))</f>
        <v/>
      </c>
    </row>
    <row r="93" spans="1:16">
      <c r="A93" s="18" t="s">
        <v>819</v>
      </c>
      <c r="L93" s="5" t="str">
        <f>IF(ISBLANK(VLOOKUP(Proj9[[#This Row],[ID]],Query!$A:$L,12,FALSE)),"",VLOOKUP(Proj9[[#This Row],[ID]],Query!$A:$L,12,FALSE))</f>
        <v/>
      </c>
      <c r="M93" s="5" t="str">
        <f>IF(ISBLANK(VLOOKUP(Proj9[[#This Row],[ID]],Query!$A:$M,13,FALSE)),"",VLOOKUP(Proj9[[#This Row],[ID]],Query!$A:$M,13,FALSE))</f>
        <v/>
      </c>
      <c r="N93" s="5" t="str">
        <f>IF(ISBLANK(VLOOKUP(Proj9[[#This Row],[ID]],Query!$A:$N,14,FALSE)),"",VLOOKUP(Proj9[[#This Row],[ID]],Query!$A:$N,14,FALSE))</f>
        <v/>
      </c>
      <c r="O93" s="5" t="str">
        <f>IF(ISBLANK(VLOOKUP(Proj9[[#This Row],[ID]],Query!$A:$O,15,FALSE)),"",VLOOKUP(Proj9[[#This Row],[ID]],Query!$A:$O,15,FALSE))</f>
        <v/>
      </c>
      <c r="P93" t="str">
        <f>IF(ISBLANK(VLOOKUP(Proj9[[#This Row],[ID]],Query!$A:$P,16,FALSE)),"",VLOOKUP(Proj9[[#This Row],[ID]],Query!$A:$P,16,FALSE))</f>
        <v/>
      </c>
    </row>
    <row r="94" spans="1:16">
      <c r="A94" s="18" t="s">
        <v>820</v>
      </c>
      <c r="L94" s="5" t="str">
        <f>IF(ISBLANK(VLOOKUP(Proj9[[#This Row],[ID]],Query!$A:$L,12,FALSE)),"",VLOOKUP(Proj9[[#This Row],[ID]],Query!$A:$L,12,FALSE))</f>
        <v/>
      </c>
      <c r="M94" s="5" t="str">
        <f>IF(ISBLANK(VLOOKUP(Proj9[[#This Row],[ID]],Query!$A:$M,13,FALSE)),"",VLOOKUP(Proj9[[#This Row],[ID]],Query!$A:$M,13,FALSE))</f>
        <v/>
      </c>
      <c r="N94" s="5" t="str">
        <f>IF(ISBLANK(VLOOKUP(Proj9[[#This Row],[ID]],Query!$A:$N,14,FALSE)),"",VLOOKUP(Proj9[[#This Row],[ID]],Query!$A:$N,14,FALSE))</f>
        <v/>
      </c>
      <c r="O94" s="5" t="str">
        <f>IF(ISBLANK(VLOOKUP(Proj9[[#This Row],[ID]],Query!$A:$O,15,FALSE)),"",VLOOKUP(Proj9[[#This Row],[ID]],Query!$A:$O,15,FALSE))</f>
        <v/>
      </c>
      <c r="P94" t="str">
        <f>IF(ISBLANK(VLOOKUP(Proj9[[#This Row],[ID]],Query!$A:$P,16,FALSE)),"",VLOOKUP(Proj9[[#This Row],[ID]],Query!$A:$P,16,FALSE))</f>
        <v/>
      </c>
    </row>
    <row r="95" spans="1:16">
      <c r="A95" s="18" t="s">
        <v>821</v>
      </c>
      <c r="L95" s="5" t="str">
        <f>IF(ISBLANK(VLOOKUP(Proj9[[#This Row],[ID]],Query!$A:$L,12,FALSE)),"",VLOOKUP(Proj9[[#This Row],[ID]],Query!$A:$L,12,FALSE))</f>
        <v/>
      </c>
      <c r="M95" s="5" t="str">
        <f>IF(ISBLANK(VLOOKUP(Proj9[[#This Row],[ID]],Query!$A:$M,13,FALSE)),"",VLOOKUP(Proj9[[#This Row],[ID]],Query!$A:$M,13,FALSE))</f>
        <v/>
      </c>
      <c r="N95" s="5" t="str">
        <f>IF(ISBLANK(VLOOKUP(Proj9[[#This Row],[ID]],Query!$A:$N,14,FALSE)),"",VLOOKUP(Proj9[[#This Row],[ID]],Query!$A:$N,14,FALSE))</f>
        <v/>
      </c>
      <c r="O95" s="5" t="str">
        <f>IF(ISBLANK(VLOOKUP(Proj9[[#This Row],[ID]],Query!$A:$O,15,FALSE)),"",VLOOKUP(Proj9[[#This Row],[ID]],Query!$A:$O,15,FALSE))</f>
        <v/>
      </c>
      <c r="P95" t="str">
        <f>IF(ISBLANK(VLOOKUP(Proj9[[#This Row],[ID]],Query!$A:$P,16,FALSE)),"",VLOOKUP(Proj9[[#This Row],[ID]],Query!$A:$P,16,FALSE))</f>
        <v/>
      </c>
    </row>
    <row r="96" spans="1:16">
      <c r="A96" s="18" t="s">
        <v>822</v>
      </c>
      <c r="L96" s="5" t="str">
        <f>IF(ISBLANK(VLOOKUP(Proj9[[#This Row],[ID]],Query!$A:$L,12,FALSE)),"",VLOOKUP(Proj9[[#This Row],[ID]],Query!$A:$L,12,FALSE))</f>
        <v/>
      </c>
      <c r="M96" s="5" t="str">
        <f>IF(ISBLANK(VLOOKUP(Proj9[[#This Row],[ID]],Query!$A:$M,13,FALSE)),"",VLOOKUP(Proj9[[#This Row],[ID]],Query!$A:$M,13,FALSE))</f>
        <v/>
      </c>
      <c r="N96" s="5" t="str">
        <f>IF(ISBLANK(VLOOKUP(Proj9[[#This Row],[ID]],Query!$A:$N,14,FALSE)),"",VLOOKUP(Proj9[[#This Row],[ID]],Query!$A:$N,14,FALSE))</f>
        <v/>
      </c>
      <c r="O96" s="5" t="str">
        <f>IF(ISBLANK(VLOOKUP(Proj9[[#This Row],[ID]],Query!$A:$O,15,FALSE)),"",VLOOKUP(Proj9[[#This Row],[ID]],Query!$A:$O,15,FALSE))</f>
        <v/>
      </c>
      <c r="P96" t="str">
        <f>IF(ISBLANK(VLOOKUP(Proj9[[#This Row],[ID]],Query!$A:$P,16,FALSE)),"",VLOOKUP(Proj9[[#This Row],[ID]],Query!$A:$P,16,FALSE))</f>
        <v/>
      </c>
    </row>
    <row r="97" spans="1:16">
      <c r="A97" s="18" t="s">
        <v>823</v>
      </c>
      <c r="L97" s="5" t="str">
        <f>IF(ISBLANK(VLOOKUP(Proj9[[#This Row],[ID]],Query!$A:$L,12,FALSE)),"",VLOOKUP(Proj9[[#This Row],[ID]],Query!$A:$L,12,FALSE))</f>
        <v/>
      </c>
      <c r="M97" s="5" t="str">
        <f>IF(ISBLANK(VLOOKUP(Proj9[[#This Row],[ID]],Query!$A:$M,13,FALSE)),"",VLOOKUP(Proj9[[#This Row],[ID]],Query!$A:$M,13,FALSE))</f>
        <v/>
      </c>
      <c r="N97" s="5" t="str">
        <f>IF(ISBLANK(VLOOKUP(Proj9[[#This Row],[ID]],Query!$A:$N,14,FALSE)),"",VLOOKUP(Proj9[[#This Row],[ID]],Query!$A:$N,14,FALSE))</f>
        <v/>
      </c>
      <c r="O97" s="5" t="str">
        <f>IF(ISBLANK(VLOOKUP(Proj9[[#This Row],[ID]],Query!$A:$O,15,FALSE)),"",VLOOKUP(Proj9[[#This Row],[ID]],Query!$A:$O,15,FALSE))</f>
        <v/>
      </c>
      <c r="P97" t="str">
        <f>IF(ISBLANK(VLOOKUP(Proj9[[#This Row],[ID]],Query!$A:$P,16,FALSE)),"",VLOOKUP(Proj9[[#This Row],[ID]],Query!$A:$P,16,FALSE))</f>
        <v/>
      </c>
    </row>
    <row r="98" spans="1:16">
      <c r="A98" s="18" t="s">
        <v>824</v>
      </c>
      <c r="L98" s="5" t="str">
        <f>IF(ISBLANK(VLOOKUP(Proj9[[#This Row],[ID]],Query!$A:$L,12,FALSE)),"",VLOOKUP(Proj9[[#This Row],[ID]],Query!$A:$L,12,FALSE))</f>
        <v/>
      </c>
      <c r="M98" s="5" t="str">
        <f>IF(ISBLANK(VLOOKUP(Proj9[[#This Row],[ID]],Query!$A:$M,13,FALSE)),"",VLOOKUP(Proj9[[#This Row],[ID]],Query!$A:$M,13,FALSE))</f>
        <v/>
      </c>
      <c r="N98" s="5" t="str">
        <f>IF(ISBLANK(VLOOKUP(Proj9[[#This Row],[ID]],Query!$A:$N,14,FALSE)),"",VLOOKUP(Proj9[[#This Row],[ID]],Query!$A:$N,14,FALSE))</f>
        <v/>
      </c>
      <c r="O98" s="5" t="str">
        <f>IF(ISBLANK(VLOOKUP(Proj9[[#This Row],[ID]],Query!$A:$O,15,FALSE)),"",VLOOKUP(Proj9[[#This Row],[ID]],Query!$A:$O,15,FALSE))</f>
        <v/>
      </c>
      <c r="P98" t="str">
        <f>IF(ISBLANK(VLOOKUP(Proj9[[#This Row],[ID]],Query!$A:$P,16,FALSE)),"",VLOOKUP(Proj9[[#This Row],[ID]],Query!$A:$P,16,FALSE))</f>
        <v/>
      </c>
    </row>
    <row r="99" spans="1:16">
      <c r="A99" s="18" t="s">
        <v>825</v>
      </c>
      <c r="L99" s="5" t="str">
        <f>IF(ISBLANK(VLOOKUP(Proj9[[#This Row],[ID]],Query!$A:$L,12,FALSE)),"",VLOOKUP(Proj9[[#This Row],[ID]],Query!$A:$L,12,FALSE))</f>
        <v/>
      </c>
      <c r="M99" s="5" t="str">
        <f>IF(ISBLANK(VLOOKUP(Proj9[[#This Row],[ID]],Query!$A:$M,13,FALSE)),"",VLOOKUP(Proj9[[#This Row],[ID]],Query!$A:$M,13,FALSE))</f>
        <v/>
      </c>
      <c r="N99" s="5" t="str">
        <f>IF(ISBLANK(VLOOKUP(Proj9[[#This Row],[ID]],Query!$A:$N,14,FALSE)),"",VLOOKUP(Proj9[[#This Row],[ID]],Query!$A:$N,14,FALSE))</f>
        <v/>
      </c>
      <c r="O99" s="5" t="str">
        <f>IF(ISBLANK(VLOOKUP(Proj9[[#This Row],[ID]],Query!$A:$O,15,FALSE)),"",VLOOKUP(Proj9[[#This Row],[ID]],Query!$A:$O,15,FALSE))</f>
        <v/>
      </c>
      <c r="P99" t="str">
        <f>IF(ISBLANK(VLOOKUP(Proj9[[#This Row],[ID]],Query!$A:$P,16,FALSE)),"",VLOOKUP(Proj9[[#This Row],[ID]],Query!$A:$P,16,FALSE))</f>
        <v/>
      </c>
    </row>
    <row r="100" spans="1:16">
      <c r="A100" s="18" t="s">
        <v>826</v>
      </c>
      <c r="L100" s="5" t="str">
        <f>IF(ISBLANK(VLOOKUP(Proj9[[#This Row],[ID]],Query!$A:$L,12,FALSE)),"",VLOOKUP(Proj9[[#This Row],[ID]],Query!$A:$L,12,FALSE))</f>
        <v/>
      </c>
      <c r="M100" s="5" t="str">
        <f>IF(ISBLANK(VLOOKUP(Proj9[[#This Row],[ID]],Query!$A:$M,13,FALSE)),"",VLOOKUP(Proj9[[#This Row],[ID]],Query!$A:$M,13,FALSE))</f>
        <v/>
      </c>
      <c r="N100" s="5" t="str">
        <f>IF(ISBLANK(VLOOKUP(Proj9[[#This Row],[ID]],Query!$A:$N,14,FALSE)),"",VLOOKUP(Proj9[[#This Row],[ID]],Query!$A:$N,14,FALSE))</f>
        <v/>
      </c>
      <c r="O100" s="5" t="str">
        <f>IF(ISBLANK(VLOOKUP(Proj9[[#This Row],[ID]],Query!$A:$O,15,FALSE)),"",VLOOKUP(Proj9[[#This Row],[ID]],Query!$A:$O,15,FALSE))</f>
        <v/>
      </c>
      <c r="P100" t="str">
        <f>IF(ISBLANK(VLOOKUP(Proj9[[#This Row],[ID]],Query!$A:$P,16,FALSE)),"",VLOOKUP(Proj9[[#This Row],[ID]],Query!$A:$P,16,FALSE))</f>
        <v/>
      </c>
    </row>
  </sheetData>
  <sheetProtection selectLockedCells="1" selectUnlockedCells="1"/>
  <phoneticPr fontId="10" type="noConversion"/>
  <conditionalFormatting sqref="C2:C100">
    <cfRule type="cellIs" dxfId="48" priority="1" operator="greaterThan">
      <formula>1</formula>
    </cfRule>
  </conditionalFormatting>
  <conditionalFormatting sqref="J2:J100">
    <cfRule type="cellIs" dxfId="47" priority="2" operator="greaterThan">
      <formula>7</formula>
    </cfRule>
  </conditionalFormatting>
  <dataValidations count="1">
    <dataValidation type="list" allowBlank="1" showInputMessage="1" showErrorMessage="1" sqref="K2:K1048576" xr:uid="{16B0B9CD-FFAE-4928-BDFD-E2BD57E04F06}">
      <formula1>"goedgekeurd, afgekeurd, te herwerken"</formula1>
    </dataValidation>
  </dataValidations>
  <hyperlinks>
    <hyperlink ref="G3" r:id="rId1" xr:uid="{4C554F5F-983B-4F95-B6A2-E40D5B9D7D41}"/>
    <hyperlink ref="G2" r:id="rId2" xr:uid="{9C29F594-F027-45C5-928E-3D176AAC07E2}"/>
  </hyperlinks>
  <pageMargins left="0.7" right="0.7" top="0.75" bottom="0.75" header="0.3" footer="0.3"/>
  <pageSetup paperSize="9" orientation="portrait" r:id="rId3"/>
  <legacyDrawing r:id="rId4"/>
  <tableParts count="1">
    <tablePart r:id="rId5"/>
  </tableParts>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Title="Selecteer een winkel uit de lijs" error="Je hebt een winkel gekozen die niet uit de voorgedefinieerde lijst komt. Controleer of er geen tikfout in de cel staat of bespreek het gebruik van een andere winkel met jouw coach." xr:uid="{955555B2-1579-4D08-8F93-89DE4A51F251}">
          <x14:formula1>
            <xm:f>Winkels!$A:$A</xm:f>
          </x14:formula1>
          <xm:sqref>E1</xm:sqref>
        </x14:dataValidation>
        <x14:dataValidation type="list" errorStyle="warning" allowBlank="1" showInputMessage="1" errorTitle="Selecteer een winkel uit de lijs" error="Je hebt een winkel gekozen die niet uit de voorgedefinieerde lijst komt. Controleer of er geen tikfout in de cel staat of bespreek het gebruik van een andere winkel met jouw coach." xr:uid="{DFA2B07A-39AD-43F3-9E4A-FCF0CB216F4F}">
          <x14:formula1>
            <xm:f>Winkels!$A:$A</xm:f>
          </x14:formula1>
          <xm:sqref>E2:E100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98FB3-F1B0-42DA-81E5-6CB205E97AB2}">
  <dimension ref="A1:R100"/>
  <sheetViews>
    <sheetView topLeftCell="D1" workbookViewId="0">
      <pane ySplit="1" topLeftCell="A2" activePane="bottomLeft" state="frozen"/>
      <selection pane="bottomLeft" activeCell="K2" sqref="K2"/>
      <selection activeCell="A2" sqref="A2:XFD2"/>
    </sheetView>
  </sheetViews>
  <sheetFormatPr defaultRowHeight="15"/>
  <cols>
    <col min="2" max="2" width="17.28515625" style="5" customWidth="1"/>
    <col min="3" max="3" width="11.28515625" bestFit="1" customWidth="1"/>
    <col min="4" max="5" width="26.28515625" customWidth="1"/>
    <col min="6" max="6" width="19.42578125" customWidth="1"/>
    <col min="7" max="7" width="34.5703125" customWidth="1"/>
    <col min="8" max="8" width="27.7109375" style="3" customWidth="1"/>
    <col min="9" max="9" width="19.140625" customWidth="1"/>
    <col min="10" max="10" width="22.7109375" style="10" customWidth="1"/>
    <col min="11" max="11" width="26.28515625" customWidth="1"/>
    <col min="12" max="12" width="34.42578125" style="5" customWidth="1"/>
    <col min="13" max="13" width="37" style="5" customWidth="1"/>
    <col min="14" max="14" width="42.7109375" style="5" customWidth="1"/>
    <col min="15" max="15" width="29.42578125" style="5" customWidth="1"/>
    <col min="16" max="16" width="41.42578125" customWidth="1"/>
    <col min="17" max="17" width="18.7109375" bestFit="1" customWidth="1"/>
    <col min="18" max="18" width="10.42578125" bestFit="1" customWidth="1"/>
  </cols>
  <sheetData>
    <row r="1" spans="1:18">
      <c r="A1" s="19" t="s">
        <v>14</v>
      </c>
      <c r="B1" s="4" t="s">
        <v>15</v>
      </c>
      <c r="C1" s="1" t="s">
        <v>16</v>
      </c>
      <c r="D1" s="1" t="s">
        <v>17</v>
      </c>
      <c r="E1" s="1" t="s">
        <v>18</v>
      </c>
      <c r="F1" s="1" t="s">
        <v>19</v>
      </c>
      <c r="G1" s="1" t="s">
        <v>20</v>
      </c>
      <c r="H1" s="2" t="s">
        <v>21</v>
      </c>
      <c r="I1" s="1" t="s">
        <v>22</v>
      </c>
      <c r="J1" s="1" t="s">
        <v>23</v>
      </c>
      <c r="K1" s="1" t="s">
        <v>24</v>
      </c>
      <c r="L1" s="4" t="s">
        <v>25</v>
      </c>
      <c r="M1" s="4" t="s">
        <v>26</v>
      </c>
      <c r="N1" s="4" t="s">
        <v>27</v>
      </c>
      <c r="O1" s="4" t="s">
        <v>28</v>
      </c>
      <c r="P1" s="1" t="s">
        <v>29</v>
      </c>
      <c r="Q1" s="9" t="s">
        <v>1198</v>
      </c>
      <c r="R1" s="9">
        <f>SUM(H:H)</f>
        <v>0</v>
      </c>
    </row>
    <row r="2" spans="1:18">
      <c r="A2" s="18" t="s">
        <v>827</v>
      </c>
      <c r="F2" s="8"/>
      <c r="G2" s="6"/>
      <c r="H2" s="7"/>
      <c r="L2" s="5" t="str">
        <f>IF(ISBLANK(VLOOKUP(Proj10[[#This Row],[ID]],Query!$A:$L,12,FALSE)),"",VLOOKUP(Proj10[[#This Row],[ID]],Query!$A:$L,12,FALSE))</f>
        <v/>
      </c>
      <c r="M2" s="5" t="str">
        <f>IF(ISBLANK(VLOOKUP(Proj10[[#This Row],[ID]],Query!$A:$M,13,FALSE)),"",VLOOKUP(Proj10[[#This Row],[ID]],Query!$A:$M,13,FALSE))</f>
        <v/>
      </c>
      <c r="N2" s="5" t="str">
        <f>IF(ISBLANK(VLOOKUP(Proj10[[#This Row],[ID]],Query!$A:$N,14,FALSE)),"",VLOOKUP(Proj10[[#This Row],[ID]],Query!$A:$N,14,FALSE))</f>
        <v/>
      </c>
      <c r="O2" s="5" t="str">
        <f>IF(ISBLANK(VLOOKUP(Proj10[[#This Row],[ID]],Query!$A:$O,15,FALSE)),"",VLOOKUP(Proj10[[#This Row],[ID]],Query!$A:$O,15,FALSE))</f>
        <v/>
      </c>
      <c r="P2" t="str">
        <f>IF(ISBLANK(VLOOKUP(Proj10[[#This Row],[ID]],Query!$A:$P,16,FALSE)),"",VLOOKUP(Proj10[[#This Row],[ID]],Query!$A:$P,16,FALSE))</f>
        <v/>
      </c>
    </row>
    <row r="3" spans="1:18">
      <c r="A3" s="18" t="s">
        <v>828</v>
      </c>
      <c r="F3" s="8"/>
      <c r="G3" s="6"/>
      <c r="H3" s="7"/>
      <c r="L3" s="5" t="str">
        <f>IF(ISBLANK(VLOOKUP(Proj10[[#This Row],[ID]],Query!$A:$L,12,FALSE)),"",VLOOKUP(Proj10[[#This Row],[ID]],Query!$A:$L,12,FALSE))</f>
        <v/>
      </c>
      <c r="M3" s="5" t="str">
        <f>IF(ISBLANK(VLOOKUP(Proj10[[#This Row],[ID]],Query!$A:$M,13,FALSE)),"",VLOOKUP(Proj10[[#This Row],[ID]],Query!$A:$M,13,FALSE))</f>
        <v/>
      </c>
      <c r="N3" s="5" t="str">
        <f>IF(ISBLANK(VLOOKUP(Proj10[[#This Row],[ID]],Query!$A:$N,14,FALSE)),"",VLOOKUP(Proj10[[#This Row],[ID]],Query!$A:$N,14,FALSE))</f>
        <v/>
      </c>
      <c r="O3" s="5" t="str">
        <f>IF(ISBLANK(VLOOKUP(Proj10[[#This Row],[ID]],Query!$A:$O,15,FALSE)),"",VLOOKUP(Proj10[[#This Row],[ID]],Query!$A:$O,15,FALSE))</f>
        <v/>
      </c>
      <c r="P3" t="str">
        <f>IF(ISBLANK(VLOOKUP(Proj10[[#This Row],[ID]],Query!$A:$P,16,FALSE)),"",VLOOKUP(Proj10[[#This Row],[ID]],Query!$A:$P,16,FALSE))</f>
        <v/>
      </c>
    </row>
    <row r="4" spans="1:18">
      <c r="A4" s="18" t="s">
        <v>829</v>
      </c>
      <c r="G4" s="6"/>
      <c r="H4" s="7"/>
      <c r="L4" s="5" t="str">
        <f>IF(ISBLANK(VLOOKUP(Proj10[[#This Row],[ID]],Query!$A:$L,12,FALSE)),"",VLOOKUP(Proj10[[#This Row],[ID]],Query!$A:$L,12,FALSE))</f>
        <v/>
      </c>
      <c r="M4" s="5" t="str">
        <f>IF(ISBLANK(VLOOKUP(Proj10[[#This Row],[ID]],Query!$A:$M,13,FALSE)),"",VLOOKUP(Proj10[[#This Row],[ID]],Query!$A:$M,13,FALSE))</f>
        <v/>
      </c>
      <c r="N4" s="5" t="str">
        <f>IF(ISBLANK(VLOOKUP(Proj10[[#This Row],[ID]],Query!$A:$N,14,FALSE)),"",VLOOKUP(Proj10[[#This Row],[ID]],Query!$A:$N,14,FALSE))</f>
        <v/>
      </c>
      <c r="O4" s="5" t="str">
        <f>IF(ISBLANK(VLOOKUP(Proj10[[#This Row],[ID]],Query!$A:$O,15,FALSE)),"",VLOOKUP(Proj10[[#This Row],[ID]],Query!$A:$O,15,FALSE))</f>
        <v/>
      </c>
      <c r="P4" t="str">
        <f>IF(ISBLANK(VLOOKUP(Proj10[[#This Row],[ID]],Query!$A:$P,16,FALSE)),"",VLOOKUP(Proj10[[#This Row],[ID]],Query!$A:$P,16,FALSE))</f>
        <v/>
      </c>
    </row>
    <row r="5" spans="1:18">
      <c r="A5" s="18" t="s">
        <v>830</v>
      </c>
      <c r="G5" s="6"/>
      <c r="H5" s="7"/>
      <c r="L5" s="5" t="str">
        <f>IF(ISBLANK(VLOOKUP(Proj10[[#This Row],[ID]],Query!$A:$L,12,FALSE)),"",VLOOKUP(Proj10[[#This Row],[ID]],Query!$A:$L,12,FALSE))</f>
        <v/>
      </c>
      <c r="M5" s="5" t="str">
        <f>IF(ISBLANK(VLOOKUP(Proj10[[#This Row],[ID]],Query!$A:$M,13,FALSE)),"",VLOOKUP(Proj10[[#This Row],[ID]],Query!$A:$M,13,FALSE))</f>
        <v/>
      </c>
      <c r="N5" s="5" t="str">
        <f>IF(ISBLANK(VLOOKUP(Proj10[[#This Row],[ID]],Query!$A:$N,14,FALSE)),"",VLOOKUP(Proj10[[#This Row],[ID]],Query!$A:$N,14,FALSE))</f>
        <v/>
      </c>
      <c r="O5" s="5" t="str">
        <f>IF(ISBLANK(VLOOKUP(Proj10[[#This Row],[ID]],Query!$A:$O,15,FALSE)),"",VLOOKUP(Proj10[[#This Row],[ID]],Query!$A:$O,15,FALSE))</f>
        <v/>
      </c>
      <c r="P5" t="str">
        <f>IF(ISBLANK(VLOOKUP(Proj10[[#This Row],[ID]],Query!$A:$P,16,FALSE)),"",VLOOKUP(Proj10[[#This Row],[ID]],Query!$A:$P,16,FALSE))</f>
        <v/>
      </c>
    </row>
    <row r="6" spans="1:18">
      <c r="A6" s="18" t="s">
        <v>831</v>
      </c>
      <c r="G6" s="6"/>
      <c r="H6" s="7"/>
      <c r="L6" s="5" t="str">
        <f>IF(ISBLANK(VLOOKUP(Proj10[[#This Row],[ID]],Query!$A:$L,12,FALSE)),"",VLOOKUP(Proj10[[#This Row],[ID]],Query!$A:$L,12,FALSE))</f>
        <v/>
      </c>
      <c r="M6" s="5" t="str">
        <f>IF(ISBLANK(VLOOKUP(Proj10[[#This Row],[ID]],Query!$A:$M,13,FALSE)),"",VLOOKUP(Proj10[[#This Row],[ID]],Query!$A:$M,13,FALSE))</f>
        <v/>
      </c>
      <c r="N6" s="5" t="str">
        <f>IF(ISBLANK(VLOOKUP(Proj10[[#This Row],[ID]],Query!$A:$N,14,FALSE)),"",VLOOKUP(Proj10[[#This Row],[ID]],Query!$A:$N,14,FALSE))</f>
        <v/>
      </c>
      <c r="O6" s="5" t="str">
        <f>IF(ISBLANK(VLOOKUP(Proj10[[#This Row],[ID]],Query!$A:$O,15,FALSE)),"",VLOOKUP(Proj10[[#This Row],[ID]],Query!$A:$O,15,FALSE))</f>
        <v/>
      </c>
      <c r="P6" t="str">
        <f>IF(ISBLANK(VLOOKUP(Proj10[[#This Row],[ID]],Query!$A:$P,16,FALSE)),"",VLOOKUP(Proj10[[#This Row],[ID]],Query!$A:$P,16,FALSE))</f>
        <v/>
      </c>
    </row>
    <row r="7" spans="1:18">
      <c r="A7" s="18" t="s">
        <v>832</v>
      </c>
      <c r="G7" s="6"/>
      <c r="H7" s="7"/>
      <c r="L7" s="5" t="str">
        <f>IF(ISBLANK(VLOOKUP(Proj10[[#This Row],[ID]],Query!$A:$L,12,FALSE)),"",VLOOKUP(Proj10[[#This Row],[ID]],Query!$A:$L,12,FALSE))</f>
        <v/>
      </c>
      <c r="M7" s="5" t="str">
        <f>IF(ISBLANK(VLOOKUP(Proj10[[#This Row],[ID]],Query!$A:$M,13,FALSE)),"",VLOOKUP(Proj10[[#This Row],[ID]],Query!$A:$M,13,FALSE))</f>
        <v/>
      </c>
      <c r="N7" s="5" t="str">
        <f>IF(ISBLANK(VLOOKUP(Proj10[[#This Row],[ID]],Query!$A:$N,14,FALSE)),"",VLOOKUP(Proj10[[#This Row],[ID]],Query!$A:$N,14,FALSE))</f>
        <v/>
      </c>
      <c r="O7" s="5" t="str">
        <f>IF(ISBLANK(VLOOKUP(Proj10[[#This Row],[ID]],Query!$A:$O,15,FALSE)),"",VLOOKUP(Proj10[[#This Row],[ID]],Query!$A:$O,15,FALSE))</f>
        <v/>
      </c>
      <c r="P7" t="str">
        <f>IF(ISBLANK(VLOOKUP(Proj10[[#This Row],[ID]],Query!$A:$P,16,FALSE)),"",VLOOKUP(Proj10[[#This Row],[ID]],Query!$A:$P,16,FALSE))</f>
        <v/>
      </c>
    </row>
    <row r="8" spans="1:18">
      <c r="A8" s="18" t="s">
        <v>833</v>
      </c>
      <c r="H8" s="7"/>
      <c r="L8" s="5" t="str">
        <f>IF(ISBLANK(VLOOKUP(Proj10[[#This Row],[ID]],Query!$A:$L,12,FALSE)),"",VLOOKUP(Proj10[[#This Row],[ID]],Query!$A:$L,12,FALSE))</f>
        <v/>
      </c>
      <c r="M8" s="5" t="str">
        <f>IF(ISBLANK(VLOOKUP(Proj10[[#This Row],[ID]],Query!$A:$M,13,FALSE)),"",VLOOKUP(Proj10[[#This Row],[ID]],Query!$A:$M,13,FALSE))</f>
        <v/>
      </c>
      <c r="N8" s="5" t="str">
        <f>IF(ISBLANK(VLOOKUP(Proj10[[#This Row],[ID]],Query!$A:$N,14,FALSE)),"",VLOOKUP(Proj10[[#This Row],[ID]],Query!$A:$N,14,FALSE))</f>
        <v/>
      </c>
      <c r="O8" s="5" t="str">
        <f>IF(ISBLANK(VLOOKUP(Proj10[[#This Row],[ID]],Query!$A:$O,15,FALSE)),"",VLOOKUP(Proj10[[#This Row],[ID]],Query!$A:$O,15,FALSE))</f>
        <v/>
      </c>
      <c r="P8" t="str">
        <f>IF(ISBLANK(VLOOKUP(Proj10[[#This Row],[ID]],Query!$A:$P,16,FALSE)),"",VLOOKUP(Proj10[[#This Row],[ID]],Query!$A:$P,16,FALSE))</f>
        <v/>
      </c>
    </row>
    <row r="9" spans="1:18">
      <c r="A9" s="18" t="s">
        <v>834</v>
      </c>
      <c r="G9" s="6"/>
      <c r="H9" s="7"/>
      <c r="L9" s="5" t="str">
        <f>IF(ISBLANK(VLOOKUP(Proj10[[#This Row],[ID]],Query!$A:$L,12,FALSE)),"",VLOOKUP(Proj10[[#This Row],[ID]],Query!$A:$L,12,FALSE))</f>
        <v/>
      </c>
      <c r="M9" s="5" t="str">
        <f>IF(ISBLANK(VLOOKUP(Proj10[[#This Row],[ID]],Query!$A:$M,13,FALSE)),"",VLOOKUP(Proj10[[#This Row],[ID]],Query!$A:$M,13,FALSE))</f>
        <v/>
      </c>
      <c r="N9" s="5" t="str">
        <f>IF(ISBLANK(VLOOKUP(Proj10[[#This Row],[ID]],Query!$A:$N,14,FALSE)),"",VLOOKUP(Proj10[[#This Row],[ID]],Query!$A:$N,14,FALSE))</f>
        <v/>
      </c>
      <c r="O9" s="5" t="str">
        <f>IF(ISBLANK(VLOOKUP(Proj10[[#This Row],[ID]],Query!$A:$O,15,FALSE)),"",VLOOKUP(Proj10[[#This Row],[ID]],Query!$A:$O,15,FALSE))</f>
        <v/>
      </c>
      <c r="P9" t="str">
        <f>IF(ISBLANK(VLOOKUP(Proj10[[#This Row],[ID]],Query!$A:$P,16,FALSE)),"",VLOOKUP(Proj10[[#This Row],[ID]],Query!$A:$P,16,FALSE))</f>
        <v/>
      </c>
      <c r="Q9" s="6"/>
    </row>
    <row r="10" spans="1:18">
      <c r="A10" s="18" t="s">
        <v>835</v>
      </c>
      <c r="L10" s="5" t="str">
        <f>IF(ISBLANK(VLOOKUP(Proj10[[#This Row],[ID]],Query!$A:$L,12,FALSE)),"",VLOOKUP(Proj10[[#This Row],[ID]],Query!$A:$L,12,FALSE))</f>
        <v/>
      </c>
      <c r="M10" s="5" t="str">
        <f>IF(ISBLANK(VLOOKUP(Proj10[[#This Row],[ID]],Query!$A:$M,13,FALSE)),"",VLOOKUP(Proj10[[#This Row],[ID]],Query!$A:$M,13,FALSE))</f>
        <v/>
      </c>
      <c r="N10" s="5" t="str">
        <f>IF(ISBLANK(VLOOKUP(Proj10[[#This Row],[ID]],Query!$A:$N,14,FALSE)),"",VLOOKUP(Proj10[[#This Row],[ID]],Query!$A:$N,14,FALSE))</f>
        <v/>
      </c>
      <c r="O10" s="5" t="str">
        <f>IF(ISBLANK(VLOOKUP(Proj10[[#This Row],[ID]],Query!$A:$O,15,FALSE)),"",VLOOKUP(Proj10[[#This Row],[ID]],Query!$A:$O,15,FALSE))</f>
        <v/>
      </c>
      <c r="P10" t="str">
        <f>IF(ISBLANK(VLOOKUP(Proj10[[#This Row],[ID]],Query!$A:$P,16,FALSE)),"",VLOOKUP(Proj10[[#This Row],[ID]],Query!$A:$P,16,FALSE))</f>
        <v/>
      </c>
    </row>
    <row r="11" spans="1:18">
      <c r="A11" s="18" t="s">
        <v>836</v>
      </c>
      <c r="L11" s="5" t="str">
        <f>IF(ISBLANK(VLOOKUP(Proj10[[#This Row],[ID]],Query!$A:$L,12,FALSE)),"",VLOOKUP(Proj10[[#This Row],[ID]],Query!$A:$L,12,FALSE))</f>
        <v/>
      </c>
      <c r="M11" s="5" t="str">
        <f>IF(ISBLANK(VLOOKUP(Proj10[[#This Row],[ID]],Query!$A:$M,13,FALSE)),"",VLOOKUP(Proj10[[#This Row],[ID]],Query!$A:$M,13,FALSE))</f>
        <v/>
      </c>
      <c r="N11" s="5" t="str">
        <f>IF(ISBLANK(VLOOKUP(Proj10[[#This Row],[ID]],Query!$A:$N,14,FALSE)),"",VLOOKUP(Proj10[[#This Row],[ID]],Query!$A:$N,14,FALSE))</f>
        <v/>
      </c>
      <c r="O11" s="5" t="str">
        <f>IF(ISBLANK(VLOOKUP(Proj10[[#This Row],[ID]],Query!$A:$O,15,FALSE)),"",VLOOKUP(Proj10[[#This Row],[ID]],Query!$A:$O,15,FALSE))</f>
        <v/>
      </c>
      <c r="P11" t="str">
        <f>IF(ISBLANK(VLOOKUP(Proj10[[#This Row],[ID]],Query!$A:$P,16,FALSE)),"",VLOOKUP(Proj10[[#This Row],[ID]],Query!$A:$P,16,FALSE))</f>
        <v/>
      </c>
    </row>
    <row r="12" spans="1:18">
      <c r="A12" s="18" t="s">
        <v>837</v>
      </c>
      <c r="L12" s="5" t="str">
        <f>IF(ISBLANK(VLOOKUP(Proj10[[#This Row],[ID]],Query!$A:$L,12,FALSE)),"",VLOOKUP(Proj10[[#This Row],[ID]],Query!$A:$L,12,FALSE))</f>
        <v/>
      </c>
      <c r="M12" s="5" t="str">
        <f>IF(ISBLANK(VLOOKUP(Proj10[[#This Row],[ID]],Query!$A:$M,13,FALSE)),"",VLOOKUP(Proj10[[#This Row],[ID]],Query!$A:$M,13,FALSE))</f>
        <v/>
      </c>
      <c r="N12" s="5" t="str">
        <f>IF(ISBLANK(VLOOKUP(Proj10[[#This Row],[ID]],Query!$A:$N,14,FALSE)),"",VLOOKUP(Proj10[[#This Row],[ID]],Query!$A:$N,14,FALSE))</f>
        <v/>
      </c>
      <c r="O12" s="5" t="str">
        <f>IF(ISBLANK(VLOOKUP(Proj10[[#This Row],[ID]],Query!$A:$O,15,FALSE)),"",VLOOKUP(Proj10[[#This Row],[ID]],Query!$A:$O,15,FALSE))</f>
        <v/>
      </c>
      <c r="P12" t="str">
        <f>IF(ISBLANK(VLOOKUP(Proj10[[#This Row],[ID]],Query!$A:$P,16,FALSE)),"",VLOOKUP(Proj10[[#This Row],[ID]],Query!$A:$P,16,FALSE))</f>
        <v/>
      </c>
    </row>
    <row r="13" spans="1:18">
      <c r="A13" s="18" t="s">
        <v>838</v>
      </c>
      <c r="L13" s="5" t="str">
        <f>IF(ISBLANK(VLOOKUP(Proj10[[#This Row],[ID]],Query!$A:$L,12,FALSE)),"",VLOOKUP(Proj10[[#This Row],[ID]],Query!$A:$L,12,FALSE))</f>
        <v/>
      </c>
      <c r="M13" s="5" t="str">
        <f>IF(ISBLANK(VLOOKUP(Proj10[[#This Row],[ID]],Query!$A:$M,13,FALSE)),"",VLOOKUP(Proj10[[#This Row],[ID]],Query!$A:$M,13,FALSE))</f>
        <v/>
      </c>
      <c r="N13" s="5" t="str">
        <f>IF(ISBLANK(VLOOKUP(Proj10[[#This Row],[ID]],Query!$A:$N,14,FALSE)),"",VLOOKUP(Proj10[[#This Row],[ID]],Query!$A:$N,14,FALSE))</f>
        <v/>
      </c>
      <c r="O13" s="5" t="str">
        <f>IF(ISBLANK(VLOOKUP(Proj10[[#This Row],[ID]],Query!$A:$O,15,FALSE)),"",VLOOKUP(Proj10[[#This Row],[ID]],Query!$A:$O,15,FALSE))</f>
        <v/>
      </c>
      <c r="P13" t="str">
        <f>IF(ISBLANK(VLOOKUP(Proj10[[#This Row],[ID]],Query!$A:$P,16,FALSE)),"",VLOOKUP(Proj10[[#This Row],[ID]],Query!$A:$P,16,FALSE))</f>
        <v/>
      </c>
    </row>
    <row r="14" spans="1:18">
      <c r="A14" s="18" t="s">
        <v>839</v>
      </c>
      <c r="L14" s="5" t="str">
        <f>IF(ISBLANK(VLOOKUP(Proj10[[#This Row],[ID]],Query!$A:$L,12,FALSE)),"",VLOOKUP(Proj10[[#This Row],[ID]],Query!$A:$L,12,FALSE))</f>
        <v/>
      </c>
      <c r="M14" s="5" t="str">
        <f>IF(ISBLANK(VLOOKUP(Proj10[[#This Row],[ID]],Query!$A:$M,13,FALSE)),"",VLOOKUP(Proj10[[#This Row],[ID]],Query!$A:$M,13,FALSE))</f>
        <v/>
      </c>
      <c r="N14" s="5" t="str">
        <f>IF(ISBLANK(VLOOKUP(Proj10[[#This Row],[ID]],Query!$A:$N,14,FALSE)),"",VLOOKUP(Proj10[[#This Row],[ID]],Query!$A:$N,14,FALSE))</f>
        <v/>
      </c>
      <c r="O14" s="5" t="str">
        <f>IF(ISBLANK(VLOOKUP(Proj10[[#This Row],[ID]],Query!$A:$O,15,FALSE)),"",VLOOKUP(Proj10[[#This Row],[ID]],Query!$A:$O,15,FALSE))</f>
        <v/>
      </c>
      <c r="P14" t="str">
        <f>IF(ISBLANK(VLOOKUP(Proj10[[#This Row],[ID]],Query!$A:$P,16,FALSE)),"",VLOOKUP(Proj10[[#This Row],[ID]],Query!$A:$P,16,FALSE))</f>
        <v/>
      </c>
    </row>
    <row r="15" spans="1:18">
      <c r="A15" s="18" t="s">
        <v>840</v>
      </c>
      <c r="L15" s="5" t="str">
        <f>IF(ISBLANK(VLOOKUP(Proj10[[#This Row],[ID]],Query!$A:$L,12,FALSE)),"",VLOOKUP(Proj10[[#This Row],[ID]],Query!$A:$L,12,FALSE))</f>
        <v/>
      </c>
      <c r="M15" s="5" t="str">
        <f>IF(ISBLANK(VLOOKUP(Proj10[[#This Row],[ID]],Query!$A:$M,13,FALSE)),"",VLOOKUP(Proj10[[#This Row],[ID]],Query!$A:$M,13,FALSE))</f>
        <v/>
      </c>
      <c r="N15" s="5" t="str">
        <f>IF(ISBLANK(VLOOKUP(Proj10[[#This Row],[ID]],Query!$A:$N,14,FALSE)),"",VLOOKUP(Proj10[[#This Row],[ID]],Query!$A:$N,14,FALSE))</f>
        <v/>
      </c>
      <c r="O15" s="5" t="str">
        <f>IF(ISBLANK(VLOOKUP(Proj10[[#This Row],[ID]],Query!$A:$O,15,FALSE)),"",VLOOKUP(Proj10[[#This Row],[ID]],Query!$A:$O,15,FALSE))</f>
        <v/>
      </c>
      <c r="P15" t="str">
        <f>IF(ISBLANK(VLOOKUP(Proj10[[#This Row],[ID]],Query!$A:$P,16,FALSE)),"",VLOOKUP(Proj10[[#This Row],[ID]],Query!$A:$P,16,FALSE))</f>
        <v/>
      </c>
    </row>
    <row r="16" spans="1:18">
      <c r="A16" s="18" t="s">
        <v>841</v>
      </c>
      <c r="L16" s="5" t="str">
        <f>IF(ISBLANK(VLOOKUP(Proj10[[#This Row],[ID]],Query!$A:$L,12,FALSE)),"",VLOOKUP(Proj10[[#This Row],[ID]],Query!$A:$L,12,FALSE))</f>
        <v/>
      </c>
      <c r="M16" s="5" t="str">
        <f>IF(ISBLANK(VLOOKUP(Proj10[[#This Row],[ID]],Query!$A:$M,13,FALSE)),"",VLOOKUP(Proj10[[#This Row],[ID]],Query!$A:$M,13,FALSE))</f>
        <v/>
      </c>
      <c r="N16" s="5" t="str">
        <f>IF(ISBLANK(VLOOKUP(Proj10[[#This Row],[ID]],Query!$A:$N,14,FALSE)),"",VLOOKUP(Proj10[[#This Row],[ID]],Query!$A:$N,14,FALSE))</f>
        <v/>
      </c>
      <c r="O16" s="5" t="str">
        <f>IF(ISBLANK(VLOOKUP(Proj10[[#This Row],[ID]],Query!$A:$O,15,FALSE)),"",VLOOKUP(Proj10[[#This Row],[ID]],Query!$A:$O,15,FALSE))</f>
        <v/>
      </c>
      <c r="P16" t="str">
        <f>IF(ISBLANK(VLOOKUP(Proj10[[#This Row],[ID]],Query!$A:$P,16,FALSE)),"",VLOOKUP(Proj10[[#This Row],[ID]],Query!$A:$P,16,FALSE))</f>
        <v/>
      </c>
    </row>
    <row r="17" spans="1:16">
      <c r="A17" s="18" t="s">
        <v>842</v>
      </c>
      <c r="L17" s="5" t="str">
        <f>IF(ISBLANK(VLOOKUP(Proj10[[#This Row],[ID]],Query!$A:$L,12,FALSE)),"",VLOOKUP(Proj10[[#This Row],[ID]],Query!$A:$L,12,FALSE))</f>
        <v/>
      </c>
      <c r="M17" s="5" t="str">
        <f>IF(ISBLANK(VLOOKUP(Proj10[[#This Row],[ID]],Query!$A:$M,13,FALSE)),"",VLOOKUP(Proj10[[#This Row],[ID]],Query!$A:$M,13,FALSE))</f>
        <v/>
      </c>
      <c r="N17" s="5" t="str">
        <f>IF(ISBLANK(VLOOKUP(Proj10[[#This Row],[ID]],Query!$A:$N,14,FALSE)),"",VLOOKUP(Proj10[[#This Row],[ID]],Query!$A:$N,14,FALSE))</f>
        <v/>
      </c>
      <c r="O17" s="5" t="str">
        <f>IF(ISBLANK(VLOOKUP(Proj10[[#This Row],[ID]],Query!$A:$O,15,FALSE)),"",VLOOKUP(Proj10[[#This Row],[ID]],Query!$A:$O,15,FALSE))</f>
        <v/>
      </c>
      <c r="P17" t="str">
        <f>IF(ISBLANK(VLOOKUP(Proj10[[#This Row],[ID]],Query!$A:$P,16,FALSE)),"",VLOOKUP(Proj10[[#This Row],[ID]],Query!$A:$P,16,FALSE))</f>
        <v/>
      </c>
    </row>
    <row r="18" spans="1:16">
      <c r="A18" s="18" t="s">
        <v>843</v>
      </c>
      <c r="L18" s="5" t="str">
        <f>IF(ISBLANK(VLOOKUP(Proj10[[#This Row],[ID]],Query!$A:$L,12,FALSE)),"",VLOOKUP(Proj10[[#This Row],[ID]],Query!$A:$L,12,FALSE))</f>
        <v/>
      </c>
      <c r="M18" s="5" t="str">
        <f>IF(ISBLANK(VLOOKUP(Proj10[[#This Row],[ID]],Query!$A:$M,13,FALSE)),"",VLOOKUP(Proj10[[#This Row],[ID]],Query!$A:$M,13,FALSE))</f>
        <v/>
      </c>
      <c r="N18" s="5" t="str">
        <f>IF(ISBLANK(VLOOKUP(Proj10[[#This Row],[ID]],Query!$A:$N,14,FALSE)),"",VLOOKUP(Proj10[[#This Row],[ID]],Query!$A:$N,14,FALSE))</f>
        <v/>
      </c>
      <c r="O18" s="5" t="str">
        <f>IF(ISBLANK(VLOOKUP(Proj10[[#This Row],[ID]],Query!$A:$O,15,FALSE)),"",VLOOKUP(Proj10[[#This Row],[ID]],Query!$A:$O,15,FALSE))</f>
        <v/>
      </c>
      <c r="P18" t="str">
        <f>IF(ISBLANK(VLOOKUP(Proj10[[#This Row],[ID]],Query!$A:$P,16,FALSE)),"",VLOOKUP(Proj10[[#This Row],[ID]],Query!$A:$P,16,FALSE))</f>
        <v/>
      </c>
    </row>
    <row r="19" spans="1:16">
      <c r="A19" s="18" t="s">
        <v>844</v>
      </c>
      <c r="L19" s="5" t="str">
        <f>IF(ISBLANK(VLOOKUP(Proj10[[#This Row],[ID]],Query!$A:$L,12,FALSE)),"",VLOOKUP(Proj10[[#This Row],[ID]],Query!$A:$L,12,FALSE))</f>
        <v/>
      </c>
      <c r="M19" s="5" t="str">
        <f>IF(ISBLANK(VLOOKUP(Proj10[[#This Row],[ID]],Query!$A:$M,13,FALSE)),"",VLOOKUP(Proj10[[#This Row],[ID]],Query!$A:$M,13,FALSE))</f>
        <v/>
      </c>
      <c r="N19" s="5" t="str">
        <f>IF(ISBLANK(VLOOKUP(Proj10[[#This Row],[ID]],Query!$A:$N,14,FALSE)),"",VLOOKUP(Proj10[[#This Row],[ID]],Query!$A:$N,14,FALSE))</f>
        <v/>
      </c>
      <c r="O19" s="5" t="str">
        <f>IF(ISBLANK(VLOOKUP(Proj10[[#This Row],[ID]],Query!$A:$O,15,FALSE)),"",VLOOKUP(Proj10[[#This Row],[ID]],Query!$A:$O,15,FALSE))</f>
        <v/>
      </c>
      <c r="P19" t="str">
        <f>IF(ISBLANK(VLOOKUP(Proj10[[#This Row],[ID]],Query!$A:$P,16,FALSE)),"",VLOOKUP(Proj10[[#This Row],[ID]],Query!$A:$P,16,FALSE))</f>
        <v/>
      </c>
    </row>
    <row r="20" spans="1:16">
      <c r="A20" s="18" t="s">
        <v>845</v>
      </c>
      <c r="L20" s="5" t="str">
        <f>IF(ISBLANK(VLOOKUP(Proj10[[#This Row],[ID]],Query!$A:$L,12,FALSE)),"",VLOOKUP(Proj10[[#This Row],[ID]],Query!$A:$L,12,FALSE))</f>
        <v/>
      </c>
      <c r="M20" s="5" t="str">
        <f>IF(ISBLANK(VLOOKUP(Proj10[[#This Row],[ID]],Query!$A:$M,13,FALSE)),"",VLOOKUP(Proj10[[#This Row],[ID]],Query!$A:$M,13,FALSE))</f>
        <v/>
      </c>
      <c r="N20" s="5" t="str">
        <f>IF(ISBLANK(VLOOKUP(Proj10[[#This Row],[ID]],Query!$A:$N,14,FALSE)),"",VLOOKUP(Proj10[[#This Row],[ID]],Query!$A:$N,14,FALSE))</f>
        <v/>
      </c>
      <c r="O20" s="5" t="str">
        <f>IF(ISBLANK(VLOOKUP(Proj10[[#This Row],[ID]],Query!$A:$O,15,FALSE)),"",VLOOKUP(Proj10[[#This Row],[ID]],Query!$A:$O,15,FALSE))</f>
        <v/>
      </c>
      <c r="P20" t="str">
        <f>IF(ISBLANK(VLOOKUP(Proj10[[#This Row],[ID]],Query!$A:$P,16,FALSE)),"",VLOOKUP(Proj10[[#This Row],[ID]],Query!$A:$P,16,FALSE))</f>
        <v/>
      </c>
    </row>
    <row r="21" spans="1:16">
      <c r="A21" s="18" t="s">
        <v>846</v>
      </c>
      <c r="L21" s="5" t="str">
        <f>IF(ISBLANK(VLOOKUP(Proj10[[#This Row],[ID]],Query!$A:$L,12,FALSE)),"",VLOOKUP(Proj10[[#This Row],[ID]],Query!$A:$L,12,FALSE))</f>
        <v/>
      </c>
      <c r="M21" s="5" t="str">
        <f>IF(ISBLANK(VLOOKUP(Proj10[[#This Row],[ID]],Query!$A:$M,13,FALSE)),"",VLOOKUP(Proj10[[#This Row],[ID]],Query!$A:$M,13,FALSE))</f>
        <v/>
      </c>
      <c r="N21" s="5" t="str">
        <f>IF(ISBLANK(VLOOKUP(Proj10[[#This Row],[ID]],Query!$A:$N,14,FALSE)),"",VLOOKUP(Proj10[[#This Row],[ID]],Query!$A:$N,14,FALSE))</f>
        <v/>
      </c>
      <c r="O21" s="5" t="str">
        <f>IF(ISBLANK(VLOOKUP(Proj10[[#This Row],[ID]],Query!$A:$O,15,FALSE)),"",VLOOKUP(Proj10[[#This Row],[ID]],Query!$A:$O,15,FALSE))</f>
        <v/>
      </c>
      <c r="P21" t="str">
        <f>IF(ISBLANK(VLOOKUP(Proj10[[#This Row],[ID]],Query!$A:$P,16,FALSE)),"",VLOOKUP(Proj10[[#This Row],[ID]],Query!$A:$P,16,FALSE))</f>
        <v/>
      </c>
    </row>
    <row r="22" spans="1:16">
      <c r="A22" s="18" t="s">
        <v>847</v>
      </c>
      <c r="L22" s="5" t="str">
        <f>IF(ISBLANK(VLOOKUP(Proj10[[#This Row],[ID]],Query!$A:$L,12,FALSE)),"",VLOOKUP(Proj10[[#This Row],[ID]],Query!$A:$L,12,FALSE))</f>
        <v/>
      </c>
      <c r="M22" s="5" t="str">
        <f>IF(ISBLANK(VLOOKUP(Proj10[[#This Row],[ID]],Query!$A:$M,13,FALSE)),"",VLOOKUP(Proj10[[#This Row],[ID]],Query!$A:$M,13,FALSE))</f>
        <v/>
      </c>
      <c r="N22" s="5" t="str">
        <f>IF(ISBLANK(VLOOKUP(Proj10[[#This Row],[ID]],Query!$A:$N,14,FALSE)),"",VLOOKUP(Proj10[[#This Row],[ID]],Query!$A:$N,14,FALSE))</f>
        <v/>
      </c>
      <c r="O22" s="5" t="str">
        <f>IF(ISBLANK(VLOOKUP(Proj10[[#This Row],[ID]],Query!$A:$O,15,FALSE)),"",VLOOKUP(Proj10[[#This Row],[ID]],Query!$A:$O,15,FALSE))</f>
        <v/>
      </c>
      <c r="P22" t="str">
        <f>IF(ISBLANK(VLOOKUP(Proj10[[#This Row],[ID]],Query!$A:$P,16,FALSE)),"",VLOOKUP(Proj10[[#This Row],[ID]],Query!$A:$P,16,FALSE))</f>
        <v/>
      </c>
    </row>
    <row r="23" spans="1:16">
      <c r="A23" s="18" t="s">
        <v>848</v>
      </c>
      <c r="L23" s="5" t="str">
        <f>IF(ISBLANK(VLOOKUP(Proj10[[#This Row],[ID]],Query!$A:$L,12,FALSE)),"",VLOOKUP(Proj10[[#This Row],[ID]],Query!$A:$L,12,FALSE))</f>
        <v/>
      </c>
      <c r="M23" s="5" t="str">
        <f>IF(ISBLANK(VLOOKUP(Proj10[[#This Row],[ID]],Query!$A:$M,13,FALSE)),"",VLOOKUP(Proj10[[#This Row],[ID]],Query!$A:$M,13,FALSE))</f>
        <v/>
      </c>
      <c r="N23" s="5" t="str">
        <f>IF(ISBLANK(VLOOKUP(Proj10[[#This Row],[ID]],Query!$A:$N,14,FALSE)),"",VLOOKUP(Proj10[[#This Row],[ID]],Query!$A:$N,14,FALSE))</f>
        <v/>
      </c>
      <c r="O23" s="5" t="str">
        <f>IF(ISBLANK(VLOOKUP(Proj10[[#This Row],[ID]],Query!$A:$O,15,FALSE)),"",VLOOKUP(Proj10[[#This Row],[ID]],Query!$A:$O,15,FALSE))</f>
        <v/>
      </c>
      <c r="P23" t="str">
        <f>IF(ISBLANK(VLOOKUP(Proj10[[#This Row],[ID]],Query!$A:$P,16,FALSE)),"",VLOOKUP(Proj10[[#This Row],[ID]],Query!$A:$P,16,FALSE))</f>
        <v/>
      </c>
    </row>
    <row r="24" spans="1:16">
      <c r="A24" s="18" t="s">
        <v>849</v>
      </c>
      <c r="L24" s="5" t="str">
        <f>IF(ISBLANK(VLOOKUP(Proj10[[#This Row],[ID]],Query!$A:$L,12,FALSE)),"",VLOOKUP(Proj10[[#This Row],[ID]],Query!$A:$L,12,FALSE))</f>
        <v/>
      </c>
      <c r="M24" s="5" t="str">
        <f>IF(ISBLANK(VLOOKUP(Proj10[[#This Row],[ID]],Query!$A:$M,13,FALSE)),"",VLOOKUP(Proj10[[#This Row],[ID]],Query!$A:$M,13,FALSE))</f>
        <v/>
      </c>
      <c r="N24" s="5" t="str">
        <f>IF(ISBLANK(VLOOKUP(Proj10[[#This Row],[ID]],Query!$A:$N,14,FALSE)),"",VLOOKUP(Proj10[[#This Row],[ID]],Query!$A:$N,14,FALSE))</f>
        <v/>
      </c>
      <c r="O24" s="5" t="str">
        <f>IF(ISBLANK(VLOOKUP(Proj10[[#This Row],[ID]],Query!$A:$O,15,FALSE)),"",VLOOKUP(Proj10[[#This Row],[ID]],Query!$A:$O,15,FALSE))</f>
        <v/>
      </c>
      <c r="P24" t="str">
        <f>IF(ISBLANK(VLOOKUP(Proj10[[#This Row],[ID]],Query!$A:$P,16,FALSE)),"",VLOOKUP(Proj10[[#This Row],[ID]],Query!$A:$P,16,FALSE))</f>
        <v/>
      </c>
    </row>
    <row r="25" spans="1:16">
      <c r="A25" s="18" t="s">
        <v>850</v>
      </c>
      <c r="L25" s="5" t="str">
        <f>IF(ISBLANK(VLOOKUP(Proj10[[#This Row],[ID]],Query!$A:$L,12,FALSE)),"",VLOOKUP(Proj10[[#This Row],[ID]],Query!$A:$L,12,FALSE))</f>
        <v/>
      </c>
      <c r="M25" s="5" t="str">
        <f>IF(ISBLANK(VLOOKUP(Proj10[[#This Row],[ID]],Query!$A:$M,13,FALSE)),"",VLOOKUP(Proj10[[#This Row],[ID]],Query!$A:$M,13,FALSE))</f>
        <v/>
      </c>
      <c r="N25" s="5" t="str">
        <f>IF(ISBLANK(VLOOKUP(Proj10[[#This Row],[ID]],Query!$A:$N,14,FALSE)),"",VLOOKUP(Proj10[[#This Row],[ID]],Query!$A:$N,14,FALSE))</f>
        <v/>
      </c>
      <c r="O25" s="5" t="str">
        <f>IF(ISBLANK(VLOOKUP(Proj10[[#This Row],[ID]],Query!$A:$O,15,FALSE)),"",VLOOKUP(Proj10[[#This Row],[ID]],Query!$A:$O,15,FALSE))</f>
        <v/>
      </c>
      <c r="P25" t="str">
        <f>IF(ISBLANK(VLOOKUP(Proj10[[#This Row],[ID]],Query!$A:$P,16,FALSE)),"",VLOOKUP(Proj10[[#This Row],[ID]],Query!$A:$P,16,FALSE))</f>
        <v/>
      </c>
    </row>
    <row r="26" spans="1:16">
      <c r="A26" s="18" t="s">
        <v>851</v>
      </c>
      <c r="L26" s="5" t="str">
        <f>IF(ISBLANK(VLOOKUP(Proj10[[#This Row],[ID]],Query!$A:$L,12,FALSE)),"",VLOOKUP(Proj10[[#This Row],[ID]],Query!$A:$L,12,FALSE))</f>
        <v/>
      </c>
      <c r="M26" s="5" t="str">
        <f>IF(ISBLANK(VLOOKUP(Proj10[[#This Row],[ID]],Query!$A:$M,13,FALSE)),"",VLOOKUP(Proj10[[#This Row],[ID]],Query!$A:$M,13,FALSE))</f>
        <v/>
      </c>
      <c r="N26" s="5" t="str">
        <f>IF(ISBLANK(VLOOKUP(Proj10[[#This Row],[ID]],Query!$A:$N,14,FALSE)),"",VLOOKUP(Proj10[[#This Row],[ID]],Query!$A:$N,14,FALSE))</f>
        <v/>
      </c>
      <c r="O26" s="5" t="str">
        <f>IF(ISBLANK(VLOOKUP(Proj10[[#This Row],[ID]],Query!$A:$O,15,FALSE)),"",VLOOKUP(Proj10[[#This Row],[ID]],Query!$A:$O,15,FALSE))</f>
        <v/>
      </c>
      <c r="P26" t="str">
        <f>IF(ISBLANK(VLOOKUP(Proj10[[#This Row],[ID]],Query!$A:$P,16,FALSE)),"",VLOOKUP(Proj10[[#This Row],[ID]],Query!$A:$P,16,FALSE))</f>
        <v/>
      </c>
    </row>
    <row r="27" spans="1:16">
      <c r="A27" s="18" t="s">
        <v>852</v>
      </c>
      <c r="L27" s="5" t="str">
        <f>IF(ISBLANK(VLOOKUP(Proj10[[#This Row],[ID]],Query!$A:$L,12,FALSE)),"",VLOOKUP(Proj10[[#This Row],[ID]],Query!$A:$L,12,FALSE))</f>
        <v/>
      </c>
      <c r="M27" s="5" t="str">
        <f>IF(ISBLANK(VLOOKUP(Proj10[[#This Row],[ID]],Query!$A:$M,13,FALSE)),"",VLOOKUP(Proj10[[#This Row],[ID]],Query!$A:$M,13,FALSE))</f>
        <v/>
      </c>
      <c r="N27" s="5" t="str">
        <f>IF(ISBLANK(VLOOKUP(Proj10[[#This Row],[ID]],Query!$A:$N,14,FALSE)),"",VLOOKUP(Proj10[[#This Row],[ID]],Query!$A:$N,14,FALSE))</f>
        <v/>
      </c>
      <c r="O27" s="5" t="str">
        <f>IF(ISBLANK(VLOOKUP(Proj10[[#This Row],[ID]],Query!$A:$O,15,FALSE)),"",VLOOKUP(Proj10[[#This Row],[ID]],Query!$A:$O,15,FALSE))</f>
        <v/>
      </c>
      <c r="P27" t="str">
        <f>IF(ISBLANK(VLOOKUP(Proj10[[#This Row],[ID]],Query!$A:$P,16,FALSE)),"",VLOOKUP(Proj10[[#This Row],[ID]],Query!$A:$P,16,FALSE))</f>
        <v/>
      </c>
    </row>
    <row r="28" spans="1:16">
      <c r="A28" s="18" t="s">
        <v>853</v>
      </c>
      <c r="L28" s="5" t="str">
        <f>IF(ISBLANK(VLOOKUP(Proj10[[#This Row],[ID]],Query!$A:$L,12,FALSE)),"",VLOOKUP(Proj10[[#This Row],[ID]],Query!$A:$L,12,FALSE))</f>
        <v/>
      </c>
      <c r="M28" s="5" t="str">
        <f>IF(ISBLANK(VLOOKUP(Proj10[[#This Row],[ID]],Query!$A:$M,13,FALSE)),"",VLOOKUP(Proj10[[#This Row],[ID]],Query!$A:$M,13,FALSE))</f>
        <v/>
      </c>
      <c r="N28" s="5" t="str">
        <f>IF(ISBLANK(VLOOKUP(Proj10[[#This Row],[ID]],Query!$A:$N,14,FALSE)),"",VLOOKUP(Proj10[[#This Row],[ID]],Query!$A:$N,14,FALSE))</f>
        <v/>
      </c>
      <c r="O28" s="5" t="str">
        <f>IF(ISBLANK(VLOOKUP(Proj10[[#This Row],[ID]],Query!$A:$O,15,FALSE)),"",VLOOKUP(Proj10[[#This Row],[ID]],Query!$A:$O,15,FALSE))</f>
        <v/>
      </c>
      <c r="P28" t="str">
        <f>IF(ISBLANK(VLOOKUP(Proj10[[#This Row],[ID]],Query!$A:$P,16,FALSE)),"",VLOOKUP(Proj10[[#This Row],[ID]],Query!$A:$P,16,FALSE))</f>
        <v/>
      </c>
    </row>
    <row r="29" spans="1:16">
      <c r="A29" s="18" t="s">
        <v>854</v>
      </c>
      <c r="L29" s="5" t="str">
        <f>IF(ISBLANK(VLOOKUP(Proj10[[#This Row],[ID]],Query!$A:$L,12,FALSE)),"",VLOOKUP(Proj10[[#This Row],[ID]],Query!$A:$L,12,FALSE))</f>
        <v/>
      </c>
      <c r="M29" s="5" t="str">
        <f>IF(ISBLANK(VLOOKUP(Proj10[[#This Row],[ID]],Query!$A:$M,13,FALSE)),"",VLOOKUP(Proj10[[#This Row],[ID]],Query!$A:$M,13,FALSE))</f>
        <v/>
      </c>
      <c r="N29" s="5" t="str">
        <f>IF(ISBLANK(VLOOKUP(Proj10[[#This Row],[ID]],Query!$A:$N,14,FALSE)),"",VLOOKUP(Proj10[[#This Row],[ID]],Query!$A:$N,14,FALSE))</f>
        <v/>
      </c>
      <c r="O29" s="5" t="str">
        <f>IF(ISBLANK(VLOOKUP(Proj10[[#This Row],[ID]],Query!$A:$O,15,FALSE)),"",VLOOKUP(Proj10[[#This Row],[ID]],Query!$A:$O,15,FALSE))</f>
        <v/>
      </c>
      <c r="P29" t="str">
        <f>IF(ISBLANK(VLOOKUP(Proj10[[#This Row],[ID]],Query!$A:$P,16,FALSE)),"",VLOOKUP(Proj10[[#This Row],[ID]],Query!$A:$P,16,FALSE))</f>
        <v/>
      </c>
    </row>
    <row r="30" spans="1:16">
      <c r="A30" s="18" t="s">
        <v>855</v>
      </c>
      <c r="L30" s="5" t="str">
        <f>IF(ISBLANK(VLOOKUP(Proj10[[#This Row],[ID]],Query!$A:$L,12,FALSE)),"",VLOOKUP(Proj10[[#This Row],[ID]],Query!$A:$L,12,FALSE))</f>
        <v/>
      </c>
      <c r="M30" s="5" t="str">
        <f>IF(ISBLANK(VLOOKUP(Proj10[[#This Row],[ID]],Query!$A:$M,13,FALSE)),"",VLOOKUP(Proj10[[#This Row],[ID]],Query!$A:$M,13,FALSE))</f>
        <v/>
      </c>
      <c r="N30" s="5" t="str">
        <f>IF(ISBLANK(VLOOKUP(Proj10[[#This Row],[ID]],Query!$A:$N,14,FALSE)),"",VLOOKUP(Proj10[[#This Row],[ID]],Query!$A:$N,14,FALSE))</f>
        <v/>
      </c>
      <c r="O30" s="5" t="str">
        <f>IF(ISBLANK(VLOOKUP(Proj10[[#This Row],[ID]],Query!$A:$O,15,FALSE)),"",VLOOKUP(Proj10[[#This Row],[ID]],Query!$A:$O,15,FALSE))</f>
        <v/>
      </c>
      <c r="P30" t="str">
        <f>IF(ISBLANK(VLOOKUP(Proj10[[#This Row],[ID]],Query!$A:$P,16,FALSE)),"",VLOOKUP(Proj10[[#This Row],[ID]],Query!$A:$P,16,FALSE))</f>
        <v/>
      </c>
    </row>
    <row r="31" spans="1:16">
      <c r="A31" s="18" t="s">
        <v>856</v>
      </c>
      <c r="L31" s="5" t="str">
        <f>IF(ISBLANK(VLOOKUP(Proj10[[#This Row],[ID]],Query!$A:$L,12,FALSE)),"",VLOOKUP(Proj10[[#This Row],[ID]],Query!$A:$L,12,FALSE))</f>
        <v/>
      </c>
      <c r="M31" s="5" t="str">
        <f>IF(ISBLANK(VLOOKUP(Proj10[[#This Row],[ID]],Query!$A:$M,13,FALSE)),"",VLOOKUP(Proj10[[#This Row],[ID]],Query!$A:$M,13,FALSE))</f>
        <v/>
      </c>
      <c r="N31" s="5" t="str">
        <f>IF(ISBLANK(VLOOKUP(Proj10[[#This Row],[ID]],Query!$A:$N,14,FALSE)),"",VLOOKUP(Proj10[[#This Row],[ID]],Query!$A:$N,14,FALSE))</f>
        <v/>
      </c>
      <c r="O31" s="5" t="str">
        <f>IF(ISBLANK(VLOOKUP(Proj10[[#This Row],[ID]],Query!$A:$O,15,FALSE)),"",VLOOKUP(Proj10[[#This Row],[ID]],Query!$A:$O,15,FALSE))</f>
        <v/>
      </c>
      <c r="P31" t="str">
        <f>IF(ISBLANK(VLOOKUP(Proj10[[#This Row],[ID]],Query!$A:$P,16,FALSE)),"",VLOOKUP(Proj10[[#This Row],[ID]],Query!$A:$P,16,FALSE))</f>
        <v/>
      </c>
    </row>
    <row r="32" spans="1:16">
      <c r="A32" s="18" t="s">
        <v>857</v>
      </c>
      <c r="L32" s="5" t="str">
        <f>IF(ISBLANK(VLOOKUP(Proj10[[#This Row],[ID]],Query!$A:$L,12,FALSE)),"",VLOOKUP(Proj10[[#This Row],[ID]],Query!$A:$L,12,FALSE))</f>
        <v/>
      </c>
      <c r="M32" s="5" t="str">
        <f>IF(ISBLANK(VLOOKUP(Proj10[[#This Row],[ID]],Query!$A:$M,13,FALSE)),"",VLOOKUP(Proj10[[#This Row],[ID]],Query!$A:$M,13,FALSE))</f>
        <v/>
      </c>
      <c r="N32" s="5" t="str">
        <f>IF(ISBLANK(VLOOKUP(Proj10[[#This Row],[ID]],Query!$A:$N,14,FALSE)),"",VLOOKUP(Proj10[[#This Row],[ID]],Query!$A:$N,14,FALSE))</f>
        <v/>
      </c>
      <c r="O32" s="5" t="str">
        <f>IF(ISBLANK(VLOOKUP(Proj10[[#This Row],[ID]],Query!$A:$O,15,FALSE)),"",VLOOKUP(Proj10[[#This Row],[ID]],Query!$A:$O,15,FALSE))</f>
        <v/>
      </c>
      <c r="P32" t="str">
        <f>IF(ISBLANK(VLOOKUP(Proj10[[#This Row],[ID]],Query!$A:$P,16,FALSE)),"",VLOOKUP(Proj10[[#This Row],[ID]],Query!$A:$P,16,FALSE))</f>
        <v/>
      </c>
    </row>
    <row r="33" spans="1:16">
      <c r="A33" s="18" t="s">
        <v>858</v>
      </c>
      <c r="L33" s="5" t="str">
        <f>IF(ISBLANK(VLOOKUP(Proj10[[#This Row],[ID]],Query!$A:$L,12,FALSE)),"",VLOOKUP(Proj10[[#This Row],[ID]],Query!$A:$L,12,FALSE))</f>
        <v/>
      </c>
      <c r="M33" s="5" t="str">
        <f>IF(ISBLANK(VLOOKUP(Proj10[[#This Row],[ID]],Query!$A:$M,13,FALSE)),"",VLOOKUP(Proj10[[#This Row],[ID]],Query!$A:$M,13,FALSE))</f>
        <v/>
      </c>
      <c r="N33" s="5" t="str">
        <f>IF(ISBLANK(VLOOKUP(Proj10[[#This Row],[ID]],Query!$A:$N,14,FALSE)),"",VLOOKUP(Proj10[[#This Row],[ID]],Query!$A:$N,14,FALSE))</f>
        <v/>
      </c>
      <c r="O33" s="5" t="str">
        <f>IF(ISBLANK(VLOOKUP(Proj10[[#This Row],[ID]],Query!$A:$O,15,FALSE)),"",VLOOKUP(Proj10[[#This Row],[ID]],Query!$A:$O,15,FALSE))</f>
        <v/>
      </c>
      <c r="P33" t="str">
        <f>IF(ISBLANK(VLOOKUP(Proj10[[#This Row],[ID]],Query!$A:$P,16,FALSE)),"",VLOOKUP(Proj10[[#This Row],[ID]],Query!$A:$P,16,FALSE))</f>
        <v/>
      </c>
    </row>
    <row r="34" spans="1:16">
      <c r="A34" s="18" t="s">
        <v>859</v>
      </c>
      <c r="L34" s="5" t="str">
        <f>IF(ISBLANK(VLOOKUP(Proj10[[#This Row],[ID]],Query!$A:$L,12,FALSE)),"",VLOOKUP(Proj10[[#This Row],[ID]],Query!$A:$L,12,FALSE))</f>
        <v/>
      </c>
      <c r="M34" s="5" t="str">
        <f>IF(ISBLANK(VLOOKUP(Proj10[[#This Row],[ID]],Query!$A:$M,13,FALSE)),"",VLOOKUP(Proj10[[#This Row],[ID]],Query!$A:$M,13,FALSE))</f>
        <v/>
      </c>
      <c r="N34" s="5" t="str">
        <f>IF(ISBLANK(VLOOKUP(Proj10[[#This Row],[ID]],Query!$A:$N,14,FALSE)),"",VLOOKUP(Proj10[[#This Row],[ID]],Query!$A:$N,14,FALSE))</f>
        <v/>
      </c>
      <c r="O34" s="5" t="str">
        <f>IF(ISBLANK(VLOOKUP(Proj10[[#This Row],[ID]],Query!$A:$O,15,FALSE)),"",VLOOKUP(Proj10[[#This Row],[ID]],Query!$A:$O,15,FALSE))</f>
        <v/>
      </c>
      <c r="P34" t="str">
        <f>IF(ISBLANK(VLOOKUP(Proj10[[#This Row],[ID]],Query!$A:$P,16,FALSE)),"",VLOOKUP(Proj10[[#This Row],[ID]],Query!$A:$P,16,FALSE))</f>
        <v/>
      </c>
    </row>
    <row r="35" spans="1:16">
      <c r="A35" s="18" t="s">
        <v>860</v>
      </c>
      <c r="L35" s="5" t="str">
        <f>IF(ISBLANK(VLOOKUP(Proj10[[#This Row],[ID]],Query!$A:$L,12,FALSE)),"",VLOOKUP(Proj10[[#This Row],[ID]],Query!$A:$L,12,FALSE))</f>
        <v/>
      </c>
      <c r="M35" s="5" t="str">
        <f>IF(ISBLANK(VLOOKUP(Proj10[[#This Row],[ID]],Query!$A:$M,13,FALSE)),"",VLOOKUP(Proj10[[#This Row],[ID]],Query!$A:$M,13,FALSE))</f>
        <v/>
      </c>
      <c r="N35" s="5" t="str">
        <f>IF(ISBLANK(VLOOKUP(Proj10[[#This Row],[ID]],Query!$A:$N,14,FALSE)),"",VLOOKUP(Proj10[[#This Row],[ID]],Query!$A:$N,14,FALSE))</f>
        <v/>
      </c>
      <c r="O35" s="5" t="str">
        <f>IF(ISBLANK(VLOOKUP(Proj10[[#This Row],[ID]],Query!$A:$O,15,FALSE)),"",VLOOKUP(Proj10[[#This Row],[ID]],Query!$A:$O,15,FALSE))</f>
        <v/>
      </c>
      <c r="P35" t="str">
        <f>IF(ISBLANK(VLOOKUP(Proj10[[#This Row],[ID]],Query!$A:$P,16,FALSE)),"",VLOOKUP(Proj10[[#This Row],[ID]],Query!$A:$P,16,FALSE))</f>
        <v/>
      </c>
    </row>
    <row r="36" spans="1:16">
      <c r="A36" s="18" t="s">
        <v>861</v>
      </c>
      <c r="L36" s="5" t="str">
        <f>IF(ISBLANK(VLOOKUP(Proj10[[#This Row],[ID]],Query!$A:$L,12,FALSE)),"",VLOOKUP(Proj10[[#This Row],[ID]],Query!$A:$L,12,FALSE))</f>
        <v/>
      </c>
      <c r="M36" s="5" t="str">
        <f>IF(ISBLANK(VLOOKUP(Proj10[[#This Row],[ID]],Query!$A:$M,13,FALSE)),"",VLOOKUP(Proj10[[#This Row],[ID]],Query!$A:$M,13,FALSE))</f>
        <v/>
      </c>
      <c r="N36" s="5" t="str">
        <f>IF(ISBLANK(VLOOKUP(Proj10[[#This Row],[ID]],Query!$A:$N,14,FALSE)),"",VLOOKUP(Proj10[[#This Row],[ID]],Query!$A:$N,14,FALSE))</f>
        <v/>
      </c>
      <c r="O36" s="5" t="str">
        <f>IF(ISBLANK(VLOOKUP(Proj10[[#This Row],[ID]],Query!$A:$O,15,FALSE)),"",VLOOKUP(Proj10[[#This Row],[ID]],Query!$A:$O,15,FALSE))</f>
        <v/>
      </c>
      <c r="P36" t="str">
        <f>IF(ISBLANK(VLOOKUP(Proj10[[#This Row],[ID]],Query!$A:$P,16,FALSE)),"",VLOOKUP(Proj10[[#This Row],[ID]],Query!$A:$P,16,FALSE))</f>
        <v/>
      </c>
    </row>
    <row r="37" spans="1:16">
      <c r="A37" s="18" t="s">
        <v>862</v>
      </c>
      <c r="L37" s="5" t="str">
        <f>IF(ISBLANK(VLOOKUP(Proj10[[#This Row],[ID]],Query!$A:$L,12,FALSE)),"",VLOOKUP(Proj10[[#This Row],[ID]],Query!$A:$L,12,FALSE))</f>
        <v/>
      </c>
      <c r="M37" s="5" t="str">
        <f>IF(ISBLANK(VLOOKUP(Proj10[[#This Row],[ID]],Query!$A:$M,13,FALSE)),"",VLOOKUP(Proj10[[#This Row],[ID]],Query!$A:$M,13,FALSE))</f>
        <v/>
      </c>
      <c r="N37" s="5" t="str">
        <f>IF(ISBLANK(VLOOKUP(Proj10[[#This Row],[ID]],Query!$A:$N,14,FALSE)),"",VLOOKUP(Proj10[[#This Row],[ID]],Query!$A:$N,14,FALSE))</f>
        <v/>
      </c>
      <c r="O37" s="5" t="str">
        <f>IF(ISBLANK(VLOOKUP(Proj10[[#This Row],[ID]],Query!$A:$O,15,FALSE)),"",VLOOKUP(Proj10[[#This Row],[ID]],Query!$A:$O,15,FALSE))</f>
        <v/>
      </c>
      <c r="P37" t="str">
        <f>IF(ISBLANK(VLOOKUP(Proj10[[#This Row],[ID]],Query!$A:$P,16,FALSE)),"",VLOOKUP(Proj10[[#This Row],[ID]],Query!$A:$P,16,FALSE))</f>
        <v/>
      </c>
    </row>
    <row r="38" spans="1:16">
      <c r="A38" s="18" t="s">
        <v>863</v>
      </c>
      <c r="L38" s="5" t="str">
        <f>IF(ISBLANK(VLOOKUP(Proj10[[#This Row],[ID]],Query!$A:$L,12,FALSE)),"",VLOOKUP(Proj10[[#This Row],[ID]],Query!$A:$L,12,FALSE))</f>
        <v/>
      </c>
      <c r="M38" s="5" t="str">
        <f>IF(ISBLANK(VLOOKUP(Proj10[[#This Row],[ID]],Query!$A:$M,13,FALSE)),"",VLOOKUP(Proj10[[#This Row],[ID]],Query!$A:$M,13,FALSE))</f>
        <v/>
      </c>
      <c r="N38" s="5" t="str">
        <f>IF(ISBLANK(VLOOKUP(Proj10[[#This Row],[ID]],Query!$A:$N,14,FALSE)),"",VLOOKUP(Proj10[[#This Row],[ID]],Query!$A:$N,14,FALSE))</f>
        <v/>
      </c>
      <c r="O38" s="5" t="str">
        <f>IF(ISBLANK(VLOOKUP(Proj10[[#This Row],[ID]],Query!$A:$O,15,FALSE)),"",VLOOKUP(Proj10[[#This Row],[ID]],Query!$A:$O,15,FALSE))</f>
        <v/>
      </c>
      <c r="P38" t="str">
        <f>IF(ISBLANK(VLOOKUP(Proj10[[#This Row],[ID]],Query!$A:$P,16,FALSE)),"",VLOOKUP(Proj10[[#This Row],[ID]],Query!$A:$P,16,FALSE))</f>
        <v/>
      </c>
    </row>
    <row r="39" spans="1:16">
      <c r="A39" s="18" t="s">
        <v>864</v>
      </c>
      <c r="L39" s="5" t="str">
        <f>IF(ISBLANK(VLOOKUP(Proj10[[#This Row],[ID]],Query!$A:$L,12,FALSE)),"",VLOOKUP(Proj10[[#This Row],[ID]],Query!$A:$L,12,FALSE))</f>
        <v/>
      </c>
      <c r="M39" s="5" t="str">
        <f>IF(ISBLANK(VLOOKUP(Proj10[[#This Row],[ID]],Query!$A:$M,13,FALSE)),"",VLOOKUP(Proj10[[#This Row],[ID]],Query!$A:$M,13,FALSE))</f>
        <v/>
      </c>
      <c r="N39" s="5" t="str">
        <f>IF(ISBLANK(VLOOKUP(Proj10[[#This Row],[ID]],Query!$A:$N,14,FALSE)),"",VLOOKUP(Proj10[[#This Row],[ID]],Query!$A:$N,14,FALSE))</f>
        <v/>
      </c>
      <c r="O39" s="5" t="str">
        <f>IF(ISBLANK(VLOOKUP(Proj10[[#This Row],[ID]],Query!$A:$O,15,FALSE)),"",VLOOKUP(Proj10[[#This Row],[ID]],Query!$A:$O,15,FALSE))</f>
        <v/>
      </c>
      <c r="P39" t="str">
        <f>IF(ISBLANK(VLOOKUP(Proj10[[#This Row],[ID]],Query!$A:$P,16,FALSE)),"",VLOOKUP(Proj10[[#This Row],[ID]],Query!$A:$P,16,FALSE))</f>
        <v/>
      </c>
    </row>
    <row r="40" spans="1:16">
      <c r="A40" s="18" t="s">
        <v>865</v>
      </c>
      <c r="L40" s="5" t="str">
        <f>IF(ISBLANK(VLOOKUP(Proj10[[#This Row],[ID]],Query!$A:$L,12,FALSE)),"",VLOOKUP(Proj10[[#This Row],[ID]],Query!$A:$L,12,FALSE))</f>
        <v/>
      </c>
      <c r="M40" s="5" t="str">
        <f>IF(ISBLANK(VLOOKUP(Proj10[[#This Row],[ID]],Query!$A:$M,13,FALSE)),"",VLOOKUP(Proj10[[#This Row],[ID]],Query!$A:$M,13,FALSE))</f>
        <v/>
      </c>
      <c r="N40" s="5" t="str">
        <f>IF(ISBLANK(VLOOKUP(Proj10[[#This Row],[ID]],Query!$A:$N,14,FALSE)),"",VLOOKUP(Proj10[[#This Row],[ID]],Query!$A:$N,14,FALSE))</f>
        <v/>
      </c>
      <c r="O40" s="5" t="str">
        <f>IF(ISBLANK(VLOOKUP(Proj10[[#This Row],[ID]],Query!$A:$O,15,FALSE)),"",VLOOKUP(Proj10[[#This Row],[ID]],Query!$A:$O,15,FALSE))</f>
        <v/>
      </c>
      <c r="P40" t="str">
        <f>IF(ISBLANK(VLOOKUP(Proj10[[#This Row],[ID]],Query!$A:$P,16,FALSE)),"",VLOOKUP(Proj10[[#This Row],[ID]],Query!$A:$P,16,FALSE))</f>
        <v/>
      </c>
    </row>
    <row r="41" spans="1:16">
      <c r="A41" s="18" t="s">
        <v>866</v>
      </c>
      <c r="L41" s="5" t="str">
        <f>IF(ISBLANK(VLOOKUP(Proj10[[#This Row],[ID]],Query!$A:$L,12,FALSE)),"",VLOOKUP(Proj10[[#This Row],[ID]],Query!$A:$L,12,FALSE))</f>
        <v/>
      </c>
      <c r="M41" s="5" t="str">
        <f>IF(ISBLANK(VLOOKUP(Proj10[[#This Row],[ID]],Query!$A:$M,13,FALSE)),"",VLOOKUP(Proj10[[#This Row],[ID]],Query!$A:$M,13,FALSE))</f>
        <v/>
      </c>
      <c r="N41" s="5" t="str">
        <f>IF(ISBLANK(VLOOKUP(Proj10[[#This Row],[ID]],Query!$A:$N,14,FALSE)),"",VLOOKUP(Proj10[[#This Row],[ID]],Query!$A:$N,14,FALSE))</f>
        <v/>
      </c>
      <c r="O41" s="5" t="str">
        <f>IF(ISBLANK(VLOOKUP(Proj10[[#This Row],[ID]],Query!$A:$O,15,FALSE)),"",VLOOKUP(Proj10[[#This Row],[ID]],Query!$A:$O,15,FALSE))</f>
        <v/>
      </c>
      <c r="P41" t="str">
        <f>IF(ISBLANK(VLOOKUP(Proj10[[#This Row],[ID]],Query!$A:$P,16,FALSE)),"",VLOOKUP(Proj10[[#This Row],[ID]],Query!$A:$P,16,FALSE))</f>
        <v/>
      </c>
    </row>
    <row r="42" spans="1:16">
      <c r="A42" s="18" t="s">
        <v>867</v>
      </c>
      <c r="L42" s="5" t="str">
        <f>IF(ISBLANK(VLOOKUP(Proj10[[#This Row],[ID]],Query!$A:$L,12,FALSE)),"",VLOOKUP(Proj10[[#This Row],[ID]],Query!$A:$L,12,FALSE))</f>
        <v/>
      </c>
      <c r="M42" s="5" t="str">
        <f>IF(ISBLANK(VLOOKUP(Proj10[[#This Row],[ID]],Query!$A:$M,13,FALSE)),"",VLOOKUP(Proj10[[#This Row],[ID]],Query!$A:$M,13,FALSE))</f>
        <v/>
      </c>
      <c r="N42" s="5" t="str">
        <f>IF(ISBLANK(VLOOKUP(Proj10[[#This Row],[ID]],Query!$A:$N,14,FALSE)),"",VLOOKUP(Proj10[[#This Row],[ID]],Query!$A:$N,14,FALSE))</f>
        <v/>
      </c>
      <c r="O42" s="5" t="str">
        <f>IF(ISBLANK(VLOOKUP(Proj10[[#This Row],[ID]],Query!$A:$O,15,FALSE)),"",VLOOKUP(Proj10[[#This Row],[ID]],Query!$A:$O,15,FALSE))</f>
        <v/>
      </c>
      <c r="P42" t="str">
        <f>IF(ISBLANK(VLOOKUP(Proj10[[#This Row],[ID]],Query!$A:$P,16,FALSE)),"",VLOOKUP(Proj10[[#This Row],[ID]],Query!$A:$P,16,FALSE))</f>
        <v/>
      </c>
    </row>
    <row r="43" spans="1:16">
      <c r="A43" s="18" t="s">
        <v>868</v>
      </c>
      <c r="L43" s="5" t="str">
        <f>IF(ISBLANK(VLOOKUP(Proj10[[#This Row],[ID]],Query!$A:$L,12,FALSE)),"",VLOOKUP(Proj10[[#This Row],[ID]],Query!$A:$L,12,FALSE))</f>
        <v/>
      </c>
      <c r="M43" s="5" t="str">
        <f>IF(ISBLANK(VLOOKUP(Proj10[[#This Row],[ID]],Query!$A:$M,13,FALSE)),"",VLOOKUP(Proj10[[#This Row],[ID]],Query!$A:$M,13,FALSE))</f>
        <v/>
      </c>
      <c r="N43" s="5" t="str">
        <f>IF(ISBLANK(VLOOKUP(Proj10[[#This Row],[ID]],Query!$A:$N,14,FALSE)),"",VLOOKUP(Proj10[[#This Row],[ID]],Query!$A:$N,14,FALSE))</f>
        <v/>
      </c>
      <c r="O43" s="5" t="str">
        <f>IF(ISBLANK(VLOOKUP(Proj10[[#This Row],[ID]],Query!$A:$O,15,FALSE)),"",VLOOKUP(Proj10[[#This Row],[ID]],Query!$A:$O,15,FALSE))</f>
        <v/>
      </c>
      <c r="P43" t="str">
        <f>IF(ISBLANK(VLOOKUP(Proj10[[#This Row],[ID]],Query!$A:$P,16,FALSE)),"",VLOOKUP(Proj10[[#This Row],[ID]],Query!$A:$P,16,FALSE))</f>
        <v/>
      </c>
    </row>
    <row r="44" spans="1:16">
      <c r="A44" s="18" t="s">
        <v>869</v>
      </c>
      <c r="L44" s="5" t="str">
        <f>IF(ISBLANK(VLOOKUP(Proj10[[#This Row],[ID]],Query!$A:$L,12,FALSE)),"",VLOOKUP(Proj10[[#This Row],[ID]],Query!$A:$L,12,FALSE))</f>
        <v/>
      </c>
      <c r="M44" s="5" t="str">
        <f>IF(ISBLANK(VLOOKUP(Proj10[[#This Row],[ID]],Query!$A:$M,13,FALSE)),"",VLOOKUP(Proj10[[#This Row],[ID]],Query!$A:$M,13,FALSE))</f>
        <v/>
      </c>
      <c r="N44" s="5" t="str">
        <f>IF(ISBLANK(VLOOKUP(Proj10[[#This Row],[ID]],Query!$A:$N,14,FALSE)),"",VLOOKUP(Proj10[[#This Row],[ID]],Query!$A:$N,14,FALSE))</f>
        <v/>
      </c>
      <c r="O44" s="5" t="str">
        <f>IF(ISBLANK(VLOOKUP(Proj10[[#This Row],[ID]],Query!$A:$O,15,FALSE)),"",VLOOKUP(Proj10[[#This Row],[ID]],Query!$A:$O,15,FALSE))</f>
        <v/>
      </c>
      <c r="P44" t="str">
        <f>IF(ISBLANK(VLOOKUP(Proj10[[#This Row],[ID]],Query!$A:$P,16,FALSE)),"",VLOOKUP(Proj10[[#This Row],[ID]],Query!$A:$P,16,FALSE))</f>
        <v/>
      </c>
    </row>
    <row r="45" spans="1:16">
      <c r="A45" s="18" t="s">
        <v>870</v>
      </c>
      <c r="L45" s="5" t="str">
        <f>IF(ISBLANK(VLOOKUP(Proj10[[#This Row],[ID]],Query!$A:$L,12,FALSE)),"",VLOOKUP(Proj10[[#This Row],[ID]],Query!$A:$L,12,FALSE))</f>
        <v/>
      </c>
      <c r="M45" s="5" t="str">
        <f>IF(ISBLANK(VLOOKUP(Proj10[[#This Row],[ID]],Query!$A:$M,13,FALSE)),"",VLOOKUP(Proj10[[#This Row],[ID]],Query!$A:$M,13,FALSE))</f>
        <v/>
      </c>
      <c r="N45" s="5" t="str">
        <f>IF(ISBLANK(VLOOKUP(Proj10[[#This Row],[ID]],Query!$A:$N,14,FALSE)),"",VLOOKUP(Proj10[[#This Row],[ID]],Query!$A:$N,14,FALSE))</f>
        <v/>
      </c>
      <c r="O45" s="5" t="str">
        <f>IF(ISBLANK(VLOOKUP(Proj10[[#This Row],[ID]],Query!$A:$O,15,FALSE)),"",VLOOKUP(Proj10[[#This Row],[ID]],Query!$A:$O,15,FALSE))</f>
        <v/>
      </c>
      <c r="P45" t="str">
        <f>IF(ISBLANK(VLOOKUP(Proj10[[#This Row],[ID]],Query!$A:$P,16,FALSE)),"",VLOOKUP(Proj10[[#This Row],[ID]],Query!$A:$P,16,FALSE))</f>
        <v/>
      </c>
    </row>
    <row r="46" spans="1:16">
      <c r="A46" s="18" t="s">
        <v>871</v>
      </c>
      <c r="L46" s="5" t="str">
        <f>IF(ISBLANK(VLOOKUP(Proj10[[#This Row],[ID]],Query!$A:$L,12,FALSE)),"",VLOOKUP(Proj10[[#This Row],[ID]],Query!$A:$L,12,FALSE))</f>
        <v/>
      </c>
      <c r="M46" s="5" t="str">
        <f>IF(ISBLANK(VLOOKUP(Proj10[[#This Row],[ID]],Query!$A:$M,13,FALSE)),"",VLOOKUP(Proj10[[#This Row],[ID]],Query!$A:$M,13,FALSE))</f>
        <v/>
      </c>
      <c r="N46" s="5" t="str">
        <f>IF(ISBLANK(VLOOKUP(Proj10[[#This Row],[ID]],Query!$A:$N,14,FALSE)),"",VLOOKUP(Proj10[[#This Row],[ID]],Query!$A:$N,14,FALSE))</f>
        <v/>
      </c>
      <c r="O46" s="5" t="str">
        <f>IF(ISBLANK(VLOOKUP(Proj10[[#This Row],[ID]],Query!$A:$O,15,FALSE)),"",VLOOKUP(Proj10[[#This Row],[ID]],Query!$A:$O,15,FALSE))</f>
        <v/>
      </c>
      <c r="P46" t="str">
        <f>IF(ISBLANK(VLOOKUP(Proj10[[#This Row],[ID]],Query!$A:$P,16,FALSE)),"",VLOOKUP(Proj10[[#This Row],[ID]],Query!$A:$P,16,FALSE))</f>
        <v/>
      </c>
    </row>
    <row r="47" spans="1:16">
      <c r="A47" s="18" t="s">
        <v>872</v>
      </c>
      <c r="L47" s="5" t="str">
        <f>IF(ISBLANK(VLOOKUP(Proj10[[#This Row],[ID]],Query!$A:$L,12,FALSE)),"",VLOOKUP(Proj10[[#This Row],[ID]],Query!$A:$L,12,FALSE))</f>
        <v/>
      </c>
      <c r="M47" s="5" t="str">
        <f>IF(ISBLANK(VLOOKUP(Proj10[[#This Row],[ID]],Query!$A:$M,13,FALSE)),"",VLOOKUP(Proj10[[#This Row],[ID]],Query!$A:$M,13,FALSE))</f>
        <v/>
      </c>
      <c r="N47" s="5" t="str">
        <f>IF(ISBLANK(VLOOKUP(Proj10[[#This Row],[ID]],Query!$A:$N,14,FALSE)),"",VLOOKUP(Proj10[[#This Row],[ID]],Query!$A:$N,14,FALSE))</f>
        <v/>
      </c>
      <c r="O47" s="5" t="str">
        <f>IF(ISBLANK(VLOOKUP(Proj10[[#This Row],[ID]],Query!$A:$O,15,FALSE)),"",VLOOKUP(Proj10[[#This Row],[ID]],Query!$A:$O,15,FALSE))</f>
        <v/>
      </c>
      <c r="P47" t="str">
        <f>IF(ISBLANK(VLOOKUP(Proj10[[#This Row],[ID]],Query!$A:$P,16,FALSE)),"",VLOOKUP(Proj10[[#This Row],[ID]],Query!$A:$P,16,FALSE))</f>
        <v/>
      </c>
    </row>
    <row r="48" spans="1:16">
      <c r="A48" s="18" t="s">
        <v>873</v>
      </c>
      <c r="L48" s="5" t="str">
        <f>IF(ISBLANK(VLOOKUP(Proj10[[#This Row],[ID]],Query!$A:$L,12,FALSE)),"",VLOOKUP(Proj10[[#This Row],[ID]],Query!$A:$L,12,FALSE))</f>
        <v/>
      </c>
      <c r="M48" s="5" t="str">
        <f>IF(ISBLANK(VLOOKUP(Proj10[[#This Row],[ID]],Query!$A:$M,13,FALSE)),"",VLOOKUP(Proj10[[#This Row],[ID]],Query!$A:$M,13,FALSE))</f>
        <v/>
      </c>
      <c r="N48" s="5" t="str">
        <f>IF(ISBLANK(VLOOKUP(Proj10[[#This Row],[ID]],Query!$A:$N,14,FALSE)),"",VLOOKUP(Proj10[[#This Row],[ID]],Query!$A:$N,14,FALSE))</f>
        <v/>
      </c>
      <c r="O48" s="5" t="str">
        <f>IF(ISBLANK(VLOOKUP(Proj10[[#This Row],[ID]],Query!$A:$O,15,FALSE)),"",VLOOKUP(Proj10[[#This Row],[ID]],Query!$A:$O,15,FALSE))</f>
        <v/>
      </c>
      <c r="P48" t="str">
        <f>IF(ISBLANK(VLOOKUP(Proj10[[#This Row],[ID]],Query!$A:$P,16,FALSE)),"",VLOOKUP(Proj10[[#This Row],[ID]],Query!$A:$P,16,FALSE))</f>
        <v/>
      </c>
    </row>
    <row r="49" spans="1:16">
      <c r="A49" s="18" t="s">
        <v>874</v>
      </c>
      <c r="L49" s="5" t="str">
        <f>IF(ISBLANK(VLOOKUP(Proj10[[#This Row],[ID]],Query!$A:$L,12,FALSE)),"",VLOOKUP(Proj10[[#This Row],[ID]],Query!$A:$L,12,FALSE))</f>
        <v/>
      </c>
      <c r="M49" s="5" t="str">
        <f>IF(ISBLANK(VLOOKUP(Proj10[[#This Row],[ID]],Query!$A:$M,13,FALSE)),"",VLOOKUP(Proj10[[#This Row],[ID]],Query!$A:$M,13,FALSE))</f>
        <v/>
      </c>
      <c r="N49" s="5" t="str">
        <f>IF(ISBLANK(VLOOKUP(Proj10[[#This Row],[ID]],Query!$A:$N,14,FALSE)),"",VLOOKUP(Proj10[[#This Row],[ID]],Query!$A:$N,14,FALSE))</f>
        <v/>
      </c>
      <c r="O49" s="5" t="str">
        <f>IF(ISBLANK(VLOOKUP(Proj10[[#This Row],[ID]],Query!$A:$O,15,FALSE)),"",VLOOKUP(Proj10[[#This Row],[ID]],Query!$A:$O,15,FALSE))</f>
        <v/>
      </c>
      <c r="P49" t="str">
        <f>IF(ISBLANK(VLOOKUP(Proj10[[#This Row],[ID]],Query!$A:$P,16,FALSE)),"",VLOOKUP(Proj10[[#This Row],[ID]],Query!$A:$P,16,FALSE))</f>
        <v/>
      </c>
    </row>
    <row r="50" spans="1:16">
      <c r="A50" s="18" t="s">
        <v>875</v>
      </c>
      <c r="L50" s="5" t="str">
        <f>IF(ISBLANK(VLOOKUP(Proj10[[#This Row],[ID]],Query!$A:$L,12,FALSE)),"",VLOOKUP(Proj10[[#This Row],[ID]],Query!$A:$L,12,FALSE))</f>
        <v/>
      </c>
      <c r="M50" s="5" t="str">
        <f>IF(ISBLANK(VLOOKUP(Proj10[[#This Row],[ID]],Query!$A:$M,13,FALSE)),"",VLOOKUP(Proj10[[#This Row],[ID]],Query!$A:$M,13,FALSE))</f>
        <v/>
      </c>
      <c r="N50" s="5" t="str">
        <f>IF(ISBLANK(VLOOKUP(Proj10[[#This Row],[ID]],Query!$A:$N,14,FALSE)),"",VLOOKUP(Proj10[[#This Row],[ID]],Query!$A:$N,14,FALSE))</f>
        <v/>
      </c>
      <c r="O50" s="5" t="str">
        <f>IF(ISBLANK(VLOOKUP(Proj10[[#This Row],[ID]],Query!$A:$O,15,FALSE)),"",VLOOKUP(Proj10[[#This Row],[ID]],Query!$A:$O,15,FALSE))</f>
        <v/>
      </c>
      <c r="P50" t="str">
        <f>IF(ISBLANK(VLOOKUP(Proj10[[#This Row],[ID]],Query!$A:$P,16,FALSE)),"",VLOOKUP(Proj10[[#This Row],[ID]],Query!$A:$P,16,FALSE))</f>
        <v/>
      </c>
    </row>
    <row r="51" spans="1:16">
      <c r="A51" s="18" t="s">
        <v>876</v>
      </c>
      <c r="L51" s="5" t="str">
        <f>IF(ISBLANK(VLOOKUP(Proj10[[#This Row],[ID]],Query!$A:$L,12,FALSE)),"",VLOOKUP(Proj10[[#This Row],[ID]],Query!$A:$L,12,FALSE))</f>
        <v/>
      </c>
      <c r="M51" s="5" t="str">
        <f>IF(ISBLANK(VLOOKUP(Proj10[[#This Row],[ID]],Query!$A:$M,13,FALSE)),"",VLOOKUP(Proj10[[#This Row],[ID]],Query!$A:$M,13,FALSE))</f>
        <v/>
      </c>
      <c r="N51" s="5" t="str">
        <f>IF(ISBLANK(VLOOKUP(Proj10[[#This Row],[ID]],Query!$A:$N,14,FALSE)),"",VLOOKUP(Proj10[[#This Row],[ID]],Query!$A:$N,14,FALSE))</f>
        <v/>
      </c>
      <c r="O51" s="5" t="str">
        <f>IF(ISBLANK(VLOOKUP(Proj10[[#This Row],[ID]],Query!$A:$O,15,FALSE)),"",VLOOKUP(Proj10[[#This Row],[ID]],Query!$A:$O,15,FALSE))</f>
        <v/>
      </c>
      <c r="P51" t="str">
        <f>IF(ISBLANK(VLOOKUP(Proj10[[#This Row],[ID]],Query!$A:$P,16,FALSE)),"",VLOOKUP(Proj10[[#This Row],[ID]],Query!$A:$P,16,FALSE))</f>
        <v/>
      </c>
    </row>
    <row r="52" spans="1:16">
      <c r="A52" s="18" t="s">
        <v>877</v>
      </c>
      <c r="L52" s="5" t="str">
        <f>IF(ISBLANK(VLOOKUP(Proj10[[#This Row],[ID]],Query!$A:$L,12,FALSE)),"",VLOOKUP(Proj10[[#This Row],[ID]],Query!$A:$L,12,FALSE))</f>
        <v/>
      </c>
      <c r="M52" s="5" t="str">
        <f>IF(ISBLANK(VLOOKUP(Proj10[[#This Row],[ID]],Query!$A:$M,13,FALSE)),"",VLOOKUP(Proj10[[#This Row],[ID]],Query!$A:$M,13,FALSE))</f>
        <v/>
      </c>
      <c r="N52" s="5" t="str">
        <f>IF(ISBLANK(VLOOKUP(Proj10[[#This Row],[ID]],Query!$A:$N,14,FALSE)),"",VLOOKUP(Proj10[[#This Row],[ID]],Query!$A:$N,14,FALSE))</f>
        <v/>
      </c>
      <c r="O52" s="5" t="str">
        <f>IF(ISBLANK(VLOOKUP(Proj10[[#This Row],[ID]],Query!$A:$O,15,FALSE)),"",VLOOKUP(Proj10[[#This Row],[ID]],Query!$A:$O,15,FALSE))</f>
        <v/>
      </c>
      <c r="P52" t="str">
        <f>IF(ISBLANK(VLOOKUP(Proj10[[#This Row],[ID]],Query!$A:$P,16,FALSE)),"",VLOOKUP(Proj10[[#This Row],[ID]],Query!$A:$P,16,FALSE))</f>
        <v/>
      </c>
    </row>
    <row r="53" spans="1:16">
      <c r="A53" s="18" t="s">
        <v>878</v>
      </c>
      <c r="L53" s="5" t="str">
        <f>IF(ISBLANK(VLOOKUP(Proj10[[#This Row],[ID]],Query!$A:$L,12,FALSE)),"",VLOOKUP(Proj10[[#This Row],[ID]],Query!$A:$L,12,FALSE))</f>
        <v/>
      </c>
      <c r="M53" s="5" t="str">
        <f>IF(ISBLANK(VLOOKUP(Proj10[[#This Row],[ID]],Query!$A:$M,13,FALSE)),"",VLOOKUP(Proj10[[#This Row],[ID]],Query!$A:$M,13,FALSE))</f>
        <v/>
      </c>
      <c r="N53" s="5" t="str">
        <f>IF(ISBLANK(VLOOKUP(Proj10[[#This Row],[ID]],Query!$A:$N,14,FALSE)),"",VLOOKUP(Proj10[[#This Row],[ID]],Query!$A:$N,14,FALSE))</f>
        <v/>
      </c>
      <c r="O53" s="5" t="str">
        <f>IF(ISBLANK(VLOOKUP(Proj10[[#This Row],[ID]],Query!$A:$O,15,FALSE)),"",VLOOKUP(Proj10[[#This Row],[ID]],Query!$A:$O,15,FALSE))</f>
        <v/>
      </c>
      <c r="P53" t="str">
        <f>IF(ISBLANK(VLOOKUP(Proj10[[#This Row],[ID]],Query!$A:$P,16,FALSE)),"",VLOOKUP(Proj10[[#This Row],[ID]],Query!$A:$P,16,FALSE))</f>
        <v/>
      </c>
    </row>
    <row r="54" spans="1:16">
      <c r="A54" s="18" t="s">
        <v>879</v>
      </c>
      <c r="L54" s="5" t="str">
        <f>IF(ISBLANK(VLOOKUP(Proj10[[#This Row],[ID]],Query!$A:$L,12,FALSE)),"",VLOOKUP(Proj10[[#This Row],[ID]],Query!$A:$L,12,FALSE))</f>
        <v/>
      </c>
      <c r="M54" s="5" t="str">
        <f>IF(ISBLANK(VLOOKUP(Proj10[[#This Row],[ID]],Query!$A:$M,13,FALSE)),"",VLOOKUP(Proj10[[#This Row],[ID]],Query!$A:$M,13,FALSE))</f>
        <v/>
      </c>
      <c r="N54" s="5" t="str">
        <f>IF(ISBLANK(VLOOKUP(Proj10[[#This Row],[ID]],Query!$A:$N,14,FALSE)),"",VLOOKUP(Proj10[[#This Row],[ID]],Query!$A:$N,14,FALSE))</f>
        <v/>
      </c>
      <c r="O54" s="5" t="str">
        <f>IF(ISBLANK(VLOOKUP(Proj10[[#This Row],[ID]],Query!$A:$O,15,FALSE)),"",VLOOKUP(Proj10[[#This Row],[ID]],Query!$A:$O,15,FALSE))</f>
        <v/>
      </c>
      <c r="P54" t="str">
        <f>IF(ISBLANK(VLOOKUP(Proj10[[#This Row],[ID]],Query!$A:$P,16,FALSE)),"",VLOOKUP(Proj10[[#This Row],[ID]],Query!$A:$P,16,FALSE))</f>
        <v/>
      </c>
    </row>
    <row r="55" spans="1:16">
      <c r="A55" s="18" t="s">
        <v>880</v>
      </c>
      <c r="L55" s="5" t="str">
        <f>IF(ISBLANK(VLOOKUP(Proj10[[#This Row],[ID]],Query!$A:$L,12,FALSE)),"",VLOOKUP(Proj10[[#This Row],[ID]],Query!$A:$L,12,FALSE))</f>
        <v/>
      </c>
      <c r="M55" s="5" t="str">
        <f>IF(ISBLANK(VLOOKUP(Proj10[[#This Row],[ID]],Query!$A:$M,13,FALSE)),"",VLOOKUP(Proj10[[#This Row],[ID]],Query!$A:$M,13,FALSE))</f>
        <v/>
      </c>
      <c r="N55" s="5" t="str">
        <f>IF(ISBLANK(VLOOKUP(Proj10[[#This Row],[ID]],Query!$A:$N,14,FALSE)),"",VLOOKUP(Proj10[[#This Row],[ID]],Query!$A:$N,14,FALSE))</f>
        <v/>
      </c>
      <c r="O55" s="5" t="str">
        <f>IF(ISBLANK(VLOOKUP(Proj10[[#This Row],[ID]],Query!$A:$O,15,FALSE)),"",VLOOKUP(Proj10[[#This Row],[ID]],Query!$A:$O,15,FALSE))</f>
        <v/>
      </c>
      <c r="P55" t="str">
        <f>IF(ISBLANK(VLOOKUP(Proj10[[#This Row],[ID]],Query!$A:$P,16,FALSE)),"",VLOOKUP(Proj10[[#This Row],[ID]],Query!$A:$P,16,FALSE))</f>
        <v/>
      </c>
    </row>
    <row r="56" spans="1:16">
      <c r="A56" s="18" t="s">
        <v>881</v>
      </c>
      <c r="L56" s="5" t="str">
        <f>IF(ISBLANK(VLOOKUP(Proj10[[#This Row],[ID]],Query!$A:$L,12,FALSE)),"",VLOOKUP(Proj10[[#This Row],[ID]],Query!$A:$L,12,FALSE))</f>
        <v/>
      </c>
      <c r="M56" s="5" t="str">
        <f>IF(ISBLANK(VLOOKUP(Proj10[[#This Row],[ID]],Query!$A:$M,13,FALSE)),"",VLOOKUP(Proj10[[#This Row],[ID]],Query!$A:$M,13,FALSE))</f>
        <v/>
      </c>
      <c r="N56" s="5" t="str">
        <f>IF(ISBLANK(VLOOKUP(Proj10[[#This Row],[ID]],Query!$A:$N,14,FALSE)),"",VLOOKUP(Proj10[[#This Row],[ID]],Query!$A:$N,14,FALSE))</f>
        <v/>
      </c>
      <c r="O56" s="5" t="str">
        <f>IF(ISBLANK(VLOOKUP(Proj10[[#This Row],[ID]],Query!$A:$O,15,FALSE)),"",VLOOKUP(Proj10[[#This Row],[ID]],Query!$A:$O,15,FALSE))</f>
        <v/>
      </c>
      <c r="P56" t="str">
        <f>IF(ISBLANK(VLOOKUP(Proj10[[#This Row],[ID]],Query!$A:$P,16,FALSE)),"",VLOOKUP(Proj10[[#This Row],[ID]],Query!$A:$P,16,FALSE))</f>
        <v/>
      </c>
    </row>
    <row r="57" spans="1:16">
      <c r="A57" s="18" t="s">
        <v>882</v>
      </c>
      <c r="L57" s="5" t="str">
        <f>IF(ISBLANK(VLOOKUP(Proj10[[#This Row],[ID]],Query!$A:$L,12,FALSE)),"",VLOOKUP(Proj10[[#This Row],[ID]],Query!$A:$L,12,FALSE))</f>
        <v/>
      </c>
      <c r="M57" s="5" t="str">
        <f>IF(ISBLANK(VLOOKUP(Proj10[[#This Row],[ID]],Query!$A:$M,13,FALSE)),"",VLOOKUP(Proj10[[#This Row],[ID]],Query!$A:$M,13,FALSE))</f>
        <v/>
      </c>
      <c r="N57" s="5" t="str">
        <f>IF(ISBLANK(VLOOKUP(Proj10[[#This Row],[ID]],Query!$A:$N,14,FALSE)),"",VLOOKUP(Proj10[[#This Row],[ID]],Query!$A:$N,14,FALSE))</f>
        <v/>
      </c>
      <c r="O57" s="5" t="str">
        <f>IF(ISBLANK(VLOOKUP(Proj10[[#This Row],[ID]],Query!$A:$O,15,FALSE)),"",VLOOKUP(Proj10[[#This Row],[ID]],Query!$A:$O,15,FALSE))</f>
        <v/>
      </c>
      <c r="P57" t="str">
        <f>IF(ISBLANK(VLOOKUP(Proj10[[#This Row],[ID]],Query!$A:$P,16,FALSE)),"",VLOOKUP(Proj10[[#This Row],[ID]],Query!$A:$P,16,FALSE))</f>
        <v/>
      </c>
    </row>
    <row r="58" spans="1:16">
      <c r="A58" s="18" t="s">
        <v>883</v>
      </c>
      <c r="L58" s="5" t="str">
        <f>IF(ISBLANK(VLOOKUP(Proj10[[#This Row],[ID]],Query!$A:$L,12,FALSE)),"",VLOOKUP(Proj10[[#This Row],[ID]],Query!$A:$L,12,FALSE))</f>
        <v/>
      </c>
      <c r="M58" s="5" t="str">
        <f>IF(ISBLANK(VLOOKUP(Proj10[[#This Row],[ID]],Query!$A:$M,13,FALSE)),"",VLOOKUP(Proj10[[#This Row],[ID]],Query!$A:$M,13,FALSE))</f>
        <v/>
      </c>
      <c r="N58" s="5" t="str">
        <f>IF(ISBLANK(VLOOKUP(Proj10[[#This Row],[ID]],Query!$A:$N,14,FALSE)),"",VLOOKUP(Proj10[[#This Row],[ID]],Query!$A:$N,14,FALSE))</f>
        <v/>
      </c>
      <c r="O58" s="5" t="str">
        <f>IF(ISBLANK(VLOOKUP(Proj10[[#This Row],[ID]],Query!$A:$O,15,FALSE)),"",VLOOKUP(Proj10[[#This Row],[ID]],Query!$A:$O,15,FALSE))</f>
        <v/>
      </c>
      <c r="P58" t="str">
        <f>IF(ISBLANK(VLOOKUP(Proj10[[#This Row],[ID]],Query!$A:$P,16,FALSE)),"",VLOOKUP(Proj10[[#This Row],[ID]],Query!$A:$P,16,FALSE))</f>
        <v/>
      </c>
    </row>
    <row r="59" spans="1:16">
      <c r="A59" s="18" t="s">
        <v>884</v>
      </c>
      <c r="L59" s="5" t="str">
        <f>IF(ISBLANK(VLOOKUP(Proj10[[#This Row],[ID]],Query!$A:$L,12,FALSE)),"",VLOOKUP(Proj10[[#This Row],[ID]],Query!$A:$L,12,FALSE))</f>
        <v/>
      </c>
      <c r="M59" s="5" t="str">
        <f>IF(ISBLANK(VLOOKUP(Proj10[[#This Row],[ID]],Query!$A:$M,13,FALSE)),"",VLOOKUP(Proj10[[#This Row],[ID]],Query!$A:$M,13,FALSE))</f>
        <v/>
      </c>
      <c r="N59" s="5" t="str">
        <f>IF(ISBLANK(VLOOKUP(Proj10[[#This Row],[ID]],Query!$A:$N,14,FALSE)),"",VLOOKUP(Proj10[[#This Row],[ID]],Query!$A:$N,14,FALSE))</f>
        <v/>
      </c>
      <c r="O59" s="5" t="str">
        <f>IF(ISBLANK(VLOOKUP(Proj10[[#This Row],[ID]],Query!$A:$O,15,FALSE)),"",VLOOKUP(Proj10[[#This Row],[ID]],Query!$A:$O,15,FALSE))</f>
        <v/>
      </c>
      <c r="P59" t="str">
        <f>IF(ISBLANK(VLOOKUP(Proj10[[#This Row],[ID]],Query!$A:$P,16,FALSE)),"",VLOOKUP(Proj10[[#This Row],[ID]],Query!$A:$P,16,FALSE))</f>
        <v/>
      </c>
    </row>
    <row r="60" spans="1:16">
      <c r="A60" s="18" t="s">
        <v>885</v>
      </c>
      <c r="L60" s="5" t="str">
        <f>IF(ISBLANK(VLOOKUP(Proj10[[#This Row],[ID]],Query!$A:$L,12,FALSE)),"",VLOOKUP(Proj10[[#This Row],[ID]],Query!$A:$L,12,FALSE))</f>
        <v/>
      </c>
      <c r="M60" s="5" t="str">
        <f>IF(ISBLANK(VLOOKUP(Proj10[[#This Row],[ID]],Query!$A:$M,13,FALSE)),"",VLOOKUP(Proj10[[#This Row],[ID]],Query!$A:$M,13,FALSE))</f>
        <v/>
      </c>
      <c r="N60" s="5" t="str">
        <f>IF(ISBLANK(VLOOKUP(Proj10[[#This Row],[ID]],Query!$A:$N,14,FALSE)),"",VLOOKUP(Proj10[[#This Row],[ID]],Query!$A:$N,14,FALSE))</f>
        <v/>
      </c>
      <c r="O60" s="5" t="str">
        <f>IF(ISBLANK(VLOOKUP(Proj10[[#This Row],[ID]],Query!$A:$O,15,FALSE)),"",VLOOKUP(Proj10[[#This Row],[ID]],Query!$A:$O,15,FALSE))</f>
        <v/>
      </c>
      <c r="P60" t="str">
        <f>IF(ISBLANK(VLOOKUP(Proj10[[#This Row],[ID]],Query!$A:$P,16,FALSE)),"",VLOOKUP(Proj10[[#This Row],[ID]],Query!$A:$P,16,FALSE))</f>
        <v/>
      </c>
    </row>
    <row r="61" spans="1:16">
      <c r="A61" s="18" t="s">
        <v>886</v>
      </c>
      <c r="L61" s="5" t="str">
        <f>IF(ISBLANK(VLOOKUP(Proj10[[#This Row],[ID]],Query!$A:$L,12,FALSE)),"",VLOOKUP(Proj10[[#This Row],[ID]],Query!$A:$L,12,FALSE))</f>
        <v/>
      </c>
      <c r="M61" s="5" t="str">
        <f>IF(ISBLANK(VLOOKUP(Proj10[[#This Row],[ID]],Query!$A:$M,13,FALSE)),"",VLOOKUP(Proj10[[#This Row],[ID]],Query!$A:$M,13,FALSE))</f>
        <v/>
      </c>
      <c r="N61" s="5" t="str">
        <f>IF(ISBLANK(VLOOKUP(Proj10[[#This Row],[ID]],Query!$A:$N,14,FALSE)),"",VLOOKUP(Proj10[[#This Row],[ID]],Query!$A:$N,14,FALSE))</f>
        <v/>
      </c>
      <c r="O61" s="5" t="str">
        <f>IF(ISBLANK(VLOOKUP(Proj10[[#This Row],[ID]],Query!$A:$O,15,FALSE)),"",VLOOKUP(Proj10[[#This Row],[ID]],Query!$A:$O,15,FALSE))</f>
        <v/>
      </c>
      <c r="P61" t="str">
        <f>IF(ISBLANK(VLOOKUP(Proj10[[#This Row],[ID]],Query!$A:$P,16,FALSE)),"",VLOOKUP(Proj10[[#This Row],[ID]],Query!$A:$P,16,FALSE))</f>
        <v/>
      </c>
    </row>
    <row r="62" spans="1:16">
      <c r="A62" s="18" t="s">
        <v>887</v>
      </c>
      <c r="L62" s="5" t="str">
        <f>IF(ISBLANK(VLOOKUP(Proj10[[#This Row],[ID]],Query!$A:$L,12,FALSE)),"",VLOOKUP(Proj10[[#This Row],[ID]],Query!$A:$L,12,FALSE))</f>
        <v/>
      </c>
      <c r="M62" s="5" t="str">
        <f>IF(ISBLANK(VLOOKUP(Proj10[[#This Row],[ID]],Query!$A:$M,13,FALSE)),"",VLOOKUP(Proj10[[#This Row],[ID]],Query!$A:$M,13,FALSE))</f>
        <v/>
      </c>
      <c r="N62" s="5" t="str">
        <f>IF(ISBLANK(VLOOKUP(Proj10[[#This Row],[ID]],Query!$A:$N,14,FALSE)),"",VLOOKUP(Proj10[[#This Row],[ID]],Query!$A:$N,14,FALSE))</f>
        <v/>
      </c>
      <c r="O62" s="5" t="str">
        <f>IF(ISBLANK(VLOOKUP(Proj10[[#This Row],[ID]],Query!$A:$O,15,FALSE)),"",VLOOKUP(Proj10[[#This Row],[ID]],Query!$A:$O,15,FALSE))</f>
        <v/>
      </c>
      <c r="P62" t="str">
        <f>IF(ISBLANK(VLOOKUP(Proj10[[#This Row],[ID]],Query!$A:$P,16,FALSE)),"",VLOOKUP(Proj10[[#This Row],[ID]],Query!$A:$P,16,FALSE))</f>
        <v/>
      </c>
    </row>
    <row r="63" spans="1:16">
      <c r="A63" s="18" t="s">
        <v>888</v>
      </c>
      <c r="L63" s="5" t="str">
        <f>IF(ISBLANK(VLOOKUP(Proj10[[#This Row],[ID]],Query!$A:$L,12,FALSE)),"",VLOOKUP(Proj10[[#This Row],[ID]],Query!$A:$L,12,FALSE))</f>
        <v/>
      </c>
      <c r="M63" s="5" t="str">
        <f>IF(ISBLANK(VLOOKUP(Proj10[[#This Row],[ID]],Query!$A:$M,13,FALSE)),"",VLOOKUP(Proj10[[#This Row],[ID]],Query!$A:$M,13,FALSE))</f>
        <v/>
      </c>
      <c r="N63" s="5" t="str">
        <f>IF(ISBLANK(VLOOKUP(Proj10[[#This Row],[ID]],Query!$A:$N,14,FALSE)),"",VLOOKUP(Proj10[[#This Row],[ID]],Query!$A:$N,14,FALSE))</f>
        <v/>
      </c>
      <c r="O63" s="5" t="str">
        <f>IF(ISBLANK(VLOOKUP(Proj10[[#This Row],[ID]],Query!$A:$O,15,FALSE)),"",VLOOKUP(Proj10[[#This Row],[ID]],Query!$A:$O,15,FALSE))</f>
        <v/>
      </c>
      <c r="P63" t="str">
        <f>IF(ISBLANK(VLOOKUP(Proj10[[#This Row],[ID]],Query!$A:$P,16,FALSE)),"",VLOOKUP(Proj10[[#This Row],[ID]],Query!$A:$P,16,FALSE))</f>
        <v/>
      </c>
    </row>
    <row r="64" spans="1:16">
      <c r="A64" s="18" t="s">
        <v>889</v>
      </c>
      <c r="L64" s="5" t="str">
        <f>IF(ISBLANK(VLOOKUP(Proj10[[#This Row],[ID]],Query!$A:$L,12,FALSE)),"",VLOOKUP(Proj10[[#This Row],[ID]],Query!$A:$L,12,FALSE))</f>
        <v/>
      </c>
      <c r="M64" s="5" t="str">
        <f>IF(ISBLANK(VLOOKUP(Proj10[[#This Row],[ID]],Query!$A:$M,13,FALSE)),"",VLOOKUP(Proj10[[#This Row],[ID]],Query!$A:$M,13,FALSE))</f>
        <v/>
      </c>
      <c r="N64" s="5" t="str">
        <f>IF(ISBLANK(VLOOKUP(Proj10[[#This Row],[ID]],Query!$A:$N,14,FALSE)),"",VLOOKUP(Proj10[[#This Row],[ID]],Query!$A:$N,14,FALSE))</f>
        <v/>
      </c>
      <c r="O64" s="5" t="str">
        <f>IF(ISBLANK(VLOOKUP(Proj10[[#This Row],[ID]],Query!$A:$O,15,FALSE)),"",VLOOKUP(Proj10[[#This Row],[ID]],Query!$A:$O,15,FALSE))</f>
        <v/>
      </c>
      <c r="P64" t="str">
        <f>IF(ISBLANK(VLOOKUP(Proj10[[#This Row],[ID]],Query!$A:$P,16,FALSE)),"",VLOOKUP(Proj10[[#This Row],[ID]],Query!$A:$P,16,FALSE))</f>
        <v/>
      </c>
    </row>
    <row r="65" spans="1:16">
      <c r="A65" s="18" t="s">
        <v>890</v>
      </c>
      <c r="L65" s="5" t="str">
        <f>IF(ISBLANK(VLOOKUP(Proj10[[#This Row],[ID]],Query!$A:$L,12,FALSE)),"",VLOOKUP(Proj10[[#This Row],[ID]],Query!$A:$L,12,FALSE))</f>
        <v/>
      </c>
      <c r="M65" s="5" t="str">
        <f>IF(ISBLANK(VLOOKUP(Proj10[[#This Row],[ID]],Query!$A:$M,13,FALSE)),"",VLOOKUP(Proj10[[#This Row],[ID]],Query!$A:$M,13,FALSE))</f>
        <v/>
      </c>
      <c r="N65" s="5" t="str">
        <f>IF(ISBLANK(VLOOKUP(Proj10[[#This Row],[ID]],Query!$A:$N,14,FALSE)),"",VLOOKUP(Proj10[[#This Row],[ID]],Query!$A:$N,14,FALSE))</f>
        <v/>
      </c>
      <c r="O65" s="5" t="str">
        <f>IF(ISBLANK(VLOOKUP(Proj10[[#This Row],[ID]],Query!$A:$O,15,FALSE)),"",VLOOKUP(Proj10[[#This Row],[ID]],Query!$A:$O,15,FALSE))</f>
        <v/>
      </c>
      <c r="P65" t="str">
        <f>IF(ISBLANK(VLOOKUP(Proj10[[#This Row],[ID]],Query!$A:$P,16,FALSE)),"",VLOOKUP(Proj10[[#This Row],[ID]],Query!$A:$P,16,FALSE))</f>
        <v/>
      </c>
    </row>
    <row r="66" spans="1:16">
      <c r="A66" s="18" t="s">
        <v>891</v>
      </c>
      <c r="L66" s="5" t="str">
        <f>IF(ISBLANK(VLOOKUP(Proj10[[#This Row],[ID]],Query!$A:$L,12,FALSE)),"",VLOOKUP(Proj10[[#This Row],[ID]],Query!$A:$L,12,FALSE))</f>
        <v/>
      </c>
      <c r="M66" s="5" t="str">
        <f>IF(ISBLANK(VLOOKUP(Proj10[[#This Row],[ID]],Query!$A:$M,13,FALSE)),"",VLOOKUP(Proj10[[#This Row],[ID]],Query!$A:$M,13,FALSE))</f>
        <v/>
      </c>
      <c r="N66" s="5" t="str">
        <f>IF(ISBLANK(VLOOKUP(Proj10[[#This Row],[ID]],Query!$A:$N,14,FALSE)),"",VLOOKUP(Proj10[[#This Row],[ID]],Query!$A:$N,14,FALSE))</f>
        <v/>
      </c>
      <c r="O66" s="5" t="str">
        <f>IF(ISBLANK(VLOOKUP(Proj10[[#This Row],[ID]],Query!$A:$O,15,FALSE)),"",VLOOKUP(Proj10[[#This Row],[ID]],Query!$A:$O,15,FALSE))</f>
        <v/>
      </c>
      <c r="P66" t="str">
        <f>IF(ISBLANK(VLOOKUP(Proj10[[#This Row],[ID]],Query!$A:$P,16,FALSE)),"",VLOOKUP(Proj10[[#This Row],[ID]],Query!$A:$P,16,FALSE))</f>
        <v/>
      </c>
    </row>
    <row r="67" spans="1:16">
      <c r="A67" s="18" t="s">
        <v>892</v>
      </c>
      <c r="L67" s="5" t="str">
        <f>IF(ISBLANK(VLOOKUP(Proj10[[#This Row],[ID]],Query!$A:$L,12,FALSE)),"",VLOOKUP(Proj10[[#This Row],[ID]],Query!$A:$L,12,FALSE))</f>
        <v/>
      </c>
      <c r="M67" s="5" t="str">
        <f>IF(ISBLANK(VLOOKUP(Proj10[[#This Row],[ID]],Query!$A:$M,13,FALSE)),"",VLOOKUP(Proj10[[#This Row],[ID]],Query!$A:$M,13,FALSE))</f>
        <v/>
      </c>
      <c r="N67" s="5" t="str">
        <f>IF(ISBLANK(VLOOKUP(Proj10[[#This Row],[ID]],Query!$A:$N,14,FALSE)),"",VLOOKUP(Proj10[[#This Row],[ID]],Query!$A:$N,14,FALSE))</f>
        <v/>
      </c>
      <c r="O67" s="5" t="str">
        <f>IF(ISBLANK(VLOOKUP(Proj10[[#This Row],[ID]],Query!$A:$O,15,FALSE)),"",VLOOKUP(Proj10[[#This Row],[ID]],Query!$A:$O,15,FALSE))</f>
        <v/>
      </c>
      <c r="P67" t="str">
        <f>IF(ISBLANK(VLOOKUP(Proj10[[#This Row],[ID]],Query!$A:$P,16,FALSE)),"",VLOOKUP(Proj10[[#This Row],[ID]],Query!$A:$P,16,FALSE))</f>
        <v/>
      </c>
    </row>
    <row r="68" spans="1:16">
      <c r="A68" s="18" t="s">
        <v>893</v>
      </c>
      <c r="L68" s="5" t="str">
        <f>IF(ISBLANK(VLOOKUP(Proj10[[#This Row],[ID]],Query!$A:$L,12,FALSE)),"",VLOOKUP(Proj10[[#This Row],[ID]],Query!$A:$L,12,FALSE))</f>
        <v/>
      </c>
      <c r="M68" s="5" t="str">
        <f>IF(ISBLANK(VLOOKUP(Proj10[[#This Row],[ID]],Query!$A:$M,13,FALSE)),"",VLOOKUP(Proj10[[#This Row],[ID]],Query!$A:$M,13,FALSE))</f>
        <v/>
      </c>
      <c r="N68" s="5" t="str">
        <f>IF(ISBLANK(VLOOKUP(Proj10[[#This Row],[ID]],Query!$A:$N,14,FALSE)),"",VLOOKUP(Proj10[[#This Row],[ID]],Query!$A:$N,14,FALSE))</f>
        <v/>
      </c>
      <c r="O68" s="5" t="str">
        <f>IF(ISBLANK(VLOOKUP(Proj10[[#This Row],[ID]],Query!$A:$O,15,FALSE)),"",VLOOKUP(Proj10[[#This Row],[ID]],Query!$A:$O,15,FALSE))</f>
        <v/>
      </c>
      <c r="P68" t="str">
        <f>IF(ISBLANK(VLOOKUP(Proj10[[#This Row],[ID]],Query!$A:$P,16,FALSE)),"",VLOOKUP(Proj10[[#This Row],[ID]],Query!$A:$P,16,FALSE))</f>
        <v/>
      </c>
    </row>
    <row r="69" spans="1:16">
      <c r="A69" s="18" t="s">
        <v>894</v>
      </c>
      <c r="L69" s="5" t="str">
        <f>IF(ISBLANK(VLOOKUP(Proj10[[#This Row],[ID]],Query!$A:$L,12,FALSE)),"",VLOOKUP(Proj10[[#This Row],[ID]],Query!$A:$L,12,FALSE))</f>
        <v/>
      </c>
      <c r="M69" s="5" t="str">
        <f>IF(ISBLANK(VLOOKUP(Proj10[[#This Row],[ID]],Query!$A:$M,13,FALSE)),"",VLOOKUP(Proj10[[#This Row],[ID]],Query!$A:$M,13,FALSE))</f>
        <v/>
      </c>
      <c r="N69" s="5" t="str">
        <f>IF(ISBLANK(VLOOKUP(Proj10[[#This Row],[ID]],Query!$A:$N,14,FALSE)),"",VLOOKUP(Proj10[[#This Row],[ID]],Query!$A:$N,14,FALSE))</f>
        <v/>
      </c>
      <c r="O69" s="5" t="str">
        <f>IF(ISBLANK(VLOOKUP(Proj10[[#This Row],[ID]],Query!$A:$O,15,FALSE)),"",VLOOKUP(Proj10[[#This Row],[ID]],Query!$A:$O,15,FALSE))</f>
        <v/>
      </c>
      <c r="P69" t="str">
        <f>IF(ISBLANK(VLOOKUP(Proj10[[#This Row],[ID]],Query!$A:$P,16,FALSE)),"",VLOOKUP(Proj10[[#This Row],[ID]],Query!$A:$P,16,FALSE))</f>
        <v/>
      </c>
    </row>
    <row r="70" spans="1:16">
      <c r="A70" s="18" t="s">
        <v>895</v>
      </c>
      <c r="L70" s="5" t="str">
        <f>IF(ISBLANK(VLOOKUP(Proj10[[#This Row],[ID]],Query!$A:$L,12,FALSE)),"",VLOOKUP(Proj10[[#This Row],[ID]],Query!$A:$L,12,FALSE))</f>
        <v/>
      </c>
      <c r="M70" s="5" t="str">
        <f>IF(ISBLANK(VLOOKUP(Proj10[[#This Row],[ID]],Query!$A:$M,13,FALSE)),"",VLOOKUP(Proj10[[#This Row],[ID]],Query!$A:$M,13,FALSE))</f>
        <v/>
      </c>
      <c r="N70" s="5" t="str">
        <f>IF(ISBLANK(VLOOKUP(Proj10[[#This Row],[ID]],Query!$A:$N,14,FALSE)),"",VLOOKUP(Proj10[[#This Row],[ID]],Query!$A:$N,14,FALSE))</f>
        <v/>
      </c>
      <c r="O70" s="5" t="str">
        <f>IF(ISBLANK(VLOOKUP(Proj10[[#This Row],[ID]],Query!$A:$O,15,FALSE)),"",VLOOKUP(Proj10[[#This Row],[ID]],Query!$A:$O,15,FALSE))</f>
        <v/>
      </c>
      <c r="P70" t="str">
        <f>IF(ISBLANK(VLOOKUP(Proj10[[#This Row],[ID]],Query!$A:$P,16,FALSE)),"",VLOOKUP(Proj10[[#This Row],[ID]],Query!$A:$P,16,FALSE))</f>
        <v/>
      </c>
    </row>
    <row r="71" spans="1:16">
      <c r="A71" s="18" t="s">
        <v>896</v>
      </c>
      <c r="L71" s="5" t="str">
        <f>IF(ISBLANK(VLOOKUP(Proj10[[#This Row],[ID]],Query!$A:$L,12,FALSE)),"",VLOOKUP(Proj10[[#This Row],[ID]],Query!$A:$L,12,FALSE))</f>
        <v/>
      </c>
      <c r="M71" s="5" t="str">
        <f>IF(ISBLANK(VLOOKUP(Proj10[[#This Row],[ID]],Query!$A:$M,13,FALSE)),"",VLOOKUP(Proj10[[#This Row],[ID]],Query!$A:$M,13,FALSE))</f>
        <v/>
      </c>
      <c r="N71" s="5" t="str">
        <f>IF(ISBLANK(VLOOKUP(Proj10[[#This Row],[ID]],Query!$A:$N,14,FALSE)),"",VLOOKUP(Proj10[[#This Row],[ID]],Query!$A:$N,14,FALSE))</f>
        <v/>
      </c>
      <c r="O71" s="5" t="str">
        <f>IF(ISBLANK(VLOOKUP(Proj10[[#This Row],[ID]],Query!$A:$O,15,FALSE)),"",VLOOKUP(Proj10[[#This Row],[ID]],Query!$A:$O,15,FALSE))</f>
        <v/>
      </c>
      <c r="P71" t="str">
        <f>IF(ISBLANK(VLOOKUP(Proj10[[#This Row],[ID]],Query!$A:$P,16,FALSE)),"",VLOOKUP(Proj10[[#This Row],[ID]],Query!$A:$P,16,FALSE))</f>
        <v/>
      </c>
    </row>
    <row r="72" spans="1:16">
      <c r="A72" s="18" t="s">
        <v>897</v>
      </c>
      <c r="L72" s="5" t="str">
        <f>IF(ISBLANK(VLOOKUP(Proj10[[#This Row],[ID]],Query!$A:$L,12,FALSE)),"",VLOOKUP(Proj10[[#This Row],[ID]],Query!$A:$L,12,FALSE))</f>
        <v/>
      </c>
      <c r="M72" s="5" t="str">
        <f>IF(ISBLANK(VLOOKUP(Proj10[[#This Row],[ID]],Query!$A:$M,13,FALSE)),"",VLOOKUP(Proj10[[#This Row],[ID]],Query!$A:$M,13,FALSE))</f>
        <v/>
      </c>
      <c r="N72" s="5" t="str">
        <f>IF(ISBLANK(VLOOKUP(Proj10[[#This Row],[ID]],Query!$A:$N,14,FALSE)),"",VLOOKUP(Proj10[[#This Row],[ID]],Query!$A:$N,14,FALSE))</f>
        <v/>
      </c>
      <c r="O72" s="5" t="str">
        <f>IF(ISBLANK(VLOOKUP(Proj10[[#This Row],[ID]],Query!$A:$O,15,FALSE)),"",VLOOKUP(Proj10[[#This Row],[ID]],Query!$A:$O,15,FALSE))</f>
        <v/>
      </c>
      <c r="P72" t="str">
        <f>IF(ISBLANK(VLOOKUP(Proj10[[#This Row],[ID]],Query!$A:$P,16,FALSE)),"",VLOOKUP(Proj10[[#This Row],[ID]],Query!$A:$P,16,FALSE))</f>
        <v/>
      </c>
    </row>
    <row r="73" spans="1:16">
      <c r="A73" s="18" t="s">
        <v>898</v>
      </c>
      <c r="L73" s="5" t="str">
        <f>IF(ISBLANK(VLOOKUP(Proj10[[#This Row],[ID]],Query!$A:$L,12,FALSE)),"",VLOOKUP(Proj10[[#This Row],[ID]],Query!$A:$L,12,FALSE))</f>
        <v/>
      </c>
      <c r="M73" s="5" t="str">
        <f>IF(ISBLANK(VLOOKUP(Proj10[[#This Row],[ID]],Query!$A:$M,13,FALSE)),"",VLOOKUP(Proj10[[#This Row],[ID]],Query!$A:$M,13,FALSE))</f>
        <v/>
      </c>
      <c r="N73" s="5" t="str">
        <f>IF(ISBLANK(VLOOKUP(Proj10[[#This Row],[ID]],Query!$A:$N,14,FALSE)),"",VLOOKUP(Proj10[[#This Row],[ID]],Query!$A:$N,14,FALSE))</f>
        <v/>
      </c>
      <c r="O73" s="5" t="str">
        <f>IF(ISBLANK(VLOOKUP(Proj10[[#This Row],[ID]],Query!$A:$O,15,FALSE)),"",VLOOKUP(Proj10[[#This Row],[ID]],Query!$A:$O,15,FALSE))</f>
        <v/>
      </c>
      <c r="P73" t="str">
        <f>IF(ISBLANK(VLOOKUP(Proj10[[#This Row],[ID]],Query!$A:$P,16,FALSE)),"",VLOOKUP(Proj10[[#This Row],[ID]],Query!$A:$P,16,FALSE))</f>
        <v/>
      </c>
    </row>
    <row r="74" spans="1:16">
      <c r="A74" s="18" t="s">
        <v>899</v>
      </c>
      <c r="L74" s="5" t="str">
        <f>IF(ISBLANK(VLOOKUP(Proj10[[#This Row],[ID]],Query!$A:$L,12,FALSE)),"",VLOOKUP(Proj10[[#This Row],[ID]],Query!$A:$L,12,FALSE))</f>
        <v/>
      </c>
      <c r="M74" s="5" t="str">
        <f>IF(ISBLANK(VLOOKUP(Proj10[[#This Row],[ID]],Query!$A:$M,13,FALSE)),"",VLOOKUP(Proj10[[#This Row],[ID]],Query!$A:$M,13,FALSE))</f>
        <v/>
      </c>
      <c r="N74" s="5" t="str">
        <f>IF(ISBLANK(VLOOKUP(Proj10[[#This Row],[ID]],Query!$A:$N,14,FALSE)),"",VLOOKUP(Proj10[[#This Row],[ID]],Query!$A:$N,14,FALSE))</f>
        <v/>
      </c>
      <c r="O74" s="5" t="str">
        <f>IF(ISBLANK(VLOOKUP(Proj10[[#This Row],[ID]],Query!$A:$O,15,FALSE)),"",VLOOKUP(Proj10[[#This Row],[ID]],Query!$A:$O,15,FALSE))</f>
        <v/>
      </c>
      <c r="P74" t="str">
        <f>IF(ISBLANK(VLOOKUP(Proj10[[#This Row],[ID]],Query!$A:$P,16,FALSE)),"",VLOOKUP(Proj10[[#This Row],[ID]],Query!$A:$P,16,FALSE))</f>
        <v/>
      </c>
    </row>
    <row r="75" spans="1:16">
      <c r="A75" s="18" t="s">
        <v>900</v>
      </c>
      <c r="L75" s="5" t="str">
        <f>IF(ISBLANK(VLOOKUP(Proj10[[#This Row],[ID]],Query!$A:$L,12,FALSE)),"",VLOOKUP(Proj10[[#This Row],[ID]],Query!$A:$L,12,FALSE))</f>
        <v/>
      </c>
      <c r="M75" s="5" t="str">
        <f>IF(ISBLANK(VLOOKUP(Proj10[[#This Row],[ID]],Query!$A:$M,13,FALSE)),"",VLOOKUP(Proj10[[#This Row],[ID]],Query!$A:$M,13,FALSE))</f>
        <v/>
      </c>
      <c r="N75" s="5" t="str">
        <f>IF(ISBLANK(VLOOKUP(Proj10[[#This Row],[ID]],Query!$A:$N,14,FALSE)),"",VLOOKUP(Proj10[[#This Row],[ID]],Query!$A:$N,14,FALSE))</f>
        <v/>
      </c>
      <c r="O75" s="5" t="str">
        <f>IF(ISBLANK(VLOOKUP(Proj10[[#This Row],[ID]],Query!$A:$O,15,FALSE)),"",VLOOKUP(Proj10[[#This Row],[ID]],Query!$A:$O,15,FALSE))</f>
        <v/>
      </c>
      <c r="P75" t="str">
        <f>IF(ISBLANK(VLOOKUP(Proj10[[#This Row],[ID]],Query!$A:$P,16,FALSE)),"",VLOOKUP(Proj10[[#This Row],[ID]],Query!$A:$P,16,FALSE))</f>
        <v/>
      </c>
    </row>
    <row r="76" spans="1:16">
      <c r="A76" s="18" t="s">
        <v>901</v>
      </c>
      <c r="L76" s="5" t="str">
        <f>IF(ISBLANK(VLOOKUP(Proj10[[#This Row],[ID]],Query!$A:$L,12,FALSE)),"",VLOOKUP(Proj10[[#This Row],[ID]],Query!$A:$L,12,FALSE))</f>
        <v/>
      </c>
      <c r="M76" s="5" t="str">
        <f>IF(ISBLANK(VLOOKUP(Proj10[[#This Row],[ID]],Query!$A:$M,13,FALSE)),"",VLOOKUP(Proj10[[#This Row],[ID]],Query!$A:$M,13,FALSE))</f>
        <v/>
      </c>
      <c r="N76" s="5" t="str">
        <f>IF(ISBLANK(VLOOKUP(Proj10[[#This Row],[ID]],Query!$A:$N,14,FALSE)),"",VLOOKUP(Proj10[[#This Row],[ID]],Query!$A:$N,14,FALSE))</f>
        <v/>
      </c>
      <c r="O76" s="5" t="str">
        <f>IF(ISBLANK(VLOOKUP(Proj10[[#This Row],[ID]],Query!$A:$O,15,FALSE)),"",VLOOKUP(Proj10[[#This Row],[ID]],Query!$A:$O,15,FALSE))</f>
        <v/>
      </c>
      <c r="P76" t="str">
        <f>IF(ISBLANK(VLOOKUP(Proj10[[#This Row],[ID]],Query!$A:$P,16,FALSE)),"",VLOOKUP(Proj10[[#This Row],[ID]],Query!$A:$P,16,FALSE))</f>
        <v/>
      </c>
    </row>
    <row r="77" spans="1:16">
      <c r="A77" s="18" t="s">
        <v>902</v>
      </c>
      <c r="L77" s="5" t="str">
        <f>IF(ISBLANK(VLOOKUP(Proj10[[#This Row],[ID]],Query!$A:$L,12,FALSE)),"",VLOOKUP(Proj10[[#This Row],[ID]],Query!$A:$L,12,FALSE))</f>
        <v/>
      </c>
      <c r="M77" s="5" t="str">
        <f>IF(ISBLANK(VLOOKUP(Proj10[[#This Row],[ID]],Query!$A:$M,13,FALSE)),"",VLOOKUP(Proj10[[#This Row],[ID]],Query!$A:$M,13,FALSE))</f>
        <v/>
      </c>
      <c r="N77" s="5" t="str">
        <f>IF(ISBLANK(VLOOKUP(Proj10[[#This Row],[ID]],Query!$A:$N,14,FALSE)),"",VLOOKUP(Proj10[[#This Row],[ID]],Query!$A:$N,14,FALSE))</f>
        <v/>
      </c>
      <c r="O77" s="5" t="str">
        <f>IF(ISBLANK(VLOOKUP(Proj10[[#This Row],[ID]],Query!$A:$O,15,FALSE)),"",VLOOKUP(Proj10[[#This Row],[ID]],Query!$A:$O,15,FALSE))</f>
        <v/>
      </c>
      <c r="P77" t="str">
        <f>IF(ISBLANK(VLOOKUP(Proj10[[#This Row],[ID]],Query!$A:$P,16,FALSE)),"",VLOOKUP(Proj10[[#This Row],[ID]],Query!$A:$P,16,FALSE))</f>
        <v/>
      </c>
    </row>
    <row r="78" spans="1:16">
      <c r="A78" s="18" t="s">
        <v>903</v>
      </c>
      <c r="L78" s="5" t="str">
        <f>IF(ISBLANK(VLOOKUP(Proj10[[#This Row],[ID]],Query!$A:$L,12,FALSE)),"",VLOOKUP(Proj10[[#This Row],[ID]],Query!$A:$L,12,FALSE))</f>
        <v/>
      </c>
      <c r="M78" s="5" t="str">
        <f>IF(ISBLANK(VLOOKUP(Proj10[[#This Row],[ID]],Query!$A:$M,13,FALSE)),"",VLOOKUP(Proj10[[#This Row],[ID]],Query!$A:$M,13,FALSE))</f>
        <v/>
      </c>
      <c r="N78" s="5" t="str">
        <f>IF(ISBLANK(VLOOKUP(Proj10[[#This Row],[ID]],Query!$A:$N,14,FALSE)),"",VLOOKUP(Proj10[[#This Row],[ID]],Query!$A:$N,14,FALSE))</f>
        <v/>
      </c>
      <c r="O78" s="5" t="str">
        <f>IF(ISBLANK(VLOOKUP(Proj10[[#This Row],[ID]],Query!$A:$O,15,FALSE)),"",VLOOKUP(Proj10[[#This Row],[ID]],Query!$A:$O,15,FALSE))</f>
        <v/>
      </c>
      <c r="P78" t="str">
        <f>IF(ISBLANK(VLOOKUP(Proj10[[#This Row],[ID]],Query!$A:$P,16,FALSE)),"",VLOOKUP(Proj10[[#This Row],[ID]],Query!$A:$P,16,FALSE))</f>
        <v/>
      </c>
    </row>
    <row r="79" spans="1:16">
      <c r="A79" s="18" t="s">
        <v>904</v>
      </c>
      <c r="L79" s="5" t="str">
        <f>IF(ISBLANK(VLOOKUP(Proj10[[#This Row],[ID]],Query!$A:$L,12,FALSE)),"",VLOOKUP(Proj10[[#This Row],[ID]],Query!$A:$L,12,FALSE))</f>
        <v/>
      </c>
      <c r="M79" s="5" t="str">
        <f>IF(ISBLANK(VLOOKUP(Proj10[[#This Row],[ID]],Query!$A:$M,13,FALSE)),"",VLOOKUP(Proj10[[#This Row],[ID]],Query!$A:$M,13,FALSE))</f>
        <v/>
      </c>
      <c r="N79" s="5" t="str">
        <f>IF(ISBLANK(VLOOKUP(Proj10[[#This Row],[ID]],Query!$A:$N,14,FALSE)),"",VLOOKUP(Proj10[[#This Row],[ID]],Query!$A:$N,14,FALSE))</f>
        <v/>
      </c>
      <c r="O79" s="5" t="str">
        <f>IF(ISBLANK(VLOOKUP(Proj10[[#This Row],[ID]],Query!$A:$O,15,FALSE)),"",VLOOKUP(Proj10[[#This Row],[ID]],Query!$A:$O,15,FALSE))</f>
        <v/>
      </c>
      <c r="P79" t="str">
        <f>IF(ISBLANK(VLOOKUP(Proj10[[#This Row],[ID]],Query!$A:$P,16,FALSE)),"",VLOOKUP(Proj10[[#This Row],[ID]],Query!$A:$P,16,FALSE))</f>
        <v/>
      </c>
    </row>
    <row r="80" spans="1:16">
      <c r="A80" s="18" t="s">
        <v>905</v>
      </c>
      <c r="L80" s="5" t="str">
        <f>IF(ISBLANK(VLOOKUP(Proj10[[#This Row],[ID]],Query!$A:$L,12,FALSE)),"",VLOOKUP(Proj10[[#This Row],[ID]],Query!$A:$L,12,FALSE))</f>
        <v/>
      </c>
      <c r="M80" s="5" t="str">
        <f>IF(ISBLANK(VLOOKUP(Proj10[[#This Row],[ID]],Query!$A:$M,13,FALSE)),"",VLOOKUP(Proj10[[#This Row],[ID]],Query!$A:$M,13,FALSE))</f>
        <v/>
      </c>
      <c r="N80" s="5" t="str">
        <f>IF(ISBLANK(VLOOKUP(Proj10[[#This Row],[ID]],Query!$A:$N,14,FALSE)),"",VLOOKUP(Proj10[[#This Row],[ID]],Query!$A:$N,14,FALSE))</f>
        <v/>
      </c>
      <c r="O80" s="5" t="str">
        <f>IF(ISBLANK(VLOOKUP(Proj10[[#This Row],[ID]],Query!$A:$O,15,FALSE)),"",VLOOKUP(Proj10[[#This Row],[ID]],Query!$A:$O,15,FALSE))</f>
        <v/>
      </c>
      <c r="P80" t="str">
        <f>IF(ISBLANK(VLOOKUP(Proj10[[#This Row],[ID]],Query!$A:$P,16,FALSE)),"",VLOOKUP(Proj10[[#This Row],[ID]],Query!$A:$P,16,FALSE))</f>
        <v/>
      </c>
    </row>
    <row r="81" spans="1:16">
      <c r="A81" s="18" t="s">
        <v>906</v>
      </c>
      <c r="L81" s="5" t="str">
        <f>IF(ISBLANK(VLOOKUP(Proj10[[#This Row],[ID]],Query!$A:$L,12,FALSE)),"",VLOOKUP(Proj10[[#This Row],[ID]],Query!$A:$L,12,FALSE))</f>
        <v/>
      </c>
      <c r="M81" s="5" t="str">
        <f>IF(ISBLANK(VLOOKUP(Proj10[[#This Row],[ID]],Query!$A:$M,13,FALSE)),"",VLOOKUP(Proj10[[#This Row],[ID]],Query!$A:$M,13,FALSE))</f>
        <v/>
      </c>
      <c r="N81" s="5" t="str">
        <f>IF(ISBLANK(VLOOKUP(Proj10[[#This Row],[ID]],Query!$A:$N,14,FALSE)),"",VLOOKUP(Proj10[[#This Row],[ID]],Query!$A:$N,14,FALSE))</f>
        <v/>
      </c>
      <c r="O81" s="5" t="str">
        <f>IF(ISBLANK(VLOOKUP(Proj10[[#This Row],[ID]],Query!$A:$O,15,FALSE)),"",VLOOKUP(Proj10[[#This Row],[ID]],Query!$A:$O,15,FALSE))</f>
        <v/>
      </c>
      <c r="P81" t="str">
        <f>IF(ISBLANK(VLOOKUP(Proj10[[#This Row],[ID]],Query!$A:$P,16,FALSE)),"",VLOOKUP(Proj10[[#This Row],[ID]],Query!$A:$P,16,FALSE))</f>
        <v/>
      </c>
    </row>
    <row r="82" spans="1:16">
      <c r="A82" s="18" t="s">
        <v>907</v>
      </c>
      <c r="L82" s="5" t="str">
        <f>IF(ISBLANK(VLOOKUP(Proj10[[#This Row],[ID]],Query!$A:$L,12,FALSE)),"",VLOOKUP(Proj10[[#This Row],[ID]],Query!$A:$L,12,FALSE))</f>
        <v/>
      </c>
      <c r="M82" s="5" t="str">
        <f>IF(ISBLANK(VLOOKUP(Proj10[[#This Row],[ID]],Query!$A:$M,13,FALSE)),"",VLOOKUP(Proj10[[#This Row],[ID]],Query!$A:$M,13,FALSE))</f>
        <v/>
      </c>
      <c r="N82" s="5" t="str">
        <f>IF(ISBLANK(VLOOKUP(Proj10[[#This Row],[ID]],Query!$A:$N,14,FALSE)),"",VLOOKUP(Proj10[[#This Row],[ID]],Query!$A:$N,14,FALSE))</f>
        <v/>
      </c>
      <c r="O82" s="5" t="str">
        <f>IF(ISBLANK(VLOOKUP(Proj10[[#This Row],[ID]],Query!$A:$O,15,FALSE)),"",VLOOKUP(Proj10[[#This Row],[ID]],Query!$A:$O,15,FALSE))</f>
        <v/>
      </c>
      <c r="P82" t="str">
        <f>IF(ISBLANK(VLOOKUP(Proj10[[#This Row],[ID]],Query!$A:$P,16,FALSE)),"",VLOOKUP(Proj10[[#This Row],[ID]],Query!$A:$P,16,FALSE))</f>
        <v/>
      </c>
    </row>
    <row r="83" spans="1:16">
      <c r="A83" s="18" t="s">
        <v>908</v>
      </c>
      <c r="L83" s="5" t="str">
        <f>IF(ISBLANK(VLOOKUP(Proj10[[#This Row],[ID]],Query!$A:$L,12,FALSE)),"",VLOOKUP(Proj10[[#This Row],[ID]],Query!$A:$L,12,FALSE))</f>
        <v/>
      </c>
      <c r="M83" s="5" t="str">
        <f>IF(ISBLANK(VLOOKUP(Proj10[[#This Row],[ID]],Query!$A:$M,13,FALSE)),"",VLOOKUP(Proj10[[#This Row],[ID]],Query!$A:$M,13,FALSE))</f>
        <v/>
      </c>
      <c r="N83" s="5" t="str">
        <f>IF(ISBLANK(VLOOKUP(Proj10[[#This Row],[ID]],Query!$A:$N,14,FALSE)),"",VLOOKUP(Proj10[[#This Row],[ID]],Query!$A:$N,14,FALSE))</f>
        <v/>
      </c>
      <c r="O83" s="5" t="str">
        <f>IF(ISBLANK(VLOOKUP(Proj10[[#This Row],[ID]],Query!$A:$O,15,FALSE)),"",VLOOKUP(Proj10[[#This Row],[ID]],Query!$A:$O,15,FALSE))</f>
        <v/>
      </c>
      <c r="P83" t="str">
        <f>IF(ISBLANK(VLOOKUP(Proj10[[#This Row],[ID]],Query!$A:$P,16,FALSE)),"",VLOOKUP(Proj10[[#This Row],[ID]],Query!$A:$P,16,FALSE))</f>
        <v/>
      </c>
    </row>
    <row r="84" spans="1:16">
      <c r="A84" s="18" t="s">
        <v>909</v>
      </c>
      <c r="L84" s="5" t="str">
        <f>IF(ISBLANK(VLOOKUP(Proj10[[#This Row],[ID]],Query!$A:$L,12,FALSE)),"",VLOOKUP(Proj10[[#This Row],[ID]],Query!$A:$L,12,FALSE))</f>
        <v/>
      </c>
      <c r="M84" s="5" t="str">
        <f>IF(ISBLANK(VLOOKUP(Proj10[[#This Row],[ID]],Query!$A:$M,13,FALSE)),"",VLOOKUP(Proj10[[#This Row],[ID]],Query!$A:$M,13,FALSE))</f>
        <v/>
      </c>
      <c r="N84" s="5" t="str">
        <f>IF(ISBLANK(VLOOKUP(Proj10[[#This Row],[ID]],Query!$A:$N,14,FALSE)),"",VLOOKUP(Proj10[[#This Row],[ID]],Query!$A:$N,14,FALSE))</f>
        <v/>
      </c>
      <c r="O84" s="5" t="str">
        <f>IF(ISBLANK(VLOOKUP(Proj10[[#This Row],[ID]],Query!$A:$O,15,FALSE)),"",VLOOKUP(Proj10[[#This Row],[ID]],Query!$A:$O,15,FALSE))</f>
        <v/>
      </c>
      <c r="P84" t="str">
        <f>IF(ISBLANK(VLOOKUP(Proj10[[#This Row],[ID]],Query!$A:$P,16,FALSE)),"",VLOOKUP(Proj10[[#This Row],[ID]],Query!$A:$P,16,FALSE))</f>
        <v/>
      </c>
    </row>
    <row r="85" spans="1:16">
      <c r="A85" s="18" t="s">
        <v>910</v>
      </c>
      <c r="L85" s="5" t="str">
        <f>IF(ISBLANK(VLOOKUP(Proj10[[#This Row],[ID]],Query!$A:$L,12,FALSE)),"",VLOOKUP(Proj10[[#This Row],[ID]],Query!$A:$L,12,FALSE))</f>
        <v/>
      </c>
      <c r="M85" s="5" t="str">
        <f>IF(ISBLANK(VLOOKUP(Proj10[[#This Row],[ID]],Query!$A:$M,13,FALSE)),"",VLOOKUP(Proj10[[#This Row],[ID]],Query!$A:$M,13,FALSE))</f>
        <v/>
      </c>
      <c r="N85" s="5" t="str">
        <f>IF(ISBLANK(VLOOKUP(Proj10[[#This Row],[ID]],Query!$A:$N,14,FALSE)),"",VLOOKUP(Proj10[[#This Row],[ID]],Query!$A:$N,14,FALSE))</f>
        <v/>
      </c>
      <c r="O85" s="5" t="str">
        <f>IF(ISBLANK(VLOOKUP(Proj10[[#This Row],[ID]],Query!$A:$O,15,FALSE)),"",VLOOKUP(Proj10[[#This Row],[ID]],Query!$A:$O,15,FALSE))</f>
        <v/>
      </c>
      <c r="P85" t="str">
        <f>IF(ISBLANK(VLOOKUP(Proj10[[#This Row],[ID]],Query!$A:$P,16,FALSE)),"",VLOOKUP(Proj10[[#This Row],[ID]],Query!$A:$P,16,FALSE))</f>
        <v/>
      </c>
    </row>
    <row r="86" spans="1:16">
      <c r="A86" s="18" t="s">
        <v>911</v>
      </c>
      <c r="L86" s="5" t="str">
        <f>IF(ISBLANK(VLOOKUP(Proj10[[#This Row],[ID]],Query!$A:$L,12,FALSE)),"",VLOOKUP(Proj10[[#This Row],[ID]],Query!$A:$L,12,FALSE))</f>
        <v/>
      </c>
      <c r="M86" s="5" t="str">
        <f>IF(ISBLANK(VLOOKUP(Proj10[[#This Row],[ID]],Query!$A:$M,13,FALSE)),"",VLOOKUP(Proj10[[#This Row],[ID]],Query!$A:$M,13,FALSE))</f>
        <v/>
      </c>
      <c r="N86" s="5" t="str">
        <f>IF(ISBLANK(VLOOKUP(Proj10[[#This Row],[ID]],Query!$A:$N,14,FALSE)),"",VLOOKUP(Proj10[[#This Row],[ID]],Query!$A:$N,14,FALSE))</f>
        <v/>
      </c>
      <c r="O86" s="5" t="str">
        <f>IF(ISBLANK(VLOOKUP(Proj10[[#This Row],[ID]],Query!$A:$O,15,FALSE)),"",VLOOKUP(Proj10[[#This Row],[ID]],Query!$A:$O,15,FALSE))</f>
        <v/>
      </c>
      <c r="P86" t="str">
        <f>IF(ISBLANK(VLOOKUP(Proj10[[#This Row],[ID]],Query!$A:$P,16,FALSE)),"",VLOOKUP(Proj10[[#This Row],[ID]],Query!$A:$P,16,FALSE))</f>
        <v/>
      </c>
    </row>
    <row r="87" spans="1:16">
      <c r="A87" s="18" t="s">
        <v>912</v>
      </c>
      <c r="L87" s="5" t="str">
        <f>IF(ISBLANK(VLOOKUP(Proj10[[#This Row],[ID]],Query!$A:$L,12,FALSE)),"",VLOOKUP(Proj10[[#This Row],[ID]],Query!$A:$L,12,FALSE))</f>
        <v/>
      </c>
      <c r="M87" s="5" t="str">
        <f>IF(ISBLANK(VLOOKUP(Proj10[[#This Row],[ID]],Query!$A:$M,13,FALSE)),"",VLOOKUP(Proj10[[#This Row],[ID]],Query!$A:$M,13,FALSE))</f>
        <v/>
      </c>
      <c r="N87" s="5" t="str">
        <f>IF(ISBLANK(VLOOKUP(Proj10[[#This Row],[ID]],Query!$A:$N,14,FALSE)),"",VLOOKUP(Proj10[[#This Row],[ID]],Query!$A:$N,14,FALSE))</f>
        <v/>
      </c>
      <c r="O87" s="5" t="str">
        <f>IF(ISBLANK(VLOOKUP(Proj10[[#This Row],[ID]],Query!$A:$O,15,FALSE)),"",VLOOKUP(Proj10[[#This Row],[ID]],Query!$A:$O,15,FALSE))</f>
        <v/>
      </c>
      <c r="P87" t="str">
        <f>IF(ISBLANK(VLOOKUP(Proj10[[#This Row],[ID]],Query!$A:$P,16,FALSE)),"",VLOOKUP(Proj10[[#This Row],[ID]],Query!$A:$P,16,FALSE))</f>
        <v/>
      </c>
    </row>
    <row r="88" spans="1:16">
      <c r="A88" s="18" t="s">
        <v>913</v>
      </c>
      <c r="L88" s="5" t="str">
        <f>IF(ISBLANK(VLOOKUP(Proj10[[#This Row],[ID]],Query!$A:$L,12,FALSE)),"",VLOOKUP(Proj10[[#This Row],[ID]],Query!$A:$L,12,FALSE))</f>
        <v/>
      </c>
      <c r="M88" s="5" t="str">
        <f>IF(ISBLANK(VLOOKUP(Proj10[[#This Row],[ID]],Query!$A:$M,13,FALSE)),"",VLOOKUP(Proj10[[#This Row],[ID]],Query!$A:$M,13,FALSE))</f>
        <v/>
      </c>
      <c r="N88" s="5" t="str">
        <f>IF(ISBLANK(VLOOKUP(Proj10[[#This Row],[ID]],Query!$A:$N,14,FALSE)),"",VLOOKUP(Proj10[[#This Row],[ID]],Query!$A:$N,14,FALSE))</f>
        <v/>
      </c>
      <c r="O88" s="5" t="str">
        <f>IF(ISBLANK(VLOOKUP(Proj10[[#This Row],[ID]],Query!$A:$O,15,FALSE)),"",VLOOKUP(Proj10[[#This Row],[ID]],Query!$A:$O,15,FALSE))</f>
        <v/>
      </c>
      <c r="P88" t="str">
        <f>IF(ISBLANK(VLOOKUP(Proj10[[#This Row],[ID]],Query!$A:$P,16,FALSE)),"",VLOOKUP(Proj10[[#This Row],[ID]],Query!$A:$P,16,FALSE))</f>
        <v/>
      </c>
    </row>
    <row r="89" spans="1:16">
      <c r="A89" s="18" t="s">
        <v>914</v>
      </c>
      <c r="L89" s="5" t="str">
        <f>IF(ISBLANK(VLOOKUP(Proj10[[#This Row],[ID]],Query!$A:$L,12,FALSE)),"",VLOOKUP(Proj10[[#This Row],[ID]],Query!$A:$L,12,FALSE))</f>
        <v/>
      </c>
      <c r="M89" s="5" t="str">
        <f>IF(ISBLANK(VLOOKUP(Proj10[[#This Row],[ID]],Query!$A:$M,13,FALSE)),"",VLOOKUP(Proj10[[#This Row],[ID]],Query!$A:$M,13,FALSE))</f>
        <v/>
      </c>
      <c r="N89" s="5" t="str">
        <f>IF(ISBLANK(VLOOKUP(Proj10[[#This Row],[ID]],Query!$A:$N,14,FALSE)),"",VLOOKUP(Proj10[[#This Row],[ID]],Query!$A:$N,14,FALSE))</f>
        <v/>
      </c>
      <c r="O89" s="5" t="str">
        <f>IF(ISBLANK(VLOOKUP(Proj10[[#This Row],[ID]],Query!$A:$O,15,FALSE)),"",VLOOKUP(Proj10[[#This Row],[ID]],Query!$A:$O,15,FALSE))</f>
        <v/>
      </c>
      <c r="P89" t="str">
        <f>IF(ISBLANK(VLOOKUP(Proj10[[#This Row],[ID]],Query!$A:$P,16,FALSE)),"",VLOOKUP(Proj10[[#This Row],[ID]],Query!$A:$P,16,FALSE))</f>
        <v/>
      </c>
    </row>
    <row r="90" spans="1:16">
      <c r="A90" s="18" t="s">
        <v>915</v>
      </c>
      <c r="L90" s="5" t="str">
        <f>IF(ISBLANK(VLOOKUP(Proj10[[#This Row],[ID]],Query!$A:$L,12,FALSE)),"",VLOOKUP(Proj10[[#This Row],[ID]],Query!$A:$L,12,FALSE))</f>
        <v/>
      </c>
      <c r="M90" s="5" t="str">
        <f>IF(ISBLANK(VLOOKUP(Proj10[[#This Row],[ID]],Query!$A:$M,13,FALSE)),"",VLOOKUP(Proj10[[#This Row],[ID]],Query!$A:$M,13,FALSE))</f>
        <v/>
      </c>
      <c r="N90" s="5" t="str">
        <f>IF(ISBLANK(VLOOKUP(Proj10[[#This Row],[ID]],Query!$A:$N,14,FALSE)),"",VLOOKUP(Proj10[[#This Row],[ID]],Query!$A:$N,14,FALSE))</f>
        <v/>
      </c>
      <c r="O90" s="5" t="str">
        <f>IF(ISBLANK(VLOOKUP(Proj10[[#This Row],[ID]],Query!$A:$O,15,FALSE)),"",VLOOKUP(Proj10[[#This Row],[ID]],Query!$A:$O,15,FALSE))</f>
        <v/>
      </c>
      <c r="P90" t="str">
        <f>IF(ISBLANK(VLOOKUP(Proj10[[#This Row],[ID]],Query!$A:$P,16,FALSE)),"",VLOOKUP(Proj10[[#This Row],[ID]],Query!$A:$P,16,FALSE))</f>
        <v/>
      </c>
    </row>
    <row r="91" spans="1:16">
      <c r="A91" s="18" t="s">
        <v>916</v>
      </c>
      <c r="L91" s="5" t="str">
        <f>IF(ISBLANK(VLOOKUP(Proj10[[#This Row],[ID]],Query!$A:$L,12,FALSE)),"",VLOOKUP(Proj10[[#This Row],[ID]],Query!$A:$L,12,FALSE))</f>
        <v/>
      </c>
      <c r="M91" s="5" t="str">
        <f>IF(ISBLANK(VLOOKUP(Proj10[[#This Row],[ID]],Query!$A:$M,13,FALSE)),"",VLOOKUP(Proj10[[#This Row],[ID]],Query!$A:$M,13,FALSE))</f>
        <v/>
      </c>
      <c r="N91" s="5" t="str">
        <f>IF(ISBLANK(VLOOKUP(Proj10[[#This Row],[ID]],Query!$A:$N,14,FALSE)),"",VLOOKUP(Proj10[[#This Row],[ID]],Query!$A:$N,14,FALSE))</f>
        <v/>
      </c>
      <c r="O91" s="5" t="str">
        <f>IF(ISBLANK(VLOOKUP(Proj10[[#This Row],[ID]],Query!$A:$O,15,FALSE)),"",VLOOKUP(Proj10[[#This Row],[ID]],Query!$A:$O,15,FALSE))</f>
        <v/>
      </c>
      <c r="P91" t="str">
        <f>IF(ISBLANK(VLOOKUP(Proj10[[#This Row],[ID]],Query!$A:$P,16,FALSE)),"",VLOOKUP(Proj10[[#This Row],[ID]],Query!$A:$P,16,FALSE))</f>
        <v/>
      </c>
    </row>
    <row r="92" spans="1:16">
      <c r="A92" s="18" t="s">
        <v>917</v>
      </c>
      <c r="L92" s="5" t="str">
        <f>IF(ISBLANK(VLOOKUP(Proj10[[#This Row],[ID]],Query!$A:$L,12,FALSE)),"",VLOOKUP(Proj10[[#This Row],[ID]],Query!$A:$L,12,FALSE))</f>
        <v/>
      </c>
      <c r="M92" s="5" t="str">
        <f>IF(ISBLANK(VLOOKUP(Proj10[[#This Row],[ID]],Query!$A:$M,13,FALSE)),"",VLOOKUP(Proj10[[#This Row],[ID]],Query!$A:$M,13,FALSE))</f>
        <v/>
      </c>
      <c r="N92" s="5" t="str">
        <f>IF(ISBLANK(VLOOKUP(Proj10[[#This Row],[ID]],Query!$A:$N,14,FALSE)),"",VLOOKUP(Proj10[[#This Row],[ID]],Query!$A:$N,14,FALSE))</f>
        <v/>
      </c>
      <c r="O92" s="5" t="str">
        <f>IF(ISBLANK(VLOOKUP(Proj10[[#This Row],[ID]],Query!$A:$O,15,FALSE)),"",VLOOKUP(Proj10[[#This Row],[ID]],Query!$A:$O,15,FALSE))</f>
        <v/>
      </c>
      <c r="P92" t="str">
        <f>IF(ISBLANK(VLOOKUP(Proj10[[#This Row],[ID]],Query!$A:$P,16,FALSE)),"",VLOOKUP(Proj10[[#This Row],[ID]],Query!$A:$P,16,FALSE))</f>
        <v/>
      </c>
    </row>
    <row r="93" spans="1:16">
      <c r="A93" s="18" t="s">
        <v>918</v>
      </c>
      <c r="L93" s="5" t="str">
        <f>IF(ISBLANK(VLOOKUP(Proj10[[#This Row],[ID]],Query!$A:$L,12,FALSE)),"",VLOOKUP(Proj10[[#This Row],[ID]],Query!$A:$L,12,FALSE))</f>
        <v/>
      </c>
      <c r="M93" s="5" t="str">
        <f>IF(ISBLANK(VLOOKUP(Proj10[[#This Row],[ID]],Query!$A:$M,13,FALSE)),"",VLOOKUP(Proj10[[#This Row],[ID]],Query!$A:$M,13,FALSE))</f>
        <v/>
      </c>
      <c r="N93" s="5" t="str">
        <f>IF(ISBLANK(VLOOKUP(Proj10[[#This Row],[ID]],Query!$A:$N,14,FALSE)),"",VLOOKUP(Proj10[[#This Row],[ID]],Query!$A:$N,14,FALSE))</f>
        <v/>
      </c>
      <c r="O93" s="5" t="str">
        <f>IF(ISBLANK(VLOOKUP(Proj10[[#This Row],[ID]],Query!$A:$O,15,FALSE)),"",VLOOKUP(Proj10[[#This Row],[ID]],Query!$A:$O,15,FALSE))</f>
        <v/>
      </c>
      <c r="P93" t="str">
        <f>IF(ISBLANK(VLOOKUP(Proj10[[#This Row],[ID]],Query!$A:$P,16,FALSE)),"",VLOOKUP(Proj10[[#This Row],[ID]],Query!$A:$P,16,FALSE))</f>
        <v/>
      </c>
    </row>
    <row r="94" spans="1:16">
      <c r="A94" s="18" t="s">
        <v>919</v>
      </c>
      <c r="L94" s="5" t="str">
        <f>IF(ISBLANK(VLOOKUP(Proj10[[#This Row],[ID]],Query!$A:$L,12,FALSE)),"",VLOOKUP(Proj10[[#This Row],[ID]],Query!$A:$L,12,FALSE))</f>
        <v/>
      </c>
      <c r="M94" s="5" t="str">
        <f>IF(ISBLANK(VLOOKUP(Proj10[[#This Row],[ID]],Query!$A:$M,13,FALSE)),"",VLOOKUP(Proj10[[#This Row],[ID]],Query!$A:$M,13,FALSE))</f>
        <v/>
      </c>
      <c r="N94" s="5" t="str">
        <f>IF(ISBLANK(VLOOKUP(Proj10[[#This Row],[ID]],Query!$A:$N,14,FALSE)),"",VLOOKUP(Proj10[[#This Row],[ID]],Query!$A:$N,14,FALSE))</f>
        <v/>
      </c>
      <c r="O94" s="5" t="str">
        <f>IF(ISBLANK(VLOOKUP(Proj10[[#This Row],[ID]],Query!$A:$O,15,FALSE)),"",VLOOKUP(Proj10[[#This Row],[ID]],Query!$A:$O,15,FALSE))</f>
        <v/>
      </c>
      <c r="P94" t="str">
        <f>IF(ISBLANK(VLOOKUP(Proj10[[#This Row],[ID]],Query!$A:$P,16,FALSE)),"",VLOOKUP(Proj10[[#This Row],[ID]],Query!$A:$P,16,FALSE))</f>
        <v/>
      </c>
    </row>
    <row r="95" spans="1:16">
      <c r="A95" s="18" t="s">
        <v>920</v>
      </c>
      <c r="L95" s="5" t="str">
        <f>IF(ISBLANK(VLOOKUP(Proj10[[#This Row],[ID]],Query!$A:$L,12,FALSE)),"",VLOOKUP(Proj10[[#This Row],[ID]],Query!$A:$L,12,FALSE))</f>
        <v/>
      </c>
      <c r="M95" s="5" t="str">
        <f>IF(ISBLANK(VLOOKUP(Proj10[[#This Row],[ID]],Query!$A:$M,13,FALSE)),"",VLOOKUP(Proj10[[#This Row],[ID]],Query!$A:$M,13,FALSE))</f>
        <v/>
      </c>
      <c r="N95" s="5" t="str">
        <f>IF(ISBLANK(VLOOKUP(Proj10[[#This Row],[ID]],Query!$A:$N,14,FALSE)),"",VLOOKUP(Proj10[[#This Row],[ID]],Query!$A:$N,14,FALSE))</f>
        <v/>
      </c>
      <c r="O95" s="5" t="str">
        <f>IF(ISBLANK(VLOOKUP(Proj10[[#This Row],[ID]],Query!$A:$O,15,FALSE)),"",VLOOKUP(Proj10[[#This Row],[ID]],Query!$A:$O,15,FALSE))</f>
        <v/>
      </c>
      <c r="P95" t="str">
        <f>IF(ISBLANK(VLOOKUP(Proj10[[#This Row],[ID]],Query!$A:$P,16,FALSE)),"",VLOOKUP(Proj10[[#This Row],[ID]],Query!$A:$P,16,FALSE))</f>
        <v/>
      </c>
    </row>
    <row r="96" spans="1:16">
      <c r="A96" s="18" t="s">
        <v>921</v>
      </c>
      <c r="L96" s="5" t="str">
        <f>IF(ISBLANK(VLOOKUP(Proj10[[#This Row],[ID]],Query!$A:$L,12,FALSE)),"",VLOOKUP(Proj10[[#This Row],[ID]],Query!$A:$L,12,FALSE))</f>
        <v/>
      </c>
      <c r="M96" s="5" t="str">
        <f>IF(ISBLANK(VLOOKUP(Proj10[[#This Row],[ID]],Query!$A:$M,13,FALSE)),"",VLOOKUP(Proj10[[#This Row],[ID]],Query!$A:$M,13,FALSE))</f>
        <v/>
      </c>
      <c r="N96" s="5" t="str">
        <f>IF(ISBLANK(VLOOKUP(Proj10[[#This Row],[ID]],Query!$A:$N,14,FALSE)),"",VLOOKUP(Proj10[[#This Row],[ID]],Query!$A:$N,14,FALSE))</f>
        <v/>
      </c>
      <c r="O96" s="5" t="str">
        <f>IF(ISBLANK(VLOOKUP(Proj10[[#This Row],[ID]],Query!$A:$O,15,FALSE)),"",VLOOKUP(Proj10[[#This Row],[ID]],Query!$A:$O,15,FALSE))</f>
        <v/>
      </c>
      <c r="P96" t="str">
        <f>IF(ISBLANK(VLOOKUP(Proj10[[#This Row],[ID]],Query!$A:$P,16,FALSE)),"",VLOOKUP(Proj10[[#This Row],[ID]],Query!$A:$P,16,FALSE))</f>
        <v/>
      </c>
    </row>
    <row r="97" spans="1:16">
      <c r="A97" s="18" t="s">
        <v>922</v>
      </c>
      <c r="L97" s="5" t="str">
        <f>IF(ISBLANK(VLOOKUP(Proj10[[#This Row],[ID]],Query!$A:$L,12,FALSE)),"",VLOOKUP(Proj10[[#This Row],[ID]],Query!$A:$L,12,FALSE))</f>
        <v/>
      </c>
      <c r="M97" s="5" t="str">
        <f>IF(ISBLANK(VLOOKUP(Proj10[[#This Row],[ID]],Query!$A:$M,13,FALSE)),"",VLOOKUP(Proj10[[#This Row],[ID]],Query!$A:$M,13,FALSE))</f>
        <v/>
      </c>
      <c r="N97" s="5" t="str">
        <f>IF(ISBLANK(VLOOKUP(Proj10[[#This Row],[ID]],Query!$A:$N,14,FALSE)),"",VLOOKUP(Proj10[[#This Row],[ID]],Query!$A:$N,14,FALSE))</f>
        <v/>
      </c>
      <c r="O97" s="5" t="str">
        <f>IF(ISBLANK(VLOOKUP(Proj10[[#This Row],[ID]],Query!$A:$O,15,FALSE)),"",VLOOKUP(Proj10[[#This Row],[ID]],Query!$A:$O,15,FALSE))</f>
        <v/>
      </c>
      <c r="P97" t="str">
        <f>IF(ISBLANK(VLOOKUP(Proj10[[#This Row],[ID]],Query!$A:$P,16,FALSE)),"",VLOOKUP(Proj10[[#This Row],[ID]],Query!$A:$P,16,FALSE))</f>
        <v/>
      </c>
    </row>
    <row r="98" spans="1:16">
      <c r="A98" s="18" t="s">
        <v>923</v>
      </c>
      <c r="L98" s="5" t="str">
        <f>IF(ISBLANK(VLOOKUP(Proj10[[#This Row],[ID]],Query!$A:$L,12,FALSE)),"",VLOOKUP(Proj10[[#This Row],[ID]],Query!$A:$L,12,FALSE))</f>
        <v/>
      </c>
      <c r="M98" s="5" t="str">
        <f>IF(ISBLANK(VLOOKUP(Proj10[[#This Row],[ID]],Query!$A:$M,13,FALSE)),"",VLOOKUP(Proj10[[#This Row],[ID]],Query!$A:$M,13,FALSE))</f>
        <v/>
      </c>
      <c r="N98" s="5" t="str">
        <f>IF(ISBLANK(VLOOKUP(Proj10[[#This Row],[ID]],Query!$A:$N,14,FALSE)),"",VLOOKUP(Proj10[[#This Row],[ID]],Query!$A:$N,14,FALSE))</f>
        <v/>
      </c>
      <c r="O98" s="5" t="str">
        <f>IF(ISBLANK(VLOOKUP(Proj10[[#This Row],[ID]],Query!$A:$O,15,FALSE)),"",VLOOKUP(Proj10[[#This Row],[ID]],Query!$A:$O,15,FALSE))</f>
        <v/>
      </c>
      <c r="P98" t="str">
        <f>IF(ISBLANK(VLOOKUP(Proj10[[#This Row],[ID]],Query!$A:$P,16,FALSE)),"",VLOOKUP(Proj10[[#This Row],[ID]],Query!$A:$P,16,FALSE))</f>
        <v/>
      </c>
    </row>
    <row r="99" spans="1:16">
      <c r="A99" s="18" t="s">
        <v>924</v>
      </c>
      <c r="L99" s="5" t="str">
        <f>IF(ISBLANK(VLOOKUP(Proj10[[#This Row],[ID]],Query!$A:$L,12,FALSE)),"",VLOOKUP(Proj10[[#This Row],[ID]],Query!$A:$L,12,FALSE))</f>
        <v/>
      </c>
      <c r="M99" s="5" t="str">
        <f>IF(ISBLANK(VLOOKUP(Proj10[[#This Row],[ID]],Query!$A:$M,13,FALSE)),"",VLOOKUP(Proj10[[#This Row],[ID]],Query!$A:$M,13,FALSE))</f>
        <v/>
      </c>
      <c r="N99" s="5" t="str">
        <f>IF(ISBLANK(VLOOKUP(Proj10[[#This Row],[ID]],Query!$A:$N,14,FALSE)),"",VLOOKUP(Proj10[[#This Row],[ID]],Query!$A:$N,14,FALSE))</f>
        <v/>
      </c>
      <c r="O99" s="5" t="str">
        <f>IF(ISBLANK(VLOOKUP(Proj10[[#This Row],[ID]],Query!$A:$O,15,FALSE)),"",VLOOKUP(Proj10[[#This Row],[ID]],Query!$A:$O,15,FALSE))</f>
        <v/>
      </c>
      <c r="P99" t="str">
        <f>IF(ISBLANK(VLOOKUP(Proj10[[#This Row],[ID]],Query!$A:$P,16,FALSE)),"",VLOOKUP(Proj10[[#This Row],[ID]],Query!$A:$P,16,FALSE))</f>
        <v/>
      </c>
    </row>
    <row r="100" spans="1:16">
      <c r="A100" s="18" t="s">
        <v>925</v>
      </c>
      <c r="L100" s="5" t="str">
        <f>IF(ISBLANK(VLOOKUP(Proj10[[#This Row],[ID]],Query!$A:$L,12,FALSE)),"",VLOOKUP(Proj10[[#This Row],[ID]],Query!$A:$L,12,FALSE))</f>
        <v/>
      </c>
      <c r="M100" s="5" t="str">
        <f>IF(ISBLANK(VLOOKUP(Proj10[[#This Row],[ID]],Query!$A:$M,13,FALSE)),"",VLOOKUP(Proj10[[#This Row],[ID]],Query!$A:$M,13,FALSE))</f>
        <v/>
      </c>
      <c r="N100" s="5" t="str">
        <f>IF(ISBLANK(VLOOKUP(Proj10[[#This Row],[ID]],Query!$A:$N,14,FALSE)),"",VLOOKUP(Proj10[[#This Row],[ID]],Query!$A:$N,14,FALSE))</f>
        <v/>
      </c>
      <c r="O100" s="5" t="str">
        <f>IF(ISBLANK(VLOOKUP(Proj10[[#This Row],[ID]],Query!$A:$O,15,FALSE)),"",VLOOKUP(Proj10[[#This Row],[ID]],Query!$A:$O,15,FALSE))</f>
        <v/>
      </c>
      <c r="P100" t="str">
        <f>IF(ISBLANK(VLOOKUP(Proj10[[#This Row],[ID]],Query!$A:$P,16,FALSE)),"",VLOOKUP(Proj10[[#This Row],[ID]],Query!$A:$P,16,FALSE))</f>
        <v/>
      </c>
    </row>
  </sheetData>
  <sheetProtection selectLockedCells="1" selectUnlockedCells="1"/>
  <phoneticPr fontId="10" type="noConversion"/>
  <conditionalFormatting sqref="C2:C100">
    <cfRule type="cellIs" dxfId="37" priority="1" operator="greaterThan">
      <formula>1</formula>
    </cfRule>
  </conditionalFormatting>
  <conditionalFormatting sqref="J2:J100">
    <cfRule type="cellIs" dxfId="36" priority="2" operator="greaterThan">
      <formula>7</formula>
    </cfRule>
  </conditionalFormatting>
  <dataValidations count="1">
    <dataValidation type="list" allowBlank="1" showInputMessage="1" showErrorMessage="1" sqref="K2:K1048576" xr:uid="{7A2E092F-6F4D-4E30-81DD-1394C91A2DEB}">
      <formula1>"goedgekeurd, afgekeurd, te herwerken"</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Title="Selecteer een winkel uit de lijs" error="Je hebt een winkel gekozen die niet uit de voorgedefinieerde lijst komt. Controleer of er geen tikfout in de cel staat of bespreek het gebruik van een andere winkel met jouw coach." xr:uid="{5E852C61-C026-401E-A69C-C5BD1429FBCF}">
          <x14:formula1>
            <xm:f>Winkels!$A:$A</xm:f>
          </x14:formula1>
          <xm:sqref>E1</xm:sqref>
        </x14:dataValidation>
        <x14:dataValidation type="list" errorStyle="warning" allowBlank="1" showInputMessage="1" errorTitle="Selecteer een winkel uit de lijs" error="Je hebt een winkel gekozen die niet uit de voorgedefinieerde lijst komt. Controleer of er geen tikfout in de cel staat of bespreek het gebruik van een andere winkel met jouw coach." xr:uid="{62535AC2-984F-45D2-A73A-967E4E4F5F12}">
          <x14:formula1>
            <xm:f>Winkels!$A:$A</xm:f>
          </x14:formula1>
          <xm:sqref>E2:E100</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CD4B7-9654-4F90-AE07-4C41371C993C}">
  <dimension ref="A1:R100"/>
  <sheetViews>
    <sheetView topLeftCell="D1" workbookViewId="0">
      <pane ySplit="1" topLeftCell="A2" activePane="bottomLeft" state="frozen"/>
      <selection pane="bottomLeft" activeCell="A18" sqref="A18"/>
      <selection activeCell="A2" sqref="A2:XFD2"/>
    </sheetView>
  </sheetViews>
  <sheetFormatPr defaultRowHeight="15"/>
  <cols>
    <col min="2" max="2" width="17.28515625" style="5" customWidth="1"/>
    <col min="3" max="3" width="11.28515625" bestFit="1" customWidth="1"/>
    <col min="4" max="5" width="26.28515625" customWidth="1"/>
    <col min="6" max="6" width="19.42578125" customWidth="1"/>
    <col min="7" max="7" width="90.28515625" customWidth="1"/>
    <col min="8" max="8" width="27.7109375" style="3" customWidth="1"/>
    <col min="9" max="9" width="19.140625" customWidth="1"/>
    <col min="10" max="10" width="22.7109375" style="10" customWidth="1"/>
    <col min="11" max="11" width="26.28515625" customWidth="1"/>
    <col min="12" max="12" width="34.42578125" style="5" customWidth="1"/>
    <col min="13" max="13" width="37" style="5" customWidth="1"/>
    <col min="14" max="14" width="42.7109375" style="5" customWidth="1"/>
    <col min="15" max="15" width="29.42578125" style="5" customWidth="1"/>
    <col min="16" max="16" width="41.42578125" customWidth="1"/>
    <col min="17" max="17" width="18.7109375" bestFit="1" customWidth="1"/>
    <col min="18" max="18" width="10.42578125" bestFit="1" customWidth="1"/>
  </cols>
  <sheetData>
    <row r="1" spans="1:18">
      <c r="A1" s="19" t="s">
        <v>14</v>
      </c>
      <c r="B1" s="4" t="s">
        <v>15</v>
      </c>
      <c r="C1" s="1" t="s">
        <v>16</v>
      </c>
      <c r="D1" s="1" t="s">
        <v>17</v>
      </c>
      <c r="E1" s="1" t="s">
        <v>18</v>
      </c>
      <c r="F1" s="1" t="s">
        <v>19</v>
      </c>
      <c r="G1" s="1" t="s">
        <v>20</v>
      </c>
      <c r="H1" s="2" t="s">
        <v>21</v>
      </c>
      <c r="I1" s="1" t="s">
        <v>22</v>
      </c>
      <c r="J1" s="1" t="s">
        <v>23</v>
      </c>
      <c r="K1" s="1" t="s">
        <v>24</v>
      </c>
      <c r="L1" s="4" t="s">
        <v>25</v>
      </c>
      <c r="M1" s="4" t="s">
        <v>26</v>
      </c>
      <c r="N1" s="4" t="s">
        <v>27</v>
      </c>
      <c r="O1" s="4" t="s">
        <v>28</v>
      </c>
      <c r="P1" s="1" t="s">
        <v>29</v>
      </c>
      <c r="Q1" s="9" t="s">
        <v>1198</v>
      </c>
      <c r="R1" s="9">
        <f>SUM(H:H)</f>
        <v>349.56</v>
      </c>
    </row>
    <row r="2" spans="1:18">
      <c r="A2" s="18" t="s">
        <v>926</v>
      </c>
      <c r="B2" s="5">
        <v>45568</v>
      </c>
      <c r="C2">
        <v>1</v>
      </c>
      <c r="D2" t="s">
        <v>927</v>
      </c>
      <c r="E2" t="s">
        <v>10</v>
      </c>
      <c r="F2" t="s">
        <v>928</v>
      </c>
      <c r="G2" s="12" t="s">
        <v>929</v>
      </c>
      <c r="H2" s="22">
        <v>61.95</v>
      </c>
      <c r="I2" t="s">
        <v>930</v>
      </c>
      <c r="J2" s="10">
        <v>1</v>
      </c>
      <c r="L2"/>
      <c r="M2" s="12"/>
      <c r="N2" s="22"/>
      <c r="O2"/>
      <c r="P2" s="10"/>
    </row>
    <row r="3" spans="1:18">
      <c r="A3" s="18" t="s">
        <v>931</v>
      </c>
      <c r="B3" s="25">
        <v>45568</v>
      </c>
      <c r="C3">
        <v>1</v>
      </c>
      <c r="D3" t="s">
        <v>932</v>
      </c>
      <c r="E3" t="s">
        <v>10</v>
      </c>
      <c r="F3" t="s">
        <v>933</v>
      </c>
      <c r="G3" s="12" t="s">
        <v>934</v>
      </c>
      <c r="H3" s="22">
        <v>7.34</v>
      </c>
      <c r="I3" s="23" t="s">
        <v>930</v>
      </c>
      <c r="J3" s="10">
        <v>1</v>
      </c>
      <c r="L3"/>
      <c r="M3" s="12"/>
      <c r="N3" s="22"/>
      <c r="O3" s="23"/>
      <c r="P3" s="10"/>
    </row>
    <row r="4" spans="1:18">
      <c r="A4" s="18" t="s">
        <v>935</v>
      </c>
      <c r="B4" s="25">
        <v>45568</v>
      </c>
      <c r="C4">
        <v>1</v>
      </c>
      <c r="D4" t="s">
        <v>936</v>
      </c>
      <c r="E4" t="s">
        <v>8</v>
      </c>
      <c r="F4">
        <v>498773</v>
      </c>
      <c r="G4" s="12" t="s">
        <v>938</v>
      </c>
      <c r="H4" s="22">
        <v>2.39</v>
      </c>
      <c r="I4" s="23" t="s">
        <v>930</v>
      </c>
      <c r="J4" s="10">
        <v>1</v>
      </c>
      <c r="L4"/>
      <c r="M4" s="12"/>
      <c r="N4" s="22"/>
      <c r="O4"/>
      <c r="P4" s="10"/>
    </row>
    <row r="5" spans="1:18">
      <c r="A5" s="18" t="s">
        <v>939</v>
      </c>
      <c r="G5" s="6"/>
      <c r="H5" s="7"/>
      <c r="L5" s="5" t="str">
        <f>IF(ISBLANK(VLOOKUP(Proj11[[#This Row],[ID]],Query!$A:$L,12,FALSE)),"",VLOOKUP(Proj11[[#This Row],[ID]],Query!$A:$L,12,FALSE))</f>
        <v/>
      </c>
      <c r="M5" s="5" t="str">
        <f>IF(ISBLANK(VLOOKUP(Proj11[[#This Row],[ID]],Query!$A:$M,13,FALSE)),"",VLOOKUP(Proj11[[#This Row],[ID]],Query!$A:$M,13,FALSE))</f>
        <v/>
      </c>
      <c r="N5" s="5" t="str">
        <f>IF(ISBLANK(VLOOKUP(Proj11[[#This Row],[ID]],Query!$A:$N,14,FALSE)),"",VLOOKUP(Proj11[[#This Row],[ID]],Query!$A:$N,14,FALSE))</f>
        <v/>
      </c>
      <c r="O5" s="5" t="str">
        <f>IF(ISBLANK(VLOOKUP(Proj11[[#This Row],[ID]],Query!$A:$O,15,FALSE)),"",VLOOKUP(Proj11[[#This Row],[ID]],Query!$A:$O,15,FALSE))</f>
        <v/>
      </c>
      <c r="P5" t="str">
        <f>IF(ISBLANK(VLOOKUP(Proj11[[#This Row],[ID]],Query!$A:$P,16,FALSE)),"",VLOOKUP(Proj11[[#This Row],[ID]],Query!$A:$P,16,FALSE))</f>
        <v/>
      </c>
    </row>
    <row r="6" spans="1:18" ht="15.75">
      <c r="A6" s="18" t="s">
        <v>940</v>
      </c>
      <c r="B6" s="5">
        <v>45568</v>
      </c>
      <c r="C6" t="s">
        <v>1234</v>
      </c>
      <c r="D6" t="s">
        <v>941</v>
      </c>
      <c r="E6" t="s">
        <v>11</v>
      </c>
      <c r="F6" t="s">
        <v>942</v>
      </c>
      <c r="G6" s="6" t="s">
        <v>943</v>
      </c>
      <c r="H6" s="27" t="s">
        <v>1235</v>
      </c>
      <c r="I6" t="s">
        <v>944</v>
      </c>
      <c r="J6" s="10">
        <v>5</v>
      </c>
      <c r="L6" s="5" t="str">
        <f>IF(ISBLANK(VLOOKUP(Proj11[[#This Row],[ID]],Query!$A:$L,12,FALSE)),"",VLOOKUP(Proj11[[#This Row],[ID]],Query!$A:$L,12,FALSE))</f>
        <v/>
      </c>
      <c r="M6" s="5" t="str">
        <f>IF(ISBLANK(VLOOKUP(Proj11[[#This Row],[ID]],Query!$A:$M,13,FALSE)),"",VLOOKUP(Proj11[[#This Row],[ID]],Query!$A:$M,13,FALSE))</f>
        <v/>
      </c>
      <c r="N6" s="5" t="str">
        <f>IF(ISBLANK(VLOOKUP(Proj11[[#This Row],[ID]],Query!$A:$N,14,FALSE)),"",VLOOKUP(Proj11[[#This Row],[ID]],Query!$A:$N,14,FALSE))</f>
        <v/>
      </c>
      <c r="O6" s="5" t="str">
        <f>IF(ISBLANK(VLOOKUP(Proj11[[#This Row],[ID]],Query!$A:$O,15,FALSE)),"",VLOOKUP(Proj11[[#This Row],[ID]],Query!$A:$O,15,FALSE))</f>
        <v/>
      </c>
      <c r="P6" t="str">
        <f>IF(ISBLANK(VLOOKUP(Proj11[[#This Row],[ID]],Query!$A:$P,16,FALSE)),"",VLOOKUP(Proj11[[#This Row],[ID]],Query!$A:$P,16,FALSE))</f>
        <v/>
      </c>
    </row>
    <row r="7" spans="1:18" ht="15.75">
      <c r="A7" s="18" t="s">
        <v>945</v>
      </c>
      <c r="B7" s="25">
        <v>45568</v>
      </c>
      <c r="C7" t="s">
        <v>1234</v>
      </c>
      <c r="D7" t="s">
        <v>941</v>
      </c>
      <c r="E7" t="s">
        <v>11</v>
      </c>
      <c r="F7" t="s">
        <v>946</v>
      </c>
      <c r="G7" s="6" t="s">
        <v>947</v>
      </c>
      <c r="H7" s="27" t="s">
        <v>1236</v>
      </c>
      <c r="I7" t="s">
        <v>944</v>
      </c>
      <c r="J7" s="10">
        <v>5</v>
      </c>
      <c r="L7" s="5" t="str">
        <f>IF(ISBLANK(VLOOKUP(Proj11[[#This Row],[ID]],Query!$A:$L,12,FALSE)),"",VLOOKUP(Proj11[[#This Row],[ID]],Query!$A:$L,12,FALSE))</f>
        <v/>
      </c>
      <c r="M7" s="5" t="str">
        <f>IF(ISBLANK(VLOOKUP(Proj11[[#This Row],[ID]],Query!$A:$M,13,FALSE)),"",VLOOKUP(Proj11[[#This Row],[ID]],Query!$A:$M,13,FALSE))</f>
        <v/>
      </c>
      <c r="N7" s="5" t="str">
        <f>IF(ISBLANK(VLOOKUP(Proj11[[#This Row],[ID]],Query!$A:$N,14,FALSE)),"",VLOOKUP(Proj11[[#This Row],[ID]],Query!$A:$N,14,FALSE))</f>
        <v/>
      </c>
      <c r="O7" s="5" t="str">
        <f>IF(ISBLANK(VLOOKUP(Proj11[[#This Row],[ID]],Query!$A:$O,15,FALSE)),"",VLOOKUP(Proj11[[#This Row],[ID]],Query!$A:$O,15,FALSE))</f>
        <v/>
      </c>
      <c r="P7" t="str">
        <f>IF(ISBLANK(VLOOKUP(Proj11[[#This Row],[ID]],Query!$A:$P,16,FALSE)),"",VLOOKUP(Proj11[[#This Row],[ID]],Query!$A:$P,16,FALSE))</f>
        <v/>
      </c>
    </row>
    <row r="8" spans="1:18" ht="15.75">
      <c r="A8" s="18" t="s">
        <v>948</v>
      </c>
      <c r="B8" s="25">
        <v>45568</v>
      </c>
      <c r="C8" t="s">
        <v>1234</v>
      </c>
      <c r="D8" t="s">
        <v>941</v>
      </c>
      <c r="E8" t="s">
        <v>11</v>
      </c>
      <c r="F8" t="s">
        <v>949</v>
      </c>
      <c r="G8" s="12" t="s">
        <v>950</v>
      </c>
      <c r="H8" s="27" t="s">
        <v>1237</v>
      </c>
      <c r="I8" t="s">
        <v>944</v>
      </c>
      <c r="J8" s="10">
        <v>5</v>
      </c>
      <c r="L8" s="5" t="str">
        <f>IF(ISBLANK(VLOOKUP(Proj11[[#This Row],[ID]],Query!$A:$L,12,FALSE)),"",VLOOKUP(Proj11[[#This Row],[ID]],Query!$A:$L,12,FALSE))</f>
        <v/>
      </c>
      <c r="M8" s="5" t="str">
        <f>IF(ISBLANK(VLOOKUP(Proj11[[#This Row],[ID]],Query!$A:$M,13,FALSE)),"",VLOOKUP(Proj11[[#This Row],[ID]],Query!$A:$M,13,FALSE))</f>
        <v/>
      </c>
      <c r="N8" s="5" t="str">
        <f>IF(ISBLANK(VLOOKUP(Proj11[[#This Row],[ID]],Query!$A:$N,14,FALSE)),"",VLOOKUP(Proj11[[#This Row],[ID]],Query!$A:$N,14,FALSE))</f>
        <v/>
      </c>
      <c r="O8" s="5" t="str">
        <f>IF(ISBLANK(VLOOKUP(Proj11[[#This Row],[ID]],Query!$A:$O,15,FALSE)),"",VLOOKUP(Proj11[[#This Row],[ID]],Query!$A:$O,15,FALSE))</f>
        <v/>
      </c>
      <c r="P8" t="str">
        <f>IF(ISBLANK(VLOOKUP(Proj11[[#This Row],[ID]],Query!$A:$P,16,FALSE)),"",VLOOKUP(Proj11[[#This Row],[ID]],Query!$A:$P,16,FALSE))</f>
        <v/>
      </c>
    </row>
    <row r="9" spans="1:18" ht="15.75">
      <c r="A9" s="18" t="s">
        <v>951</v>
      </c>
      <c r="B9" s="25">
        <v>45568</v>
      </c>
      <c r="C9" t="s">
        <v>1234</v>
      </c>
      <c r="D9" t="s">
        <v>941</v>
      </c>
      <c r="E9" t="s">
        <v>11</v>
      </c>
      <c r="F9" t="s">
        <v>952</v>
      </c>
      <c r="G9" s="6" t="s">
        <v>953</v>
      </c>
      <c r="H9" s="27" t="s">
        <v>1235</v>
      </c>
      <c r="I9" t="s">
        <v>944</v>
      </c>
      <c r="J9" s="10">
        <v>5</v>
      </c>
      <c r="L9" s="5" t="str">
        <f>IF(ISBLANK(VLOOKUP(Proj11[[#This Row],[ID]],Query!$A:$L,12,FALSE)),"",VLOOKUP(Proj11[[#This Row],[ID]],Query!$A:$L,12,FALSE))</f>
        <v/>
      </c>
      <c r="M9" s="5" t="str">
        <f>IF(ISBLANK(VLOOKUP(Proj11[[#This Row],[ID]],Query!$A:$M,13,FALSE)),"",VLOOKUP(Proj11[[#This Row],[ID]],Query!$A:$M,13,FALSE))</f>
        <v/>
      </c>
      <c r="N9" s="5" t="str">
        <f>IF(ISBLANK(VLOOKUP(Proj11[[#This Row],[ID]],Query!$A:$N,14,FALSE)),"",VLOOKUP(Proj11[[#This Row],[ID]],Query!$A:$N,14,FALSE))</f>
        <v/>
      </c>
      <c r="O9" s="5" t="str">
        <f>IF(ISBLANK(VLOOKUP(Proj11[[#This Row],[ID]],Query!$A:$O,15,FALSE)),"",VLOOKUP(Proj11[[#This Row],[ID]],Query!$A:$O,15,FALSE))</f>
        <v/>
      </c>
      <c r="P9" t="str">
        <f>IF(ISBLANK(VLOOKUP(Proj11[[#This Row],[ID]],Query!$A:$P,16,FALSE)),"",VLOOKUP(Proj11[[#This Row],[ID]],Query!$A:$P,16,FALSE))</f>
        <v/>
      </c>
      <c r="Q9" s="6"/>
    </row>
    <row r="10" spans="1:18" ht="15.75">
      <c r="A10" s="18" t="s">
        <v>954</v>
      </c>
      <c r="B10" s="25">
        <v>45568</v>
      </c>
      <c r="C10" t="s">
        <v>1234</v>
      </c>
      <c r="D10" t="s">
        <v>941</v>
      </c>
      <c r="E10" t="s">
        <v>11</v>
      </c>
      <c r="F10" t="s">
        <v>955</v>
      </c>
      <c r="G10" s="12" t="s">
        <v>956</v>
      </c>
      <c r="H10" s="27" t="s">
        <v>1238</v>
      </c>
      <c r="I10" t="s">
        <v>944</v>
      </c>
      <c r="J10" s="10">
        <v>5</v>
      </c>
      <c r="L10" s="5" t="str">
        <f>IF(ISBLANK(VLOOKUP(Proj11[[#This Row],[ID]],Query!$A:$L,12,FALSE)),"",VLOOKUP(Proj11[[#This Row],[ID]],Query!$A:$L,12,FALSE))</f>
        <v/>
      </c>
      <c r="M10" s="5" t="str">
        <f>IF(ISBLANK(VLOOKUP(Proj11[[#This Row],[ID]],Query!$A:$M,13,FALSE)),"",VLOOKUP(Proj11[[#This Row],[ID]],Query!$A:$M,13,FALSE))</f>
        <v/>
      </c>
      <c r="N10" s="5" t="str">
        <f>IF(ISBLANK(VLOOKUP(Proj11[[#This Row],[ID]],Query!$A:$N,14,FALSE)),"",VLOOKUP(Proj11[[#This Row],[ID]],Query!$A:$N,14,FALSE))</f>
        <v/>
      </c>
      <c r="O10" s="5" t="str">
        <f>IF(ISBLANK(VLOOKUP(Proj11[[#This Row],[ID]],Query!$A:$O,15,FALSE)),"",VLOOKUP(Proj11[[#This Row],[ID]],Query!$A:$O,15,FALSE))</f>
        <v/>
      </c>
      <c r="P10" t="str">
        <f>IF(ISBLANK(VLOOKUP(Proj11[[#This Row],[ID]],Query!$A:$P,16,FALSE)),"",VLOOKUP(Proj11[[#This Row],[ID]],Query!$A:$P,16,FALSE))</f>
        <v/>
      </c>
    </row>
    <row r="11" spans="1:18" ht="15.75">
      <c r="A11" s="18" t="s">
        <v>957</v>
      </c>
      <c r="B11" s="25">
        <v>45568</v>
      </c>
      <c r="C11" t="s">
        <v>1234</v>
      </c>
      <c r="D11" t="s">
        <v>941</v>
      </c>
      <c r="E11" t="s">
        <v>11</v>
      </c>
      <c r="F11" s="23" t="s">
        <v>958</v>
      </c>
      <c r="G11" s="12" t="s">
        <v>959</v>
      </c>
      <c r="H11" s="27" t="s">
        <v>1237</v>
      </c>
      <c r="I11" t="s">
        <v>944</v>
      </c>
      <c r="J11" s="10">
        <v>5</v>
      </c>
      <c r="L11" s="5" t="str">
        <f>IF(ISBLANK(VLOOKUP(Proj11[[#This Row],[ID]],Query!$A:$L,12,FALSE)),"",VLOOKUP(Proj11[[#This Row],[ID]],Query!$A:$L,12,FALSE))</f>
        <v/>
      </c>
      <c r="M11" s="5" t="str">
        <f>IF(ISBLANK(VLOOKUP(Proj11[[#This Row],[ID]],Query!$A:$M,13,FALSE)),"",VLOOKUP(Proj11[[#This Row],[ID]],Query!$A:$M,13,FALSE))</f>
        <v/>
      </c>
      <c r="N11" s="5" t="str">
        <f>IF(ISBLANK(VLOOKUP(Proj11[[#This Row],[ID]],Query!$A:$N,14,FALSE)),"",VLOOKUP(Proj11[[#This Row],[ID]],Query!$A:$N,14,FALSE))</f>
        <v/>
      </c>
      <c r="O11" s="5" t="str">
        <f>IF(ISBLANK(VLOOKUP(Proj11[[#This Row],[ID]],Query!$A:$O,15,FALSE)),"",VLOOKUP(Proj11[[#This Row],[ID]],Query!$A:$O,15,FALSE))</f>
        <v/>
      </c>
      <c r="P11" t="str">
        <f>IF(ISBLANK(VLOOKUP(Proj11[[#This Row],[ID]],Query!$A:$P,16,FALSE)),"",VLOOKUP(Proj11[[#This Row],[ID]],Query!$A:$P,16,FALSE))</f>
        <v/>
      </c>
    </row>
    <row r="12" spans="1:18">
      <c r="A12" s="18" t="s">
        <v>960</v>
      </c>
      <c r="L12" s="5" t="str">
        <f>IF(ISBLANK(VLOOKUP(Proj11[[#This Row],[ID]],Query!$A:$L,12,FALSE)),"",VLOOKUP(Proj11[[#This Row],[ID]],Query!$A:$L,12,FALSE))</f>
        <v/>
      </c>
      <c r="M12" s="5" t="str">
        <f>IF(ISBLANK(VLOOKUP(Proj11[[#This Row],[ID]],Query!$A:$M,13,FALSE)),"",VLOOKUP(Proj11[[#This Row],[ID]],Query!$A:$M,13,FALSE))</f>
        <v/>
      </c>
      <c r="N12" s="5" t="str">
        <f>IF(ISBLANK(VLOOKUP(Proj11[[#This Row],[ID]],Query!$A:$N,14,FALSE)),"",VLOOKUP(Proj11[[#This Row],[ID]],Query!$A:$N,14,FALSE))</f>
        <v/>
      </c>
      <c r="O12" s="5" t="str">
        <f>IF(ISBLANK(VLOOKUP(Proj11[[#This Row],[ID]],Query!$A:$O,15,FALSE)),"",VLOOKUP(Proj11[[#This Row],[ID]],Query!$A:$O,15,FALSE))</f>
        <v/>
      </c>
      <c r="P12" t="str">
        <f>IF(ISBLANK(VLOOKUP(Proj11[[#This Row],[ID]],Query!$A:$P,16,FALSE)),"",VLOOKUP(Proj11[[#This Row],[ID]],Query!$A:$P,16,FALSE))</f>
        <v/>
      </c>
    </row>
    <row r="13" spans="1:18">
      <c r="A13" s="18" t="s">
        <v>961</v>
      </c>
      <c r="B13" s="5">
        <v>45575</v>
      </c>
      <c r="C13">
        <v>4</v>
      </c>
      <c r="D13" t="s">
        <v>1239</v>
      </c>
      <c r="E13" t="s">
        <v>10</v>
      </c>
      <c r="F13" t="s">
        <v>963</v>
      </c>
      <c r="G13" s="12" t="s">
        <v>964</v>
      </c>
      <c r="H13" s="22">
        <v>47.8</v>
      </c>
      <c r="I13" s="23" t="s">
        <v>930</v>
      </c>
      <c r="J13" s="10">
        <v>1</v>
      </c>
      <c r="L13" s="5" t="str">
        <f>IF(ISBLANK(VLOOKUP(Proj11[[#This Row],[ID]],Query!$A:$L,12,FALSE)),"",VLOOKUP(Proj11[[#This Row],[ID]],Query!$A:$L,12,FALSE))</f>
        <v/>
      </c>
      <c r="M13" s="5" t="str">
        <f>IF(ISBLANK(VLOOKUP(Proj11[[#This Row],[ID]],Query!$A:$M,13,FALSE)),"",VLOOKUP(Proj11[[#This Row],[ID]],Query!$A:$M,13,FALSE))</f>
        <v/>
      </c>
      <c r="N13" s="5" t="str">
        <f>IF(ISBLANK(VLOOKUP(Proj11[[#This Row],[ID]],Query!$A:$N,14,FALSE)),"",VLOOKUP(Proj11[[#This Row],[ID]],Query!$A:$N,14,FALSE))</f>
        <v/>
      </c>
      <c r="O13" s="5" t="str">
        <f>IF(ISBLANK(VLOOKUP(Proj11[[#This Row],[ID]],Query!$A:$O,15,FALSE)),"",VLOOKUP(Proj11[[#This Row],[ID]],Query!$A:$O,15,FALSE))</f>
        <v/>
      </c>
      <c r="P13" t="str">
        <f>IF(ISBLANK(VLOOKUP(Proj11[[#This Row],[ID]],Query!$A:$P,16,FALSE)),"",VLOOKUP(Proj11[[#This Row],[ID]],Query!$A:$P,16,FALSE))</f>
        <v/>
      </c>
    </row>
    <row r="14" spans="1:18">
      <c r="A14" s="18" t="s">
        <v>965</v>
      </c>
      <c r="B14" s="5">
        <v>45575</v>
      </c>
      <c r="C14">
        <v>4</v>
      </c>
      <c r="D14" t="s">
        <v>966</v>
      </c>
      <c r="E14" t="s">
        <v>8</v>
      </c>
      <c r="F14">
        <v>86404</v>
      </c>
      <c r="G14" s="12" t="s">
        <v>968</v>
      </c>
      <c r="H14" s="3">
        <v>9.16</v>
      </c>
      <c r="I14" t="s">
        <v>930</v>
      </c>
      <c r="L14" s="5" t="str">
        <f>IF(ISBLANK(VLOOKUP(Proj11[[#This Row],[ID]],Query!$A:$L,12,FALSE)),"",VLOOKUP(Proj11[[#This Row],[ID]],Query!$A:$L,12,FALSE))</f>
        <v/>
      </c>
      <c r="M14" s="5" t="str">
        <f>IF(ISBLANK(VLOOKUP(Proj11[[#This Row],[ID]],Query!$A:$M,13,FALSE)),"",VLOOKUP(Proj11[[#This Row],[ID]],Query!$A:$M,13,FALSE))</f>
        <v/>
      </c>
      <c r="N14" s="5" t="str">
        <f>IF(ISBLANK(VLOOKUP(Proj11[[#This Row],[ID]],Query!$A:$N,14,FALSE)),"",VLOOKUP(Proj11[[#This Row],[ID]],Query!$A:$N,14,FALSE))</f>
        <v/>
      </c>
      <c r="O14" s="5" t="str">
        <f>IF(ISBLANK(VLOOKUP(Proj11[[#This Row],[ID]],Query!$A:$O,15,FALSE)),"",VLOOKUP(Proj11[[#This Row],[ID]],Query!$A:$O,15,FALSE))</f>
        <v/>
      </c>
      <c r="P14" t="str">
        <f>IF(ISBLANK(VLOOKUP(Proj11[[#This Row],[ID]],Query!$A:$P,16,FALSE)),"",VLOOKUP(Proj11[[#This Row],[ID]],Query!$A:$P,16,FALSE))</f>
        <v/>
      </c>
    </row>
    <row r="15" spans="1:18">
      <c r="A15" s="18" t="s">
        <v>969</v>
      </c>
      <c r="B15" s="5">
        <v>45575</v>
      </c>
      <c r="C15">
        <v>1</v>
      </c>
      <c r="D15" t="s">
        <v>1240</v>
      </c>
      <c r="E15" t="s">
        <v>8</v>
      </c>
      <c r="F15">
        <v>6846</v>
      </c>
      <c r="G15" s="12" t="s">
        <v>1241</v>
      </c>
      <c r="H15" s="22">
        <v>12.79</v>
      </c>
      <c r="I15" t="s">
        <v>930</v>
      </c>
      <c r="L15" s="5" t="str">
        <f>IF(ISBLANK(VLOOKUP(Proj11[[#This Row],[ID]],Query!$A:$L,12,FALSE)),"",VLOOKUP(Proj11[[#This Row],[ID]],Query!$A:$L,12,FALSE))</f>
        <v/>
      </c>
      <c r="M15" s="5" t="str">
        <f>IF(ISBLANK(VLOOKUP(Proj11[[#This Row],[ID]],Query!$A:$M,13,FALSE)),"",VLOOKUP(Proj11[[#This Row],[ID]],Query!$A:$M,13,FALSE))</f>
        <v/>
      </c>
      <c r="N15" s="5" t="str">
        <f>IF(ISBLANK(VLOOKUP(Proj11[[#This Row],[ID]],Query!$A:$N,14,FALSE)),"",VLOOKUP(Proj11[[#This Row],[ID]],Query!$A:$N,14,FALSE))</f>
        <v/>
      </c>
      <c r="O15" s="5" t="str">
        <f>IF(ISBLANK(VLOOKUP(Proj11[[#This Row],[ID]],Query!$A:$O,15,FALSE)),"",VLOOKUP(Proj11[[#This Row],[ID]],Query!$A:$O,15,FALSE))</f>
        <v/>
      </c>
      <c r="P15" t="str">
        <f>IF(ISBLANK(VLOOKUP(Proj11[[#This Row],[ID]],Query!$A:$P,16,FALSE)),"",VLOOKUP(Proj11[[#This Row],[ID]],Query!$A:$P,16,FALSE))</f>
        <v/>
      </c>
    </row>
    <row r="16" spans="1:18">
      <c r="A16" s="18" t="s">
        <v>970</v>
      </c>
      <c r="B16" s="5">
        <v>45575</v>
      </c>
      <c r="C16">
        <v>1</v>
      </c>
      <c r="D16" t="s">
        <v>1242</v>
      </c>
      <c r="E16" t="s">
        <v>10</v>
      </c>
      <c r="F16" t="s">
        <v>1243</v>
      </c>
      <c r="G16" s="12" t="s">
        <v>1244</v>
      </c>
      <c r="H16" s="3">
        <v>11.9</v>
      </c>
      <c r="I16" t="s">
        <v>944</v>
      </c>
      <c r="J16" s="10">
        <v>1</v>
      </c>
      <c r="L16" s="5" t="str">
        <f>IF(ISBLANK(VLOOKUP(Proj11[[#This Row],[ID]],Query!$A:$L,12,FALSE)),"",VLOOKUP(Proj11[[#This Row],[ID]],Query!$A:$L,12,FALSE))</f>
        <v/>
      </c>
      <c r="M16" s="5" t="str">
        <f>IF(ISBLANK(VLOOKUP(Proj11[[#This Row],[ID]],Query!$A:$M,13,FALSE)),"",VLOOKUP(Proj11[[#This Row],[ID]],Query!$A:$M,13,FALSE))</f>
        <v/>
      </c>
      <c r="N16" s="5" t="str">
        <f>IF(ISBLANK(VLOOKUP(Proj11[[#This Row],[ID]],Query!$A:$N,14,FALSE)),"",VLOOKUP(Proj11[[#This Row],[ID]],Query!$A:$N,14,FALSE))</f>
        <v/>
      </c>
      <c r="O16" s="5" t="str">
        <f>IF(ISBLANK(VLOOKUP(Proj11[[#This Row],[ID]],Query!$A:$O,15,FALSE)),"",VLOOKUP(Proj11[[#This Row],[ID]],Query!$A:$O,15,FALSE))</f>
        <v/>
      </c>
      <c r="P16" t="str">
        <f>IF(ISBLANK(VLOOKUP(Proj11[[#This Row],[ID]],Query!$A:$P,16,FALSE)),"",VLOOKUP(Proj11[[#This Row],[ID]],Query!$A:$P,16,FALSE))</f>
        <v/>
      </c>
    </row>
    <row r="17" spans="1:16">
      <c r="A17" s="18" t="s">
        <v>971</v>
      </c>
      <c r="B17" s="5">
        <v>45575</v>
      </c>
      <c r="C17">
        <v>1</v>
      </c>
      <c r="D17" t="s">
        <v>1245</v>
      </c>
      <c r="E17" t="s">
        <v>10</v>
      </c>
      <c r="F17" t="s">
        <v>1246</v>
      </c>
      <c r="G17" s="12" t="s">
        <v>1247</v>
      </c>
      <c r="H17" s="40">
        <v>21.45</v>
      </c>
      <c r="I17" t="s">
        <v>944</v>
      </c>
      <c r="J17" s="10">
        <v>1</v>
      </c>
      <c r="L17" s="5" t="str">
        <f>IF(ISBLANK(VLOOKUP(Proj11[[#This Row],[ID]],Query!$A:$L,12,FALSE)),"",VLOOKUP(Proj11[[#This Row],[ID]],Query!$A:$L,12,FALSE))</f>
        <v/>
      </c>
      <c r="M17" s="5" t="str">
        <f>IF(ISBLANK(VLOOKUP(Proj11[[#This Row],[ID]],Query!$A:$M,13,FALSE)),"",VLOOKUP(Proj11[[#This Row],[ID]],Query!$A:$M,13,FALSE))</f>
        <v/>
      </c>
      <c r="N17" s="5" t="str">
        <f>IF(ISBLANK(VLOOKUP(Proj11[[#This Row],[ID]],Query!$A:$N,14,FALSE)),"",VLOOKUP(Proj11[[#This Row],[ID]],Query!$A:$N,14,FALSE))</f>
        <v/>
      </c>
      <c r="O17" s="5" t="str">
        <f>IF(ISBLANK(VLOOKUP(Proj11[[#This Row],[ID]],Query!$A:$O,15,FALSE)),"",VLOOKUP(Proj11[[#This Row],[ID]],Query!$A:$O,15,FALSE))</f>
        <v/>
      </c>
      <c r="P17" t="str">
        <f>IF(ISBLANK(VLOOKUP(Proj11[[#This Row],[ID]],Query!$A:$P,16,FALSE)),"",VLOOKUP(Proj11[[#This Row],[ID]],Query!$A:$P,16,FALSE))</f>
        <v/>
      </c>
    </row>
    <row r="18" spans="1:16">
      <c r="A18" s="18" t="s">
        <v>972</v>
      </c>
      <c r="L18" s="5" t="str">
        <f>IF(ISBLANK(VLOOKUP(Proj11[[#This Row],[ID]],Query!$A:$L,12,FALSE)),"",VLOOKUP(Proj11[[#This Row],[ID]],Query!$A:$L,12,FALSE))</f>
        <v/>
      </c>
      <c r="M18" s="5" t="str">
        <f>IF(ISBLANK(VLOOKUP(Proj11[[#This Row],[ID]],Query!$A:$M,13,FALSE)),"",VLOOKUP(Proj11[[#This Row],[ID]],Query!$A:$M,13,FALSE))</f>
        <v/>
      </c>
      <c r="N18" s="5" t="str">
        <f>IF(ISBLANK(VLOOKUP(Proj11[[#This Row],[ID]],Query!$A:$N,14,FALSE)),"",VLOOKUP(Proj11[[#This Row],[ID]],Query!$A:$N,14,FALSE))</f>
        <v/>
      </c>
      <c r="O18" s="5" t="str">
        <f>IF(ISBLANK(VLOOKUP(Proj11[[#This Row],[ID]],Query!$A:$O,15,FALSE)),"",VLOOKUP(Proj11[[#This Row],[ID]],Query!$A:$O,15,FALSE))</f>
        <v/>
      </c>
      <c r="P18" t="str">
        <f>IF(ISBLANK(VLOOKUP(Proj11[[#This Row],[ID]],Query!$A:$P,16,FALSE)),"",VLOOKUP(Proj11[[#This Row],[ID]],Query!$A:$P,16,FALSE))</f>
        <v/>
      </c>
    </row>
    <row r="19" spans="1:16">
      <c r="A19" s="18" t="s">
        <v>973</v>
      </c>
      <c r="L19" s="5" t="str">
        <f>IF(ISBLANK(VLOOKUP(Proj11[[#This Row],[ID]],Query!$A:$L,12,FALSE)),"",VLOOKUP(Proj11[[#This Row],[ID]],Query!$A:$L,12,FALSE))</f>
        <v/>
      </c>
      <c r="M19" s="5" t="str">
        <f>IF(ISBLANK(VLOOKUP(Proj11[[#This Row],[ID]],Query!$A:$M,13,FALSE)),"",VLOOKUP(Proj11[[#This Row],[ID]],Query!$A:$M,13,FALSE))</f>
        <v/>
      </c>
      <c r="N19" s="5" t="str">
        <f>IF(ISBLANK(VLOOKUP(Proj11[[#This Row],[ID]],Query!$A:$N,14,FALSE)),"",VLOOKUP(Proj11[[#This Row],[ID]],Query!$A:$N,14,FALSE))</f>
        <v/>
      </c>
      <c r="O19" s="5" t="str">
        <f>IF(ISBLANK(VLOOKUP(Proj11[[#This Row],[ID]],Query!$A:$O,15,FALSE)),"",VLOOKUP(Proj11[[#This Row],[ID]],Query!$A:$O,15,FALSE))</f>
        <v/>
      </c>
      <c r="P19" t="str">
        <f>IF(ISBLANK(VLOOKUP(Proj11[[#This Row],[ID]],Query!$A:$P,16,FALSE)),"",VLOOKUP(Proj11[[#This Row],[ID]],Query!$A:$P,16,FALSE))</f>
        <v/>
      </c>
    </row>
    <row r="20" spans="1:16">
      <c r="A20" s="18" t="s">
        <v>974</v>
      </c>
      <c r="L20" s="5" t="str">
        <f>IF(ISBLANK(VLOOKUP(Proj11[[#This Row],[ID]],Query!$A:$L,12,FALSE)),"",VLOOKUP(Proj11[[#This Row],[ID]],Query!$A:$L,12,FALSE))</f>
        <v/>
      </c>
      <c r="M20" s="5" t="str">
        <f>IF(ISBLANK(VLOOKUP(Proj11[[#This Row],[ID]],Query!$A:$M,13,FALSE)),"",VLOOKUP(Proj11[[#This Row],[ID]],Query!$A:$M,13,FALSE))</f>
        <v/>
      </c>
      <c r="N20" s="5" t="str">
        <f>IF(ISBLANK(VLOOKUP(Proj11[[#This Row],[ID]],Query!$A:$N,14,FALSE)),"",VLOOKUP(Proj11[[#This Row],[ID]],Query!$A:$N,14,FALSE))</f>
        <v/>
      </c>
      <c r="O20" s="5" t="str">
        <f>IF(ISBLANK(VLOOKUP(Proj11[[#This Row],[ID]],Query!$A:$O,15,FALSE)),"",VLOOKUP(Proj11[[#This Row],[ID]],Query!$A:$O,15,FALSE))</f>
        <v/>
      </c>
      <c r="P20" t="str">
        <f>IF(ISBLANK(VLOOKUP(Proj11[[#This Row],[ID]],Query!$A:$P,16,FALSE)),"",VLOOKUP(Proj11[[#This Row],[ID]],Query!$A:$P,16,FALSE))</f>
        <v/>
      </c>
    </row>
    <row r="21" spans="1:16">
      <c r="A21" s="18" t="s">
        <v>975</v>
      </c>
      <c r="L21" s="5" t="str">
        <f>IF(ISBLANK(VLOOKUP(Proj11[[#This Row],[ID]],Query!$A:$L,12,FALSE)),"",VLOOKUP(Proj11[[#This Row],[ID]],Query!$A:$L,12,FALSE))</f>
        <v/>
      </c>
      <c r="M21" s="5" t="str">
        <f>IF(ISBLANK(VLOOKUP(Proj11[[#This Row],[ID]],Query!$A:$M,13,FALSE)),"",VLOOKUP(Proj11[[#This Row],[ID]],Query!$A:$M,13,FALSE))</f>
        <v/>
      </c>
      <c r="N21" s="5" t="str">
        <f>IF(ISBLANK(VLOOKUP(Proj11[[#This Row],[ID]],Query!$A:$N,14,FALSE)),"",VLOOKUP(Proj11[[#This Row],[ID]],Query!$A:$N,14,FALSE))</f>
        <v/>
      </c>
      <c r="O21" s="5" t="str">
        <f>IF(ISBLANK(VLOOKUP(Proj11[[#This Row],[ID]],Query!$A:$O,15,FALSE)),"",VLOOKUP(Proj11[[#This Row],[ID]],Query!$A:$O,15,FALSE))</f>
        <v/>
      </c>
      <c r="P21" t="str">
        <f>IF(ISBLANK(VLOOKUP(Proj11[[#This Row],[ID]],Query!$A:$P,16,FALSE)),"",VLOOKUP(Proj11[[#This Row],[ID]],Query!$A:$P,16,FALSE))</f>
        <v/>
      </c>
    </row>
    <row r="22" spans="1:16">
      <c r="A22" s="18" t="s">
        <v>976</v>
      </c>
      <c r="H22" s="22">
        <f xml:space="preserve"> SUM(H2:H19)</f>
        <v>174.78</v>
      </c>
      <c r="L22" s="5" t="str">
        <f>IF(ISBLANK(VLOOKUP(Proj11[[#This Row],[ID]],Query!$A:$L,12,FALSE)),"",VLOOKUP(Proj11[[#This Row],[ID]],Query!$A:$L,12,FALSE))</f>
        <v/>
      </c>
      <c r="M22" s="5" t="str">
        <f>IF(ISBLANK(VLOOKUP(Proj11[[#This Row],[ID]],Query!$A:$M,13,FALSE)),"",VLOOKUP(Proj11[[#This Row],[ID]],Query!$A:$M,13,FALSE))</f>
        <v/>
      </c>
      <c r="N22" s="5" t="str">
        <f>IF(ISBLANK(VLOOKUP(Proj11[[#This Row],[ID]],Query!$A:$N,14,FALSE)),"",VLOOKUP(Proj11[[#This Row],[ID]],Query!$A:$N,14,FALSE))</f>
        <v/>
      </c>
      <c r="O22" s="5" t="str">
        <f>IF(ISBLANK(VLOOKUP(Proj11[[#This Row],[ID]],Query!$A:$O,15,FALSE)),"",VLOOKUP(Proj11[[#This Row],[ID]],Query!$A:$O,15,FALSE))</f>
        <v/>
      </c>
      <c r="P22" t="str">
        <f>IF(ISBLANK(VLOOKUP(Proj11[[#This Row],[ID]],Query!$A:$P,16,FALSE)),"",VLOOKUP(Proj11[[#This Row],[ID]],Query!$A:$P,16,FALSE))</f>
        <v/>
      </c>
    </row>
    <row r="23" spans="1:16">
      <c r="A23" s="18" t="s">
        <v>977</v>
      </c>
      <c r="L23" s="5" t="str">
        <f>IF(ISBLANK(VLOOKUP(Proj11[[#This Row],[ID]],Query!$A:$L,12,FALSE)),"",VLOOKUP(Proj11[[#This Row],[ID]],Query!$A:$L,12,FALSE))</f>
        <v/>
      </c>
      <c r="M23" s="5" t="str">
        <f>IF(ISBLANK(VLOOKUP(Proj11[[#This Row],[ID]],Query!$A:$M,13,FALSE)),"",VLOOKUP(Proj11[[#This Row],[ID]],Query!$A:$M,13,FALSE))</f>
        <v/>
      </c>
      <c r="N23" s="5" t="str">
        <f>IF(ISBLANK(VLOOKUP(Proj11[[#This Row],[ID]],Query!$A:$N,14,FALSE)),"",VLOOKUP(Proj11[[#This Row],[ID]],Query!$A:$N,14,FALSE))</f>
        <v/>
      </c>
      <c r="O23" s="5" t="str">
        <f>IF(ISBLANK(VLOOKUP(Proj11[[#This Row],[ID]],Query!$A:$O,15,FALSE)),"",VLOOKUP(Proj11[[#This Row],[ID]],Query!$A:$O,15,FALSE))</f>
        <v/>
      </c>
      <c r="P23" t="str">
        <f>IF(ISBLANK(VLOOKUP(Proj11[[#This Row],[ID]],Query!$A:$P,16,FALSE)),"",VLOOKUP(Proj11[[#This Row],[ID]],Query!$A:$P,16,FALSE))</f>
        <v/>
      </c>
    </row>
    <row r="24" spans="1:16">
      <c r="A24" s="18" t="s">
        <v>978</v>
      </c>
      <c r="L24" s="5" t="str">
        <f>IF(ISBLANK(VLOOKUP(Proj11[[#This Row],[ID]],Query!$A:$L,12,FALSE)),"",VLOOKUP(Proj11[[#This Row],[ID]],Query!$A:$L,12,FALSE))</f>
        <v/>
      </c>
      <c r="M24" s="5" t="str">
        <f>IF(ISBLANK(VLOOKUP(Proj11[[#This Row],[ID]],Query!$A:$M,13,FALSE)),"",VLOOKUP(Proj11[[#This Row],[ID]],Query!$A:$M,13,FALSE))</f>
        <v/>
      </c>
      <c r="N24" s="5" t="str">
        <f>IF(ISBLANK(VLOOKUP(Proj11[[#This Row],[ID]],Query!$A:$N,14,FALSE)),"",VLOOKUP(Proj11[[#This Row],[ID]],Query!$A:$N,14,FALSE))</f>
        <v/>
      </c>
      <c r="O24" s="5" t="str">
        <f>IF(ISBLANK(VLOOKUP(Proj11[[#This Row],[ID]],Query!$A:$O,15,FALSE)),"",VLOOKUP(Proj11[[#This Row],[ID]],Query!$A:$O,15,FALSE))</f>
        <v/>
      </c>
      <c r="P24" t="str">
        <f>IF(ISBLANK(VLOOKUP(Proj11[[#This Row],[ID]],Query!$A:$P,16,FALSE)),"",VLOOKUP(Proj11[[#This Row],[ID]],Query!$A:$P,16,FALSE))</f>
        <v/>
      </c>
    </row>
    <row r="25" spans="1:16">
      <c r="A25" s="18" t="s">
        <v>979</v>
      </c>
      <c r="L25" s="5" t="str">
        <f>IF(ISBLANK(VLOOKUP(Proj11[[#This Row],[ID]],Query!$A:$L,12,FALSE)),"",VLOOKUP(Proj11[[#This Row],[ID]],Query!$A:$L,12,FALSE))</f>
        <v/>
      </c>
      <c r="M25" s="5" t="str">
        <f>IF(ISBLANK(VLOOKUP(Proj11[[#This Row],[ID]],Query!$A:$M,13,FALSE)),"",VLOOKUP(Proj11[[#This Row],[ID]],Query!$A:$M,13,FALSE))</f>
        <v/>
      </c>
      <c r="N25" s="5" t="str">
        <f>IF(ISBLANK(VLOOKUP(Proj11[[#This Row],[ID]],Query!$A:$N,14,FALSE)),"",VLOOKUP(Proj11[[#This Row],[ID]],Query!$A:$N,14,FALSE))</f>
        <v/>
      </c>
      <c r="O25" s="5" t="str">
        <f>IF(ISBLANK(VLOOKUP(Proj11[[#This Row],[ID]],Query!$A:$O,15,FALSE)),"",VLOOKUP(Proj11[[#This Row],[ID]],Query!$A:$O,15,FALSE))</f>
        <v/>
      </c>
      <c r="P25" t="str">
        <f>IF(ISBLANK(VLOOKUP(Proj11[[#This Row],[ID]],Query!$A:$P,16,FALSE)),"",VLOOKUP(Proj11[[#This Row],[ID]],Query!$A:$P,16,FALSE))</f>
        <v/>
      </c>
    </row>
    <row r="26" spans="1:16">
      <c r="A26" s="18" t="s">
        <v>980</v>
      </c>
      <c r="L26" s="5" t="str">
        <f>IF(ISBLANK(VLOOKUP(Proj11[[#This Row],[ID]],Query!$A:$L,12,FALSE)),"",VLOOKUP(Proj11[[#This Row],[ID]],Query!$A:$L,12,FALSE))</f>
        <v/>
      </c>
      <c r="M26" s="5" t="str">
        <f>IF(ISBLANK(VLOOKUP(Proj11[[#This Row],[ID]],Query!$A:$M,13,FALSE)),"",VLOOKUP(Proj11[[#This Row],[ID]],Query!$A:$M,13,FALSE))</f>
        <v/>
      </c>
      <c r="N26" s="5" t="str">
        <f>IF(ISBLANK(VLOOKUP(Proj11[[#This Row],[ID]],Query!$A:$N,14,FALSE)),"",VLOOKUP(Proj11[[#This Row],[ID]],Query!$A:$N,14,FALSE))</f>
        <v/>
      </c>
      <c r="O26" s="5" t="str">
        <f>IF(ISBLANK(VLOOKUP(Proj11[[#This Row],[ID]],Query!$A:$O,15,FALSE)),"",VLOOKUP(Proj11[[#This Row],[ID]],Query!$A:$O,15,FALSE))</f>
        <v/>
      </c>
      <c r="P26" t="str">
        <f>IF(ISBLANK(VLOOKUP(Proj11[[#This Row],[ID]],Query!$A:$P,16,FALSE)),"",VLOOKUP(Proj11[[#This Row],[ID]],Query!$A:$P,16,FALSE))</f>
        <v/>
      </c>
    </row>
    <row r="27" spans="1:16">
      <c r="A27" s="18" t="s">
        <v>981</v>
      </c>
      <c r="L27" s="5" t="str">
        <f>IF(ISBLANK(VLOOKUP(Proj11[[#This Row],[ID]],Query!$A:$L,12,FALSE)),"",VLOOKUP(Proj11[[#This Row],[ID]],Query!$A:$L,12,FALSE))</f>
        <v/>
      </c>
      <c r="M27" s="5" t="str">
        <f>IF(ISBLANK(VLOOKUP(Proj11[[#This Row],[ID]],Query!$A:$M,13,FALSE)),"",VLOOKUP(Proj11[[#This Row],[ID]],Query!$A:$M,13,FALSE))</f>
        <v/>
      </c>
      <c r="N27" s="5" t="str">
        <f>IF(ISBLANK(VLOOKUP(Proj11[[#This Row],[ID]],Query!$A:$N,14,FALSE)),"",VLOOKUP(Proj11[[#This Row],[ID]],Query!$A:$N,14,FALSE))</f>
        <v/>
      </c>
      <c r="O27" s="5" t="str">
        <f>IF(ISBLANK(VLOOKUP(Proj11[[#This Row],[ID]],Query!$A:$O,15,FALSE)),"",VLOOKUP(Proj11[[#This Row],[ID]],Query!$A:$O,15,FALSE))</f>
        <v/>
      </c>
      <c r="P27" t="str">
        <f>IF(ISBLANK(VLOOKUP(Proj11[[#This Row],[ID]],Query!$A:$P,16,FALSE)),"",VLOOKUP(Proj11[[#This Row],[ID]],Query!$A:$P,16,FALSE))</f>
        <v/>
      </c>
    </row>
    <row r="28" spans="1:16">
      <c r="A28" s="18" t="s">
        <v>982</v>
      </c>
      <c r="L28" s="5" t="str">
        <f>IF(ISBLANK(VLOOKUP(Proj11[[#This Row],[ID]],Query!$A:$L,12,FALSE)),"",VLOOKUP(Proj11[[#This Row],[ID]],Query!$A:$L,12,FALSE))</f>
        <v/>
      </c>
      <c r="M28" s="5" t="str">
        <f>IF(ISBLANK(VLOOKUP(Proj11[[#This Row],[ID]],Query!$A:$M,13,FALSE)),"",VLOOKUP(Proj11[[#This Row],[ID]],Query!$A:$M,13,FALSE))</f>
        <v/>
      </c>
      <c r="N28" s="5" t="str">
        <f>IF(ISBLANK(VLOOKUP(Proj11[[#This Row],[ID]],Query!$A:$N,14,FALSE)),"",VLOOKUP(Proj11[[#This Row],[ID]],Query!$A:$N,14,FALSE))</f>
        <v/>
      </c>
      <c r="O28" s="5" t="str">
        <f>IF(ISBLANK(VLOOKUP(Proj11[[#This Row],[ID]],Query!$A:$O,15,FALSE)),"",VLOOKUP(Proj11[[#This Row],[ID]],Query!$A:$O,15,FALSE))</f>
        <v/>
      </c>
      <c r="P28" t="str">
        <f>IF(ISBLANK(VLOOKUP(Proj11[[#This Row],[ID]],Query!$A:$P,16,FALSE)),"",VLOOKUP(Proj11[[#This Row],[ID]],Query!$A:$P,16,FALSE))</f>
        <v/>
      </c>
    </row>
    <row r="29" spans="1:16">
      <c r="A29" s="18" t="s">
        <v>983</v>
      </c>
      <c r="L29" s="5" t="str">
        <f>IF(ISBLANK(VLOOKUP(Proj11[[#This Row],[ID]],Query!$A:$L,12,FALSE)),"",VLOOKUP(Proj11[[#This Row],[ID]],Query!$A:$L,12,FALSE))</f>
        <v/>
      </c>
      <c r="M29" s="5" t="str">
        <f>IF(ISBLANK(VLOOKUP(Proj11[[#This Row],[ID]],Query!$A:$M,13,FALSE)),"",VLOOKUP(Proj11[[#This Row],[ID]],Query!$A:$M,13,FALSE))</f>
        <v/>
      </c>
      <c r="N29" s="5" t="str">
        <f>IF(ISBLANK(VLOOKUP(Proj11[[#This Row],[ID]],Query!$A:$N,14,FALSE)),"",VLOOKUP(Proj11[[#This Row],[ID]],Query!$A:$N,14,FALSE))</f>
        <v/>
      </c>
      <c r="O29" s="5" t="str">
        <f>IF(ISBLANK(VLOOKUP(Proj11[[#This Row],[ID]],Query!$A:$O,15,FALSE)),"",VLOOKUP(Proj11[[#This Row],[ID]],Query!$A:$O,15,FALSE))</f>
        <v/>
      </c>
      <c r="P29" t="str">
        <f>IF(ISBLANK(VLOOKUP(Proj11[[#This Row],[ID]],Query!$A:$P,16,FALSE)),"",VLOOKUP(Proj11[[#This Row],[ID]],Query!$A:$P,16,FALSE))</f>
        <v/>
      </c>
    </row>
    <row r="30" spans="1:16">
      <c r="A30" s="18" t="s">
        <v>984</v>
      </c>
      <c r="L30" s="5" t="str">
        <f>IF(ISBLANK(VLOOKUP(Proj11[[#This Row],[ID]],Query!$A:$L,12,FALSE)),"",VLOOKUP(Proj11[[#This Row],[ID]],Query!$A:$L,12,FALSE))</f>
        <v/>
      </c>
      <c r="M30" s="5" t="str">
        <f>IF(ISBLANK(VLOOKUP(Proj11[[#This Row],[ID]],Query!$A:$M,13,FALSE)),"",VLOOKUP(Proj11[[#This Row],[ID]],Query!$A:$M,13,FALSE))</f>
        <v/>
      </c>
      <c r="N30" s="5" t="str">
        <f>IF(ISBLANK(VLOOKUP(Proj11[[#This Row],[ID]],Query!$A:$N,14,FALSE)),"",VLOOKUP(Proj11[[#This Row],[ID]],Query!$A:$N,14,FALSE))</f>
        <v/>
      </c>
      <c r="O30" s="5" t="str">
        <f>IF(ISBLANK(VLOOKUP(Proj11[[#This Row],[ID]],Query!$A:$O,15,FALSE)),"",VLOOKUP(Proj11[[#This Row],[ID]],Query!$A:$O,15,FALSE))</f>
        <v/>
      </c>
      <c r="P30" t="str">
        <f>IF(ISBLANK(VLOOKUP(Proj11[[#This Row],[ID]],Query!$A:$P,16,FALSE)),"",VLOOKUP(Proj11[[#This Row],[ID]],Query!$A:$P,16,FALSE))</f>
        <v/>
      </c>
    </row>
    <row r="31" spans="1:16">
      <c r="A31" s="18" t="s">
        <v>985</v>
      </c>
      <c r="L31" s="5" t="str">
        <f>IF(ISBLANK(VLOOKUP(Proj11[[#This Row],[ID]],Query!$A:$L,12,FALSE)),"",VLOOKUP(Proj11[[#This Row],[ID]],Query!$A:$L,12,FALSE))</f>
        <v/>
      </c>
      <c r="M31" s="5" t="str">
        <f>IF(ISBLANK(VLOOKUP(Proj11[[#This Row],[ID]],Query!$A:$M,13,FALSE)),"",VLOOKUP(Proj11[[#This Row],[ID]],Query!$A:$M,13,FALSE))</f>
        <v/>
      </c>
      <c r="N31" s="5" t="str">
        <f>IF(ISBLANK(VLOOKUP(Proj11[[#This Row],[ID]],Query!$A:$N,14,FALSE)),"",VLOOKUP(Proj11[[#This Row],[ID]],Query!$A:$N,14,FALSE))</f>
        <v/>
      </c>
      <c r="O31" s="5" t="str">
        <f>IF(ISBLANK(VLOOKUP(Proj11[[#This Row],[ID]],Query!$A:$O,15,FALSE)),"",VLOOKUP(Proj11[[#This Row],[ID]],Query!$A:$O,15,FALSE))</f>
        <v/>
      </c>
      <c r="P31" t="str">
        <f>IF(ISBLANK(VLOOKUP(Proj11[[#This Row],[ID]],Query!$A:$P,16,FALSE)),"",VLOOKUP(Proj11[[#This Row],[ID]],Query!$A:$P,16,FALSE))</f>
        <v/>
      </c>
    </row>
    <row r="32" spans="1:16">
      <c r="A32" s="18" t="s">
        <v>986</v>
      </c>
      <c r="L32" s="5" t="str">
        <f>IF(ISBLANK(VLOOKUP(Proj11[[#This Row],[ID]],Query!$A:$L,12,FALSE)),"",VLOOKUP(Proj11[[#This Row],[ID]],Query!$A:$L,12,FALSE))</f>
        <v/>
      </c>
      <c r="M32" s="5" t="str">
        <f>IF(ISBLANK(VLOOKUP(Proj11[[#This Row],[ID]],Query!$A:$M,13,FALSE)),"",VLOOKUP(Proj11[[#This Row],[ID]],Query!$A:$M,13,FALSE))</f>
        <v/>
      </c>
      <c r="N32" s="5" t="str">
        <f>IF(ISBLANK(VLOOKUP(Proj11[[#This Row],[ID]],Query!$A:$N,14,FALSE)),"",VLOOKUP(Proj11[[#This Row],[ID]],Query!$A:$N,14,FALSE))</f>
        <v/>
      </c>
      <c r="O32" s="5" t="str">
        <f>IF(ISBLANK(VLOOKUP(Proj11[[#This Row],[ID]],Query!$A:$O,15,FALSE)),"",VLOOKUP(Proj11[[#This Row],[ID]],Query!$A:$O,15,FALSE))</f>
        <v/>
      </c>
      <c r="P32" t="str">
        <f>IF(ISBLANK(VLOOKUP(Proj11[[#This Row],[ID]],Query!$A:$P,16,FALSE)),"",VLOOKUP(Proj11[[#This Row],[ID]],Query!$A:$P,16,FALSE))</f>
        <v/>
      </c>
    </row>
    <row r="33" spans="1:16">
      <c r="A33" s="18" t="s">
        <v>987</v>
      </c>
      <c r="L33" s="5" t="str">
        <f>IF(ISBLANK(VLOOKUP(Proj11[[#This Row],[ID]],Query!$A:$L,12,FALSE)),"",VLOOKUP(Proj11[[#This Row],[ID]],Query!$A:$L,12,FALSE))</f>
        <v/>
      </c>
      <c r="M33" s="5" t="str">
        <f>IF(ISBLANK(VLOOKUP(Proj11[[#This Row],[ID]],Query!$A:$M,13,FALSE)),"",VLOOKUP(Proj11[[#This Row],[ID]],Query!$A:$M,13,FALSE))</f>
        <v/>
      </c>
      <c r="N33" s="5" t="str">
        <f>IF(ISBLANK(VLOOKUP(Proj11[[#This Row],[ID]],Query!$A:$N,14,FALSE)),"",VLOOKUP(Proj11[[#This Row],[ID]],Query!$A:$N,14,FALSE))</f>
        <v/>
      </c>
      <c r="O33" s="5" t="str">
        <f>IF(ISBLANK(VLOOKUP(Proj11[[#This Row],[ID]],Query!$A:$O,15,FALSE)),"",VLOOKUP(Proj11[[#This Row],[ID]],Query!$A:$O,15,FALSE))</f>
        <v/>
      </c>
      <c r="P33" t="str">
        <f>IF(ISBLANK(VLOOKUP(Proj11[[#This Row],[ID]],Query!$A:$P,16,FALSE)),"",VLOOKUP(Proj11[[#This Row],[ID]],Query!$A:$P,16,FALSE))</f>
        <v/>
      </c>
    </row>
    <row r="34" spans="1:16">
      <c r="A34" s="18" t="s">
        <v>988</v>
      </c>
      <c r="L34" s="5" t="str">
        <f>IF(ISBLANK(VLOOKUP(Proj11[[#This Row],[ID]],Query!$A:$L,12,FALSE)),"",VLOOKUP(Proj11[[#This Row],[ID]],Query!$A:$L,12,FALSE))</f>
        <v/>
      </c>
      <c r="M34" s="5" t="str">
        <f>IF(ISBLANK(VLOOKUP(Proj11[[#This Row],[ID]],Query!$A:$M,13,FALSE)),"",VLOOKUP(Proj11[[#This Row],[ID]],Query!$A:$M,13,FALSE))</f>
        <v/>
      </c>
      <c r="N34" s="5" t="str">
        <f>IF(ISBLANK(VLOOKUP(Proj11[[#This Row],[ID]],Query!$A:$N,14,FALSE)),"",VLOOKUP(Proj11[[#This Row],[ID]],Query!$A:$N,14,FALSE))</f>
        <v/>
      </c>
      <c r="O34" s="5" t="str">
        <f>IF(ISBLANK(VLOOKUP(Proj11[[#This Row],[ID]],Query!$A:$O,15,FALSE)),"",VLOOKUP(Proj11[[#This Row],[ID]],Query!$A:$O,15,FALSE))</f>
        <v/>
      </c>
      <c r="P34" t="str">
        <f>IF(ISBLANK(VLOOKUP(Proj11[[#This Row],[ID]],Query!$A:$P,16,FALSE)),"",VLOOKUP(Proj11[[#This Row],[ID]],Query!$A:$P,16,FALSE))</f>
        <v/>
      </c>
    </row>
    <row r="35" spans="1:16">
      <c r="A35" s="18" t="s">
        <v>989</v>
      </c>
      <c r="L35" s="5" t="str">
        <f>IF(ISBLANK(VLOOKUP(Proj11[[#This Row],[ID]],Query!$A:$L,12,FALSE)),"",VLOOKUP(Proj11[[#This Row],[ID]],Query!$A:$L,12,FALSE))</f>
        <v/>
      </c>
      <c r="M35" s="5" t="str">
        <f>IF(ISBLANK(VLOOKUP(Proj11[[#This Row],[ID]],Query!$A:$M,13,FALSE)),"",VLOOKUP(Proj11[[#This Row],[ID]],Query!$A:$M,13,FALSE))</f>
        <v/>
      </c>
      <c r="N35" s="5" t="str">
        <f>IF(ISBLANK(VLOOKUP(Proj11[[#This Row],[ID]],Query!$A:$N,14,FALSE)),"",VLOOKUP(Proj11[[#This Row],[ID]],Query!$A:$N,14,FALSE))</f>
        <v/>
      </c>
      <c r="O35" s="5" t="str">
        <f>IF(ISBLANK(VLOOKUP(Proj11[[#This Row],[ID]],Query!$A:$O,15,FALSE)),"",VLOOKUP(Proj11[[#This Row],[ID]],Query!$A:$O,15,FALSE))</f>
        <v/>
      </c>
      <c r="P35" t="str">
        <f>IF(ISBLANK(VLOOKUP(Proj11[[#This Row],[ID]],Query!$A:$P,16,FALSE)),"",VLOOKUP(Proj11[[#This Row],[ID]],Query!$A:$P,16,FALSE))</f>
        <v/>
      </c>
    </row>
    <row r="36" spans="1:16">
      <c r="A36" s="18" t="s">
        <v>990</v>
      </c>
      <c r="L36" s="5" t="str">
        <f>IF(ISBLANK(VLOOKUP(Proj11[[#This Row],[ID]],Query!$A:$L,12,FALSE)),"",VLOOKUP(Proj11[[#This Row],[ID]],Query!$A:$L,12,FALSE))</f>
        <v/>
      </c>
      <c r="M36" s="5" t="str">
        <f>IF(ISBLANK(VLOOKUP(Proj11[[#This Row],[ID]],Query!$A:$M,13,FALSE)),"",VLOOKUP(Proj11[[#This Row],[ID]],Query!$A:$M,13,FALSE))</f>
        <v/>
      </c>
      <c r="N36" s="5" t="str">
        <f>IF(ISBLANK(VLOOKUP(Proj11[[#This Row],[ID]],Query!$A:$N,14,FALSE)),"",VLOOKUP(Proj11[[#This Row],[ID]],Query!$A:$N,14,FALSE))</f>
        <v/>
      </c>
      <c r="O36" s="5" t="str">
        <f>IF(ISBLANK(VLOOKUP(Proj11[[#This Row],[ID]],Query!$A:$O,15,FALSE)),"",VLOOKUP(Proj11[[#This Row],[ID]],Query!$A:$O,15,FALSE))</f>
        <v/>
      </c>
      <c r="P36" t="str">
        <f>IF(ISBLANK(VLOOKUP(Proj11[[#This Row],[ID]],Query!$A:$P,16,FALSE)),"",VLOOKUP(Proj11[[#This Row],[ID]],Query!$A:$P,16,FALSE))</f>
        <v/>
      </c>
    </row>
    <row r="37" spans="1:16">
      <c r="A37" s="18" t="s">
        <v>991</v>
      </c>
      <c r="L37" s="5" t="str">
        <f>IF(ISBLANK(VLOOKUP(Proj11[[#This Row],[ID]],Query!$A:$L,12,FALSE)),"",VLOOKUP(Proj11[[#This Row],[ID]],Query!$A:$L,12,FALSE))</f>
        <v/>
      </c>
      <c r="M37" s="5" t="str">
        <f>IF(ISBLANK(VLOOKUP(Proj11[[#This Row],[ID]],Query!$A:$M,13,FALSE)),"",VLOOKUP(Proj11[[#This Row],[ID]],Query!$A:$M,13,FALSE))</f>
        <v/>
      </c>
      <c r="N37" s="5" t="str">
        <f>IF(ISBLANK(VLOOKUP(Proj11[[#This Row],[ID]],Query!$A:$N,14,FALSE)),"",VLOOKUP(Proj11[[#This Row],[ID]],Query!$A:$N,14,FALSE))</f>
        <v/>
      </c>
      <c r="O37" s="5" t="str">
        <f>IF(ISBLANK(VLOOKUP(Proj11[[#This Row],[ID]],Query!$A:$O,15,FALSE)),"",VLOOKUP(Proj11[[#This Row],[ID]],Query!$A:$O,15,FALSE))</f>
        <v/>
      </c>
      <c r="P37" t="str">
        <f>IF(ISBLANK(VLOOKUP(Proj11[[#This Row],[ID]],Query!$A:$P,16,FALSE)),"",VLOOKUP(Proj11[[#This Row],[ID]],Query!$A:$P,16,FALSE))</f>
        <v/>
      </c>
    </row>
    <row r="38" spans="1:16">
      <c r="A38" s="18" t="s">
        <v>992</v>
      </c>
      <c r="L38" s="5" t="str">
        <f>IF(ISBLANK(VLOOKUP(Proj11[[#This Row],[ID]],Query!$A:$L,12,FALSE)),"",VLOOKUP(Proj11[[#This Row],[ID]],Query!$A:$L,12,FALSE))</f>
        <v/>
      </c>
      <c r="M38" s="5" t="str">
        <f>IF(ISBLANK(VLOOKUP(Proj11[[#This Row],[ID]],Query!$A:$M,13,FALSE)),"",VLOOKUP(Proj11[[#This Row],[ID]],Query!$A:$M,13,FALSE))</f>
        <v/>
      </c>
      <c r="N38" s="5" t="str">
        <f>IF(ISBLANK(VLOOKUP(Proj11[[#This Row],[ID]],Query!$A:$N,14,FALSE)),"",VLOOKUP(Proj11[[#This Row],[ID]],Query!$A:$N,14,FALSE))</f>
        <v/>
      </c>
      <c r="O38" s="5" t="str">
        <f>IF(ISBLANK(VLOOKUP(Proj11[[#This Row],[ID]],Query!$A:$O,15,FALSE)),"",VLOOKUP(Proj11[[#This Row],[ID]],Query!$A:$O,15,FALSE))</f>
        <v/>
      </c>
      <c r="P38" t="str">
        <f>IF(ISBLANK(VLOOKUP(Proj11[[#This Row],[ID]],Query!$A:$P,16,FALSE)),"",VLOOKUP(Proj11[[#This Row],[ID]],Query!$A:$P,16,FALSE))</f>
        <v/>
      </c>
    </row>
    <row r="39" spans="1:16">
      <c r="A39" s="18" t="s">
        <v>993</v>
      </c>
      <c r="L39" s="5" t="str">
        <f>IF(ISBLANK(VLOOKUP(Proj11[[#This Row],[ID]],Query!$A:$L,12,FALSE)),"",VLOOKUP(Proj11[[#This Row],[ID]],Query!$A:$L,12,FALSE))</f>
        <v/>
      </c>
      <c r="M39" s="5" t="str">
        <f>IF(ISBLANK(VLOOKUP(Proj11[[#This Row],[ID]],Query!$A:$M,13,FALSE)),"",VLOOKUP(Proj11[[#This Row],[ID]],Query!$A:$M,13,FALSE))</f>
        <v/>
      </c>
      <c r="N39" s="5" t="str">
        <f>IF(ISBLANK(VLOOKUP(Proj11[[#This Row],[ID]],Query!$A:$N,14,FALSE)),"",VLOOKUP(Proj11[[#This Row],[ID]],Query!$A:$N,14,FALSE))</f>
        <v/>
      </c>
      <c r="O39" s="5" t="str">
        <f>IF(ISBLANK(VLOOKUP(Proj11[[#This Row],[ID]],Query!$A:$O,15,FALSE)),"",VLOOKUP(Proj11[[#This Row],[ID]],Query!$A:$O,15,FALSE))</f>
        <v/>
      </c>
      <c r="P39" t="str">
        <f>IF(ISBLANK(VLOOKUP(Proj11[[#This Row],[ID]],Query!$A:$P,16,FALSE)),"",VLOOKUP(Proj11[[#This Row],[ID]],Query!$A:$P,16,FALSE))</f>
        <v/>
      </c>
    </row>
    <row r="40" spans="1:16">
      <c r="A40" s="18" t="s">
        <v>994</v>
      </c>
      <c r="L40" s="5" t="str">
        <f>IF(ISBLANK(VLOOKUP(Proj11[[#This Row],[ID]],Query!$A:$L,12,FALSE)),"",VLOOKUP(Proj11[[#This Row],[ID]],Query!$A:$L,12,FALSE))</f>
        <v/>
      </c>
      <c r="M40" s="5" t="str">
        <f>IF(ISBLANK(VLOOKUP(Proj11[[#This Row],[ID]],Query!$A:$M,13,FALSE)),"",VLOOKUP(Proj11[[#This Row],[ID]],Query!$A:$M,13,FALSE))</f>
        <v/>
      </c>
      <c r="N40" s="5" t="str">
        <f>IF(ISBLANK(VLOOKUP(Proj11[[#This Row],[ID]],Query!$A:$N,14,FALSE)),"",VLOOKUP(Proj11[[#This Row],[ID]],Query!$A:$N,14,FALSE))</f>
        <v/>
      </c>
      <c r="O40" s="5" t="str">
        <f>IF(ISBLANK(VLOOKUP(Proj11[[#This Row],[ID]],Query!$A:$O,15,FALSE)),"",VLOOKUP(Proj11[[#This Row],[ID]],Query!$A:$O,15,FALSE))</f>
        <v/>
      </c>
      <c r="P40" t="str">
        <f>IF(ISBLANK(VLOOKUP(Proj11[[#This Row],[ID]],Query!$A:$P,16,FALSE)),"",VLOOKUP(Proj11[[#This Row],[ID]],Query!$A:$P,16,FALSE))</f>
        <v/>
      </c>
    </row>
    <row r="41" spans="1:16">
      <c r="A41" s="18" t="s">
        <v>995</v>
      </c>
      <c r="L41" s="5" t="str">
        <f>IF(ISBLANK(VLOOKUP(Proj11[[#This Row],[ID]],Query!$A:$L,12,FALSE)),"",VLOOKUP(Proj11[[#This Row],[ID]],Query!$A:$L,12,FALSE))</f>
        <v/>
      </c>
      <c r="M41" s="5" t="str">
        <f>IF(ISBLANK(VLOOKUP(Proj11[[#This Row],[ID]],Query!$A:$M,13,FALSE)),"",VLOOKUP(Proj11[[#This Row],[ID]],Query!$A:$M,13,FALSE))</f>
        <v/>
      </c>
      <c r="N41" s="5" t="str">
        <f>IF(ISBLANK(VLOOKUP(Proj11[[#This Row],[ID]],Query!$A:$N,14,FALSE)),"",VLOOKUP(Proj11[[#This Row],[ID]],Query!$A:$N,14,FALSE))</f>
        <v/>
      </c>
      <c r="O41" s="5" t="str">
        <f>IF(ISBLANK(VLOOKUP(Proj11[[#This Row],[ID]],Query!$A:$O,15,FALSE)),"",VLOOKUP(Proj11[[#This Row],[ID]],Query!$A:$O,15,FALSE))</f>
        <v/>
      </c>
      <c r="P41" t="str">
        <f>IF(ISBLANK(VLOOKUP(Proj11[[#This Row],[ID]],Query!$A:$P,16,FALSE)),"",VLOOKUP(Proj11[[#This Row],[ID]],Query!$A:$P,16,FALSE))</f>
        <v/>
      </c>
    </row>
    <row r="42" spans="1:16">
      <c r="A42" s="18" t="s">
        <v>996</v>
      </c>
      <c r="L42" s="5" t="str">
        <f>IF(ISBLANK(VLOOKUP(Proj11[[#This Row],[ID]],Query!$A:$L,12,FALSE)),"",VLOOKUP(Proj11[[#This Row],[ID]],Query!$A:$L,12,FALSE))</f>
        <v/>
      </c>
      <c r="M42" s="5" t="str">
        <f>IF(ISBLANK(VLOOKUP(Proj11[[#This Row],[ID]],Query!$A:$M,13,FALSE)),"",VLOOKUP(Proj11[[#This Row],[ID]],Query!$A:$M,13,FALSE))</f>
        <v/>
      </c>
      <c r="N42" s="5" t="str">
        <f>IF(ISBLANK(VLOOKUP(Proj11[[#This Row],[ID]],Query!$A:$N,14,FALSE)),"",VLOOKUP(Proj11[[#This Row],[ID]],Query!$A:$N,14,FALSE))</f>
        <v/>
      </c>
      <c r="O42" s="5" t="str">
        <f>IF(ISBLANK(VLOOKUP(Proj11[[#This Row],[ID]],Query!$A:$O,15,FALSE)),"",VLOOKUP(Proj11[[#This Row],[ID]],Query!$A:$O,15,FALSE))</f>
        <v/>
      </c>
      <c r="P42" t="str">
        <f>IF(ISBLANK(VLOOKUP(Proj11[[#This Row],[ID]],Query!$A:$P,16,FALSE)),"",VLOOKUP(Proj11[[#This Row],[ID]],Query!$A:$P,16,FALSE))</f>
        <v/>
      </c>
    </row>
    <row r="43" spans="1:16">
      <c r="A43" s="18" t="s">
        <v>997</v>
      </c>
      <c r="L43" s="5" t="str">
        <f>IF(ISBLANK(VLOOKUP(Proj11[[#This Row],[ID]],Query!$A:$L,12,FALSE)),"",VLOOKUP(Proj11[[#This Row],[ID]],Query!$A:$L,12,FALSE))</f>
        <v/>
      </c>
      <c r="M43" s="5" t="str">
        <f>IF(ISBLANK(VLOOKUP(Proj11[[#This Row],[ID]],Query!$A:$M,13,FALSE)),"",VLOOKUP(Proj11[[#This Row],[ID]],Query!$A:$M,13,FALSE))</f>
        <v/>
      </c>
      <c r="N43" s="5" t="str">
        <f>IF(ISBLANK(VLOOKUP(Proj11[[#This Row],[ID]],Query!$A:$N,14,FALSE)),"",VLOOKUP(Proj11[[#This Row],[ID]],Query!$A:$N,14,FALSE))</f>
        <v/>
      </c>
      <c r="O43" s="5" t="str">
        <f>IF(ISBLANK(VLOOKUP(Proj11[[#This Row],[ID]],Query!$A:$O,15,FALSE)),"",VLOOKUP(Proj11[[#This Row],[ID]],Query!$A:$O,15,FALSE))</f>
        <v/>
      </c>
      <c r="P43" t="str">
        <f>IF(ISBLANK(VLOOKUP(Proj11[[#This Row],[ID]],Query!$A:$P,16,FALSE)),"",VLOOKUP(Proj11[[#This Row],[ID]],Query!$A:$P,16,FALSE))</f>
        <v/>
      </c>
    </row>
    <row r="44" spans="1:16">
      <c r="A44" s="18" t="s">
        <v>998</v>
      </c>
      <c r="L44" s="5" t="str">
        <f>IF(ISBLANK(VLOOKUP(Proj11[[#This Row],[ID]],Query!$A:$L,12,FALSE)),"",VLOOKUP(Proj11[[#This Row],[ID]],Query!$A:$L,12,FALSE))</f>
        <v/>
      </c>
      <c r="M44" s="5" t="str">
        <f>IF(ISBLANK(VLOOKUP(Proj11[[#This Row],[ID]],Query!$A:$M,13,FALSE)),"",VLOOKUP(Proj11[[#This Row],[ID]],Query!$A:$M,13,FALSE))</f>
        <v/>
      </c>
      <c r="N44" s="5" t="str">
        <f>IF(ISBLANK(VLOOKUP(Proj11[[#This Row],[ID]],Query!$A:$N,14,FALSE)),"",VLOOKUP(Proj11[[#This Row],[ID]],Query!$A:$N,14,FALSE))</f>
        <v/>
      </c>
      <c r="O44" s="5" t="str">
        <f>IF(ISBLANK(VLOOKUP(Proj11[[#This Row],[ID]],Query!$A:$O,15,FALSE)),"",VLOOKUP(Proj11[[#This Row],[ID]],Query!$A:$O,15,FALSE))</f>
        <v/>
      </c>
      <c r="P44" t="str">
        <f>IF(ISBLANK(VLOOKUP(Proj11[[#This Row],[ID]],Query!$A:$P,16,FALSE)),"",VLOOKUP(Proj11[[#This Row],[ID]],Query!$A:$P,16,FALSE))</f>
        <v/>
      </c>
    </row>
    <row r="45" spans="1:16">
      <c r="A45" s="18" t="s">
        <v>999</v>
      </c>
      <c r="L45" s="5" t="str">
        <f>IF(ISBLANK(VLOOKUP(Proj11[[#This Row],[ID]],Query!$A:$L,12,FALSE)),"",VLOOKUP(Proj11[[#This Row],[ID]],Query!$A:$L,12,FALSE))</f>
        <v/>
      </c>
      <c r="M45" s="5" t="str">
        <f>IF(ISBLANK(VLOOKUP(Proj11[[#This Row],[ID]],Query!$A:$M,13,FALSE)),"",VLOOKUP(Proj11[[#This Row],[ID]],Query!$A:$M,13,FALSE))</f>
        <v/>
      </c>
      <c r="N45" s="5" t="str">
        <f>IF(ISBLANK(VLOOKUP(Proj11[[#This Row],[ID]],Query!$A:$N,14,FALSE)),"",VLOOKUP(Proj11[[#This Row],[ID]],Query!$A:$N,14,FALSE))</f>
        <v/>
      </c>
      <c r="O45" s="5" t="str">
        <f>IF(ISBLANK(VLOOKUP(Proj11[[#This Row],[ID]],Query!$A:$O,15,FALSE)),"",VLOOKUP(Proj11[[#This Row],[ID]],Query!$A:$O,15,FALSE))</f>
        <v/>
      </c>
      <c r="P45" t="str">
        <f>IF(ISBLANK(VLOOKUP(Proj11[[#This Row],[ID]],Query!$A:$P,16,FALSE)),"",VLOOKUP(Proj11[[#This Row],[ID]],Query!$A:$P,16,FALSE))</f>
        <v/>
      </c>
    </row>
    <row r="46" spans="1:16">
      <c r="A46" s="18" t="s">
        <v>1000</v>
      </c>
      <c r="L46" s="5" t="str">
        <f>IF(ISBLANK(VLOOKUP(Proj11[[#This Row],[ID]],Query!$A:$L,12,FALSE)),"",VLOOKUP(Proj11[[#This Row],[ID]],Query!$A:$L,12,FALSE))</f>
        <v/>
      </c>
      <c r="M46" s="5" t="str">
        <f>IF(ISBLANK(VLOOKUP(Proj11[[#This Row],[ID]],Query!$A:$M,13,FALSE)),"",VLOOKUP(Proj11[[#This Row],[ID]],Query!$A:$M,13,FALSE))</f>
        <v/>
      </c>
      <c r="N46" s="5" t="str">
        <f>IF(ISBLANK(VLOOKUP(Proj11[[#This Row],[ID]],Query!$A:$N,14,FALSE)),"",VLOOKUP(Proj11[[#This Row],[ID]],Query!$A:$N,14,FALSE))</f>
        <v/>
      </c>
      <c r="O46" s="5" t="str">
        <f>IF(ISBLANK(VLOOKUP(Proj11[[#This Row],[ID]],Query!$A:$O,15,FALSE)),"",VLOOKUP(Proj11[[#This Row],[ID]],Query!$A:$O,15,FALSE))</f>
        <v/>
      </c>
      <c r="P46" t="str">
        <f>IF(ISBLANK(VLOOKUP(Proj11[[#This Row],[ID]],Query!$A:$P,16,FALSE)),"",VLOOKUP(Proj11[[#This Row],[ID]],Query!$A:$P,16,FALSE))</f>
        <v/>
      </c>
    </row>
    <row r="47" spans="1:16">
      <c r="A47" s="18" t="s">
        <v>1001</v>
      </c>
      <c r="L47" s="5" t="str">
        <f>IF(ISBLANK(VLOOKUP(Proj11[[#This Row],[ID]],Query!$A:$L,12,FALSE)),"",VLOOKUP(Proj11[[#This Row],[ID]],Query!$A:$L,12,FALSE))</f>
        <v/>
      </c>
      <c r="M47" s="5" t="str">
        <f>IF(ISBLANK(VLOOKUP(Proj11[[#This Row],[ID]],Query!$A:$M,13,FALSE)),"",VLOOKUP(Proj11[[#This Row],[ID]],Query!$A:$M,13,FALSE))</f>
        <v/>
      </c>
      <c r="N47" s="5" t="str">
        <f>IF(ISBLANK(VLOOKUP(Proj11[[#This Row],[ID]],Query!$A:$N,14,FALSE)),"",VLOOKUP(Proj11[[#This Row],[ID]],Query!$A:$N,14,FALSE))</f>
        <v/>
      </c>
      <c r="O47" s="5" t="str">
        <f>IF(ISBLANK(VLOOKUP(Proj11[[#This Row],[ID]],Query!$A:$O,15,FALSE)),"",VLOOKUP(Proj11[[#This Row],[ID]],Query!$A:$O,15,FALSE))</f>
        <v/>
      </c>
      <c r="P47" t="str">
        <f>IF(ISBLANK(VLOOKUP(Proj11[[#This Row],[ID]],Query!$A:$P,16,FALSE)),"",VLOOKUP(Proj11[[#This Row],[ID]],Query!$A:$P,16,FALSE))</f>
        <v/>
      </c>
    </row>
    <row r="48" spans="1:16">
      <c r="A48" s="18" t="s">
        <v>1002</v>
      </c>
      <c r="L48" s="5" t="str">
        <f>IF(ISBLANK(VLOOKUP(Proj11[[#This Row],[ID]],Query!$A:$L,12,FALSE)),"",VLOOKUP(Proj11[[#This Row],[ID]],Query!$A:$L,12,FALSE))</f>
        <v/>
      </c>
      <c r="M48" s="5" t="str">
        <f>IF(ISBLANK(VLOOKUP(Proj11[[#This Row],[ID]],Query!$A:$M,13,FALSE)),"",VLOOKUP(Proj11[[#This Row],[ID]],Query!$A:$M,13,FALSE))</f>
        <v/>
      </c>
      <c r="N48" s="5" t="str">
        <f>IF(ISBLANK(VLOOKUP(Proj11[[#This Row],[ID]],Query!$A:$N,14,FALSE)),"",VLOOKUP(Proj11[[#This Row],[ID]],Query!$A:$N,14,FALSE))</f>
        <v/>
      </c>
      <c r="O48" s="5" t="str">
        <f>IF(ISBLANK(VLOOKUP(Proj11[[#This Row],[ID]],Query!$A:$O,15,FALSE)),"",VLOOKUP(Proj11[[#This Row],[ID]],Query!$A:$O,15,FALSE))</f>
        <v/>
      </c>
      <c r="P48" t="str">
        <f>IF(ISBLANK(VLOOKUP(Proj11[[#This Row],[ID]],Query!$A:$P,16,FALSE)),"",VLOOKUP(Proj11[[#This Row],[ID]],Query!$A:$P,16,FALSE))</f>
        <v/>
      </c>
    </row>
    <row r="49" spans="1:16">
      <c r="A49" s="18" t="s">
        <v>1003</v>
      </c>
      <c r="L49" s="5" t="str">
        <f>IF(ISBLANK(VLOOKUP(Proj11[[#This Row],[ID]],Query!$A:$L,12,FALSE)),"",VLOOKUP(Proj11[[#This Row],[ID]],Query!$A:$L,12,FALSE))</f>
        <v/>
      </c>
      <c r="M49" s="5" t="str">
        <f>IF(ISBLANK(VLOOKUP(Proj11[[#This Row],[ID]],Query!$A:$M,13,FALSE)),"",VLOOKUP(Proj11[[#This Row],[ID]],Query!$A:$M,13,FALSE))</f>
        <v/>
      </c>
      <c r="N49" s="5" t="str">
        <f>IF(ISBLANK(VLOOKUP(Proj11[[#This Row],[ID]],Query!$A:$N,14,FALSE)),"",VLOOKUP(Proj11[[#This Row],[ID]],Query!$A:$N,14,FALSE))</f>
        <v/>
      </c>
      <c r="O49" s="5" t="str">
        <f>IF(ISBLANK(VLOOKUP(Proj11[[#This Row],[ID]],Query!$A:$O,15,FALSE)),"",VLOOKUP(Proj11[[#This Row],[ID]],Query!$A:$O,15,FALSE))</f>
        <v/>
      </c>
      <c r="P49" t="str">
        <f>IF(ISBLANK(VLOOKUP(Proj11[[#This Row],[ID]],Query!$A:$P,16,FALSE)),"",VLOOKUP(Proj11[[#This Row],[ID]],Query!$A:$P,16,FALSE))</f>
        <v/>
      </c>
    </row>
    <row r="50" spans="1:16">
      <c r="A50" s="18" t="s">
        <v>1004</v>
      </c>
      <c r="L50" s="5" t="str">
        <f>IF(ISBLANK(VLOOKUP(Proj11[[#This Row],[ID]],Query!$A:$L,12,FALSE)),"",VLOOKUP(Proj11[[#This Row],[ID]],Query!$A:$L,12,FALSE))</f>
        <v/>
      </c>
      <c r="M50" s="5" t="str">
        <f>IF(ISBLANK(VLOOKUP(Proj11[[#This Row],[ID]],Query!$A:$M,13,FALSE)),"",VLOOKUP(Proj11[[#This Row],[ID]],Query!$A:$M,13,FALSE))</f>
        <v/>
      </c>
      <c r="N50" s="5" t="str">
        <f>IF(ISBLANK(VLOOKUP(Proj11[[#This Row],[ID]],Query!$A:$N,14,FALSE)),"",VLOOKUP(Proj11[[#This Row],[ID]],Query!$A:$N,14,FALSE))</f>
        <v/>
      </c>
      <c r="O50" s="5" t="str">
        <f>IF(ISBLANK(VLOOKUP(Proj11[[#This Row],[ID]],Query!$A:$O,15,FALSE)),"",VLOOKUP(Proj11[[#This Row],[ID]],Query!$A:$O,15,FALSE))</f>
        <v/>
      </c>
      <c r="P50" t="str">
        <f>IF(ISBLANK(VLOOKUP(Proj11[[#This Row],[ID]],Query!$A:$P,16,FALSE)),"",VLOOKUP(Proj11[[#This Row],[ID]],Query!$A:$P,16,FALSE))</f>
        <v/>
      </c>
    </row>
    <row r="51" spans="1:16">
      <c r="A51" s="18" t="s">
        <v>1005</v>
      </c>
      <c r="L51" s="5" t="str">
        <f>IF(ISBLANK(VLOOKUP(Proj11[[#This Row],[ID]],Query!$A:$L,12,FALSE)),"",VLOOKUP(Proj11[[#This Row],[ID]],Query!$A:$L,12,FALSE))</f>
        <v/>
      </c>
      <c r="M51" s="5" t="str">
        <f>IF(ISBLANK(VLOOKUP(Proj11[[#This Row],[ID]],Query!$A:$M,13,FALSE)),"",VLOOKUP(Proj11[[#This Row],[ID]],Query!$A:$M,13,FALSE))</f>
        <v/>
      </c>
      <c r="N51" s="5" t="str">
        <f>IF(ISBLANK(VLOOKUP(Proj11[[#This Row],[ID]],Query!$A:$N,14,FALSE)),"",VLOOKUP(Proj11[[#This Row],[ID]],Query!$A:$N,14,FALSE))</f>
        <v/>
      </c>
      <c r="O51" s="5" t="str">
        <f>IF(ISBLANK(VLOOKUP(Proj11[[#This Row],[ID]],Query!$A:$O,15,FALSE)),"",VLOOKUP(Proj11[[#This Row],[ID]],Query!$A:$O,15,FALSE))</f>
        <v/>
      </c>
      <c r="P51" t="str">
        <f>IF(ISBLANK(VLOOKUP(Proj11[[#This Row],[ID]],Query!$A:$P,16,FALSE)),"",VLOOKUP(Proj11[[#This Row],[ID]],Query!$A:$P,16,FALSE))</f>
        <v/>
      </c>
    </row>
    <row r="52" spans="1:16">
      <c r="A52" s="18" t="s">
        <v>1006</v>
      </c>
      <c r="L52" s="5" t="str">
        <f>IF(ISBLANK(VLOOKUP(Proj11[[#This Row],[ID]],Query!$A:$L,12,FALSE)),"",VLOOKUP(Proj11[[#This Row],[ID]],Query!$A:$L,12,FALSE))</f>
        <v/>
      </c>
      <c r="M52" s="5" t="str">
        <f>IF(ISBLANK(VLOOKUP(Proj11[[#This Row],[ID]],Query!$A:$M,13,FALSE)),"",VLOOKUP(Proj11[[#This Row],[ID]],Query!$A:$M,13,FALSE))</f>
        <v/>
      </c>
      <c r="N52" s="5" t="str">
        <f>IF(ISBLANK(VLOOKUP(Proj11[[#This Row],[ID]],Query!$A:$N,14,FALSE)),"",VLOOKUP(Proj11[[#This Row],[ID]],Query!$A:$N,14,FALSE))</f>
        <v/>
      </c>
      <c r="O52" s="5" t="str">
        <f>IF(ISBLANK(VLOOKUP(Proj11[[#This Row],[ID]],Query!$A:$O,15,FALSE)),"",VLOOKUP(Proj11[[#This Row],[ID]],Query!$A:$O,15,FALSE))</f>
        <v/>
      </c>
      <c r="P52" t="str">
        <f>IF(ISBLANK(VLOOKUP(Proj11[[#This Row],[ID]],Query!$A:$P,16,FALSE)),"",VLOOKUP(Proj11[[#This Row],[ID]],Query!$A:$P,16,FALSE))</f>
        <v/>
      </c>
    </row>
    <row r="53" spans="1:16">
      <c r="A53" s="18" t="s">
        <v>1007</v>
      </c>
      <c r="L53" s="5" t="str">
        <f>IF(ISBLANK(VLOOKUP(Proj11[[#This Row],[ID]],Query!$A:$L,12,FALSE)),"",VLOOKUP(Proj11[[#This Row],[ID]],Query!$A:$L,12,FALSE))</f>
        <v/>
      </c>
      <c r="M53" s="5" t="str">
        <f>IF(ISBLANK(VLOOKUP(Proj11[[#This Row],[ID]],Query!$A:$M,13,FALSE)),"",VLOOKUP(Proj11[[#This Row],[ID]],Query!$A:$M,13,FALSE))</f>
        <v/>
      </c>
      <c r="N53" s="5" t="str">
        <f>IF(ISBLANK(VLOOKUP(Proj11[[#This Row],[ID]],Query!$A:$N,14,FALSE)),"",VLOOKUP(Proj11[[#This Row],[ID]],Query!$A:$N,14,FALSE))</f>
        <v/>
      </c>
      <c r="O53" s="5" t="str">
        <f>IF(ISBLANK(VLOOKUP(Proj11[[#This Row],[ID]],Query!$A:$O,15,FALSE)),"",VLOOKUP(Proj11[[#This Row],[ID]],Query!$A:$O,15,FALSE))</f>
        <v/>
      </c>
      <c r="P53" t="str">
        <f>IF(ISBLANK(VLOOKUP(Proj11[[#This Row],[ID]],Query!$A:$P,16,FALSE)),"",VLOOKUP(Proj11[[#This Row],[ID]],Query!$A:$P,16,FALSE))</f>
        <v/>
      </c>
    </row>
    <row r="54" spans="1:16">
      <c r="A54" s="18" t="s">
        <v>1008</v>
      </c>
      <c r="L54" s="5" t="str">
        <f>IF(ISBLANK(VLOOKUP(Proj11[[#This Row],[ID]],Query!$A:$L,12,FALSE)),"",VLOOKUP(Proj11[[#This Row],[ID]],Query!$A:$L,12,FALSE))</f>
        <v/>
      </c>
      <c r="M54" s="5" t="str">
        <f>IF(ISBLANK(VLOOKUP(Proj11[[#This Row],[ID]],Query!$A:$M,13,FALSE)),"",VLOOKUP(Proj11[[#This Row],[ID]],Query!$A:$M,13,FALSE))</f>
        <v/>
      </c>
      <c r="N54" s="5" t="str">
        <f>IF(ISBLANK(VLOOKUP(Proj11[[#This Row],[ID]],Query!$A:$N,14,FALSE)),"",VLOOKUP(Proj11[[#This Row],[ID]],Query!$A:$N,14,FALSE))</f>
        <v/>
      </c>
      <c r="O54" s="5" t="str">
        <f>IF(ISBLANK(VLOOKUP(Proj11[[#This Row],[ID]],Query!$A:$O,15,FALSE)),"",VLOOKUP(Proj11[[#This Row],[ID]],Query!$A:$O,15,FALSE))</f>
        <v/>
      </c>
      <c r="P54" t="str">
        <f>IF(ISBLANK(VLOOKUP(Proj11[[#This Row],[ID]],Query!$A:$P,16,FALSE)),"",VLOOKUP(Proj11[[#This Row],[ID]],Query!$A:$P,16,FALSE))</f>
        <v/>
      </c>
    </row>
    <row r="55" spans="1:16">
      <c r="A55" s="18" t="s">
        <v>1009</v>
      </c>
      <c r="L55" s="5" t="str">
        <f>IF(ISBLANK(VLOOKUP(Proj11[[#This Row],[ID]],Query!$A:$L,12,FALSE)),"",VLOOKUP(Proj11[[#This Row],[ID]],Query!$A:$L,12,FALSE))</f>
        <v/>
      </c>
      <c r="M55" s="5" t="str">
        <f>IF(ISBLANK(VLOOKUP(Proj11[[#This Row],[ID]],Query!$A:$M,13,FALSE)),"",VLOOKUP(Proj11[[#This Row],[ID]],Query!$A:$M,13,FALSE))</f>
        <v/>
      </c>
      <c r="N55" s="5" t="str">
        <f>IF(ISBLANK(VLOOKUP(Proj11[[#This Row],[ID]],Query!$A:$N,14,FALSE)),"",VLOOKUP(Proj11[[#This Row],[ID]],Query!$A:$N,14,FALSE))</f>
        <v/>
      </c>
      <c r="O55" s="5" t="str">
        <f>IF(ISBLANK(VLOOKUP(Proj11[[#This Row],[ID]],Query!$A:$O,15,FALSE)),"",VLOOKUP(Proj11[[#This Row],[ID]],Query!$A:$O,15,FALSE))</f>
        <v/>
      </c>
      <c r="P55" t="str">
        <f>IF(ISBLANK(VLOOKUP(Proj11[[#This Row],[ID]],Query!$A:$P,16,FALSE)),"",VLOOKUP(Proj11[[#This Row],[ID]],Query!$A:$P,16,FALSE))</f>
        <v/>
      </c>
    </row>
    <row r="56" spans="1:16">
      <c r="A56" s="18" t="s">
        <v>1010</v>
      </c>
      <c r="L56" s="5" t="str">
        <f>IF(ISBLANK(VLOOKUP(Proj11[[#This Row],[ID]],Query!$A:$L,12,FALSE)),"",VLOOKUP(Proj11[[#This Row],[ID]],Query!$A:$L,12,FALSE))</f>
        <v/>
      </c>
      <c r="M56" s="5" t="str">
        <f>IF(ISBLANK(VLOOKUP(Proj11[[#This Row],[ID]],Query!$A:$M,13,FALSE)),"",VLOOKUP(Proj11[[#This Row],[ID]],Query!$A:$M,13,FALSE))</f>
        <v/>
      </c>
      <c r="N56" s="5" t="str">
        <f>IF(ISBLANK(VLOOKUP(Proj11[[#This Row],[ID]],Query!$A:$N,14,FALSE)),"",VLOOKUP(Proj11[[#This Row],[ID]],Query!$A:$N,14,FALSE))</f>
        <v/>
      </c>
      <c r="O56" s="5" t="str">
        <f>IF(ISBLANK(VLOOKUP(Proj11[[#This Row],[ID]],Query!$A:$O,15,FALSE)),"",VLOOKUP(Proj11[[#This Row],[ID]],Query!$A:$O,15,FALSE))</f>
        <v/>
      </c>
      <c r="P56" t="str">
        <f>IF(ISBLANK(VLOOKUP(Proj11[[#This Row],[ID]],Query!$A:$P,16,FALSE)),"",VLOOKUP(Proj11[[#This Row],[ID]],Query!$A:$P,16,FALSE))</f>
        <v/>
      </c>
    </row>
    <row r="57" spans="1:16">
      <c r="A57" s="18" t="s">
        <v>1011</v>
      </c>
      <c r="L57" s="5" t="str">
        <f>IF(ISBLANK(VLOOKUP(Proj11[[#This Row],[ID]],Query!$A:$L,12,FALSE)),"",VLOOKUP(Proj11[[#This Row],[ID]],Query!$A:$L,12,FALSE))</f>
        <v/>
      </c>
      <c r="M57" s="5" t="str">
        <f>IF(ISBLANK(VLOOKUP(Proj11[[#This Row],[ID]],Query!$A:$M,13,FALSE)),"",VLOOKUP(Proj11[[#This Row],[ID]],Query!$A:$M,13,FALSE))</f>
        <v/>
      </c>
      <c r="N57" s="5" t="str">
        <f>IF(ISBLANK(VLOOKUP(Proj11[[#This Row],[ID]],Query!$A:$N,14,FALSE)),"",VLOOKUP(Proj11[[#This Row],[ID]],Query!$A:$N,14,FALSE))</f>
        <v/>
      </c>
      <c r="O57" s="5" t="str">
        <f>IF(ISBLANK(VLOOKUP(Proj11[[#This Row],[ID]],Query!$A:$O,15,FALSE)),"",VLOOKUP(Proj11[[#This Row],[ID]],Query!$A:$O,15,FALSE))</f>
        <v/>
      </c>
      <c r="P57" t="str">
        <f>IF(ISBLANK(VLOOKUP(Proj11[[#This Row],[ID]],Query!$A:$P,16,FALSE)),"",VLOOKUP(Proj11[[#This Row],[ID]],Query!$A:$P,16,FALSE))</f>
        <v/>
      </c>
    </row>
    <row r="58" spans="1:16">
      <c r="A58" s="18" t="s">
        <v>1012</v>
      </c>
      <c r="L58" s="5" t="str">
        <f>IF(ISBLANK(VLOOKUP(Proj11[[#This Row],[ID]],Query!$A:$L,12,FALSE)),"",VLOOKUP(Proj11[[#This Row],[ID]],Query!$A:$L,12,FALSE))</f>
        <v/>
      </c>
      <c r="M58" s="5" t="str">
        <f>IF(ISBLANK(VLOOKUP(Proj11[[#This Row],[ID]],Query!$A:$M,13,FALSE)),"",VLOOKUP(Proj11[[#This Row],[ID]],Query!$A:$M,13,FALSE))</f>
        <v/>
      </c>
      <c r="N58" s="5" t="str">
        <f>IF(ISBLANK(VLOOKUP(Proj11[[#This Row],[ID]],Query!$A:$N,14,FALSE)),"",VLOOKUP(Proj11[[#This Row],[ID]],Query!$A:$N,14,FALSE))</f>
        <v/>
      </c>
      <c r="O58" s="5" t="str">
        <f>IF(ISBLANK(VLOOKUP(Proj11[[#This Row],[ID]],Query!$A:$O,15,FALSE)),"",VLOOKUP(Proj11[[#This Row],[ID]],Query!$A:$O,15,FALSE))</f>
        <v/>
      </c>
      <c r="P58" t="str">
        <f>IF(ISBLANK(VLOOKUP(Proj11[[#This Row],[ID]],Query!$A:$P,16,FALSE)),"",VLOOKUP(Proj11[[#This Row],[ID]],Query!$A:$P,16,FALSE))</f>
        <v/>
      </c>
    </row>
    <row r="59" spans="1:16">
      <c r="A59" s="18" t="s">
        <v>1013</v>
      </c>
      <c r="L59" s="5" t="str">
        <f>IF(ISBLANK(VLOOKUP(Proj11[[#This Row],[ID]],Query!$A:$L,12,FALSE)),"",VLOOKUP(Proj11[[#This Row],[ID]],Query!$A:$L,12,FALSE))</f>
        <v/>
      </c>
      <c r="M59" s="5" t="str">
        <f>IF(ISBLANK(VLOOKUP(Proj11[[#This Row],[ID]],Query!$A:$M,13,FALSE)),"",VLOOKUP(Proj11[[#This Row],[ID]],Query!$A:$M,13,FALSE))</f>
        <v/>
      </c>
      <c r="N59" s="5" t="str">
        <f>IF(ISBLANK(VLOOKUP(Proj11[[#This Row],[ID]],Query!$A:$N,14,FALSE)),"",VLOOKUP(Proj11[[#This Row],[ID]],Query!$A:$N,14,FALSE))</f>
        <v/>
      </c>
      <c r="O59" s="5" t="str">
        <f>IF(ISBLANK(VLOOKUP(Proj11[[#This Row],[ID]],Query!$A:$O,15,FALSE)),"",VLOOKUP(Proj11[[#This Row],[ID]],Query!$A:$O,15,FALSE))</f>
        <v/>
      </c>
      <c r="P59" t="str">
        <f>IF(ISBLANK(VLOOKUP(Proj11[[#This Row],[ID]],Query!$A:$P,16,FALSE)),"",VLOOKUP(Proj11[[#This Row],[ID]],Query!$A:$P,16,FALSE))</f>
        <v/>
      </c>
    </row>
    <row r="60" spans="1:16">
      <c r="A60" s="18" t="s">
        <v>1014</v>
      </c>
      <c r="L60" s="5" t="str">
        <f>IF(ISBLANK(VLOOKUP(Proj11[[#This Row],[ID]],Query!$A:$L,12,FALSE)),"",VLOOKUP(Proj11[[#This Row],[ID]],Query!$A:$L,12,FALSE))</f>
        <v/>
      </c>
      <c r="M60" s="5" t="str">
        <f>IF(ISBLANK(VLOOKUP(Proj11[[#This Row],[ID]],Query!$A:$M,13,FALSE)),"",VLOOKUP(Proj11[[#This Row],[ID]],Query!$A:$M,13,FALSE))</f>
        <v/>
      </c>
      <c r="N60" s="5" t="str">
        <f>IF(ISBLANK(VLOOKUP(Proj11[[#This Row],[ID]],Query!$A:$N,14,FALSE)),"",VLOOKUP(Proj11[[#This Row],[ID]],Query!$A:$N,14,FALSE))</f>
        <v/>
      </c>
      <c r="O60" s="5" t="str">
        <f>IF(ISBLANK(VLOOKUP(Proj11[[#This Row],[ID]],Query!$A:$O,15,FALSE)),"",VLOOKUP(Proj11[[#This Row],[ID]],Query!$A:$O,15,FALSE))</f>
        <v/>
      </c>
      <c r="P60" t="str">
        <f>IF(ISBLANK(VLOOKUP(Proj11[[#This Row],[ID]],Query!$A:$P,16,FALSE)),"",VLOOKUP(Proj11[[#This Row],[ID]],Query!$A:$P,16,FALSE))</f>
        <v/>
      </c>
    </row>
    <row r="61" spans="1:16">
      <c r="A61" s="18" t="s">
        <v>1015</v>
      </c>
      <c r="L61" s="5" t="str">
        <f>IF(ISBLANK(VLOOKUP(Proj11[[#This Row],[ID]],Query!$A:$L,12,FALSE)),"",VLOOKUP(Proj11[[#This Row],[ID]],Query!$A:$L,12,FALSE))</f>
        <v/>
      </c>
      <c r="M61" s="5" t="str">
        <f>IF(ISBLANK(VLOOKUP(Proj11[[#This Row],[ID]],Query!$A:$M,13,FALSE)),"",VLOOKUP(Proj11[[#This Row],[ID]],Query!$A:$M,13,FALSE))</f>
        <v/>
      </c>
      <c r="N61" s="5" t="str">
        <f>IF(ISBLANK(VLOOKUP(Proj11[[#This Row],[ID]],Query!$A:$N,14,FALSE)),"",VLOOKUP(Proj11[[#This Row],[ID]],Query!$A:$N,14,FALSE))</f>
        <v/>
      </c>
      <c r="O61" s="5" t="str">
        <f>IF(ISBLANK(VLOOKUP(Proj11[[#This Row],[ID]],Query!$A:$O,15,FALSE)),"",VLOOKUP(Proj11[[#This Row],[ID]],Query!$A:$O,15,FALSE))</f>
        <v/>
      </c>
      <c r="P61" t="str">
        <f>IF(ISBLANK(VLOOKUP(Proj11[[#This Row],[ID]],Query!$A:$P,16,FALSE)),"",VLOOKUP(Proj11[[#This Row],[ID]],Query!$A:$P,16,FALSE))</f>
        <v/>
      </c>
    </row>
    <row r="62" spans="1:16">
      <c r="A62" s="18" t="s">
        <v>1016</v>
      </c>
      <c r="L62" s="5" t="str">
        <f>IF(ISBLANK(VLOOKUP(Proj11[[#This Row],[ID]],Query!$A:$L,12,FALSE)),"",VLOOKUP(Proj11[[#This Row],[ID]],Query!$A:$L,12,FALSE))</f>
        <v/>
      </c>
      <c r="M62" s="5" t="str">
        <f>IF(ISBLANK(VLOOKUP(Proj11[[#This Row],[ID]],Query!$A:$M,13,FALSE)),"",VLOOKUP(Proj11[[#This Row],[ID]],Query!$A:$M,13,FALSE))</f>
        <v/>
      </c>
      <c r="N62" s="5" t="str">
        <f>IF(ISBLANK(VLOOKUP(Proj11[[#This Row],[ID]],Query!$A:$N,14,FALSE)),"",VLOOKUP(Proj11[[#This Row],[ID]],Query!$A:$N,14,FALSE))</f>
        <v/>
      </c>
      <c r="O62" s="5" t="str">
        <f>IF(ISBLANK(VLOOKUP(Proj11[[#This Row],[ID]],Query!$A:$O,15,FALSE)),"",VLOOKUP(Proj11[[#This Row],[ID]],Query!$A:$O,15,FALSE))</f>
        <v/>
      </c>
      <c r="P62" t="str">
        <f>IF(ISBLANK(VLOOKUP(Proj11[[#This Row],[ID]],Query!$A:$P,16,FALSE)),"",VLOOKUP(Proj11[[#This Row],[ID]],Query!$A:$P,16,FALSE))</f>
        <v/>
      </c>
    </row>
    <row r="63" spans="1:16">
      <c r="A63" s="18" t="s">
        <v>1017</v>
      </c>
      <c r="L63" s="5" t="str">
        <f>IF(ISBLANK(VLOOKUP(Proj11[[#This Row],[ID]],Query!$A:$L,12,FALSE)),"",VLOOKUP(Proj11[[#This Row],[ID]],Query!$A:$L,12,FALSE))</f>
        <v/>
      </c>
      <c r="M63" s="5" t="str">
        <f>IF(ISBLANK(VLOOKUP(Proj11[[#This Row],[ID]],Query!$A:$M,13,FALSE)),"",VLOOKUP(Proj11[[#This Row],[ID]],Query!$A:$M,13,FALSE))</f>
        <v/>
      </c>
      <c r="N63" s="5" t="str">
        <f>IF(ISBLANK(VLOOKUP(Proj11[[#This Row],[ID]],Query!$A:$N,14,FALSE)),"",VLOOKUP(Proj11[[#This Row],[ID]],Query!$A:$N,14,FALSE))</f>
        <v/>
      </c>
      <c r="O63" s="5" t="str">
        <f>IF(ISBLANK(VLOOKUP(Proj11[[#This Row],[ID]],Query!$A:$O,15,FALSE)),"",VLOOKUP(Proj11[[#This Row],[ID]],Query!$A:$O,15,FALSE))</f>
        <v/>
      </c>
      <c r="P63" t="str">
        <f>IF(ISBLANK(VLOOKUP(Proj11[[#This Row],[ID]],Query!$A:$P,16,FALSE)),"",VLOOKUP(Proj11[[#This Row],[ID]],Query!$A:$P,16,FALSE))</f>
        <v/>
      </c>
    </row>
    <row r="64" spans="1:16">
      <c r="A64" s="18" t="s">
        <v>1018</v>
      </c>
      <c r="L64" s="5" t="str">
        <f>IF(ISBLANK(VLOOKUP(Proj11[[#This Row],[ID]],Query!$A:$L,12,FALSE)),"",VLOOKUP(Proj11[[#This Row],[ID]],Query!$A:$L,12,FALSE))</f>
        <v/>
      </c>
      <c r="M64" s="5" t="str">
        <f>IF(ISBLANK(VLOOKUP(Proj11[[#This Row],[ID]],Query!$A:$M,13,FALSE)),"",VLOOKUP(Proj11[[#This Row],[ID]],Query!$A:$M,13,FALSE))</f>
        <v/>
      </c>
      <c r="N64" s="5" t="str">
        <f>IF(ISBLANK(VLOOKUP(Proj11[[#This Row],[ID]],Query!$A:$N,14,FALSE)),"",VLOOKUP(Proj11[[#This Row],[ID]],Query!$A:$N,14,FALSE))</f>
        <v/>
      </c>
      <c r="O64" s="5" t="str">
        <f>IF(ISBLANK(VLOOKUP(Proj11[[#This Row],[ID]],Query!$A:$O,15,FALSE)),"",VLOOKUP(Proj11[[#This Row],[ID]],Query!$A:$O,15,FALSE))</f>
        <v/>
      </c>
      <c r="P64" t="str">
        <f>IF(ISBLANK(VLOOKUP(Proj11[[#This Row],[ID]],Query!$A:$P,16,FALSE)),"",VLOOKUP(Proj11[[#This Row],[ID]],Query!$A:$P,16,FALSE))</f>
        <v/>
      </c>
    </row>
    <row r="65" spans="1:16">
      <c r="A65" s="18" t="s">
        <v>1019</v>
      </c>
      <c r="L65" s="5" t="str">
        <f>IF(ISBLANK(VLOOKUP(Proj11[[#This Row],[ID]],Query!$A:$L,12,FALSE)),"",VLOOKUP(Proj11[[#This Row],[ID]],Query!$A:$L,12,FALSE))</f>
        <v/>
      </c>
      <c r="M65" s="5" t="str">
        <f>IF(ISBLANK(VLOOKUP(Proj11[[#This Row],[ID]],Query!$A:$M,13,FALSE)),"",VLOOKUP(Proj11[[#This Row],[ID]],Query!$A:$M,13,FALSE))</f>
        <v/>
      </c>
      <c r="N65" s="5" t="str">
        <f>IF(ISBLANK(VLOOKUP(Proj11[[#This Row],[ID]],Query!$A:$N,14,FALSE)),"",VLOOKUP(Proj11[[#This Row],[ID]],Query!$A:$N,14,FALSE))</f>
        <v/>
      </c>
      <c r="O65" s="5" t="str">
        <f>IF(ISBLANK(VLOOKUP(Proj11[[#This Row],[ID]],Query!$A:$O,15,FALSE)),"",VLOOKUP(Proj11[[#This Row],[ID]],Query!$A:$O,15,FALSE))</f>
        <v/>
      </c>
      <c r="P65" t="str">
        <f>IF(ISBLANK(VLOOKUP(Proj11[[#This Row],[ID]],Query!$A:$P,16,FALSE)),"",VLOOKUP(Proj11[[#This Row],[ID]],Query!$A:$P,16,FALSE))</f>
        <v/>
      </c>
    </row>
    <row r="66" spans="1:16">
      <c r="A66" s="18" t="s">
        <v>1020</v>
      </c>
      <c r="L66" s="5" t="str">
        <f>IF(ISBLANK(VLOOKUP(Proj11[[#This Row],[ID]],Query!$A:$L,12,FALSE)),"",VLOOKUP(Proj11[[#This Row],[ID]],Query!$A:$L,12,FALSE))</f>
        <v/>
      </c>
      <c r="M66" s="5" t="str">
        <f>IF(ISBLANK(VLOOKUP(Proj11[[#This Row],[ID]],Query!$A:$M,13,FALSE)),"",VLOOKUP(Proj11[[#This Row],[ID]],Query!$A:$M,13,FALSE))</f>
        <v/>
      </c>
      <c r="N66" s="5" t="str">
        <f>IF(ISBLANK(VLOOKUP(Proj11[[#This Row],[ID]],Query!$A:$N,14,FALSE)),"",VLOOKUP(Proj11[[#This Row],[ID]],Query!$A:$N,14,FALSE))</f>
        <v/>
      </c>
      <c r="O66" s="5" t="str">
        <f>IF(ISBLANK(VLOOKUP(Proj11[[#This Row],[ID]],Query!$A:$O,15,FALSE)),"",VLOOKUP(Proj11[[#This Row],[ID]],Query!$A:$O,15,FALSE))</f>
        <v/>
      </c>
      <c r="P66" t="str">
        <f>IF(ISBLANK(VLOOKUP(Proj11[[#This Row],[ID]],Query!$A:$P,16,FALSE)),"",VLOOKUP(Proj11[[#This Row],[ID]],Query!$A:$P,16,FALSE))</f>
        <v/>
      </c>
    </row>
    <row r="67" spans="1:16">
      <c r="A67" s="18" t="s">
        <v>1021</v>
      </c>
      <c r="L67" s="5" t="str">
        <f>IF(ISBLANK(VLOOKUP(Proj11[[#This Row],[ID]],Query!$A:$L,12,FALSE)),"",VLOOKUP(Proj11[[#This Row],[ID]],Query!$A:$L,12,FALSE))</f>
        <v/>
      </c>
      <c r="M67" s="5" t="str">
        <f>IF(ISBLANK(VLOOKUP(Proj11[[#This Row],[ID]],Query!$A:$M,13,FALSE)),"",VLOOKUP(Proj11[[#This Row],[ID]],Query!$A:$M,13,FALSE))</f>
        <v/>
      </c>
      <c r="N67" s="5" t="str">
        <f>IF(ISBLANK(VLOOKUP(Proj11[[#This Row],[ID]],Query!$A:$N,14,FALSE)),"",VLOOKUP(Proj11[[#This Row],[ID]],Query!$A:$N,14,FALSE))</f>
        <v/>
      </c>
      <c r="O67" s="5" t="str">
        <f>IF(ISBLANK(VLOOKUP(Proj11[[#This Row],[ID]],Query!$A:$O,15,FALSE)),"",VLOOKUP(Proj11[[#This Row],[ID]],Query!$A:$O,15,FALSE))</f>
        <v/>
      </c>
      <c r="P67" t="str">
        <f>IF(ISBLANK(VLOOKUP(Proj11[[#This Row],[ID]],Query!$A:$P,16,FALSE)),"",VLOOKUP(Proj11[[#This Row],[ID]],Query!$A:$P,16,FALSE))</f>
        <v/>
      </c>
    </row>
    <row r="68" spans="1:16">
      <c r="A68" s="18" t="s">
        <v>1022</v>
      </c>
      <c r="L68" s="5" t="str">
        <f>IF(ISBLANK(VLOOKUP(Proj11[[#This Row],[ID]],Query!$A:$L,12,FALSE)),"",VLOOKUP(Proj11[[#This Row],[ID]],Query!$A:$L,12,FALSE))</f>
        <v/>
      </c>
      <c r="M68" s="5" t="str">
        <f>IF(ISBLANK(VLOOKUP(Proj11[[#This Row],[ID]],Query!$A:$M,13,FALSE)),"",VLOOKUP(Proj11[[#This Row],[ID]],Query!$A:$M,13,FALSE))</f>
        <v/>
      </c>
      <c r="N68" s="5" t="str">
        <f>IF(ISBLANK(VLOOKUP(Proj11[[#This Row],[ID]],Query!$A:$N,14,FALSE)),"",VLOOKUP(Proj11[[#This Row],[ID]],Query!$A:$N,14,FALSE))</f>
        <v/>
      </c>
      <c r="O68" s="5" t="str">
        <f>IF(ISBLANK(VLOOKUP(Proj11[[#This Row],[ID]],Query!$A:$O,15,FALSE)),"",VLOOKUP(Proj11[[#This Row],[ID]],Query!$A:$O,15,FALSE))</f>
        <v/>
      </c>
      <c r="P68" t="str">
        <f>IF(ISBLANK(VLOOKUP(Proj11[[#This Row],[ID]],Query!$A:$P,16,FALSE)),"",VLOOKUP(Proj11[[#This Row],[ID]],Query!$A:$P,16,FALSE))</f>
        <v/>
      </c>
    </row>
    <row r="69" spans="1:16">
      <c r="A69" s="18" t="s">
        <v>1023</v>
      </c>
      <c r="L69" s="5" t="str">
        <f>IF(ISBLANK(VLOOKUP(Proj11[[#This Row],[ID]],Query!$A:$L,12,FALSE)),"",VLOOKUP(Proj11[[#This Row],[ID]],Query!$A:$L,12,FALSE))</f>
        <v/>
      </c>
      <c r="M69" s="5" t="str">
        <f>IF(ISBLANK(VLOOKUP(Proj11[[#This Row],[ID]],Query!$A:$M,13,FALSE)),"",VLOOKUP(Proj11[[#This Row],[ID]],Query!$A:$M,13,FALSE))</f>
        <v/>
      </c>
      <c r="N69" s="5" t="str">
        <f>IF(ISBLANK(VLOOKUP(Proj11[[#This Row],[ID]],Query!$A:$N,14,FALSE)),"",VLOOKUP(Proj11[[#This Row],[ID]],Query!$A:$N,14,FALSE))</f>
        <v/>
      </c>
      <c r="O69" s="5" t="str">
        <f>IF(ISBLANK(VLOOKUP(Proj11[[#This Row],[ID]],Query!$A:$O,15,FALSE)),"",VLOOKUP(Proj11[[#This Row],[ID]],Query!$A:$O,15,FALSE))</f>
        <v/>
      </c>
      <c r="P69" t="str">
        <f>IF(ISBLANK(VLOOKUP(Proj11[[#This Row],[ID]],Query!$A:$P,16,FALSE)),"",VLOOKUP(Proj11[[#This Row],[ID]],Query!$A:$P,16,FALSE))</f>
        <v/>
      </c>
    </row>
    <row r="70" spans="1:16">
      <c r="A70" s="18" t="s">
        <v>1024</v>
      </c>
      <c r="L70" s="5" t="str">
        <f>IF(ISBLANK(VLOOKUP(Proj11[[#This Row],[ID]],Query!$A:$L,12,FALSE)),"",VLOOKUP(Proj11[[#This Row],[ID]],Query!$A:$L,12,FALSE))</f>
        <v/>
      </c>
      <c r="M70" s="5" t="str">
        <f>IF(ISBLANK(VLOOKUP(Proj11[[#This Row],[ID]],Query!$A:$M,13,FALSE)),"",VLOOKUP(Proj11[[#This Row],[ID]],Query!$A:$M,13,FALSE))</f>
        <v/>
      </c>
      <c r="N70" s="5" t="str">
        <f>IF(ISBLANK(VLOOKUP(Proj11[[#This Row],[ID]],Query!$A:$N,14,FALSE)),"",VLOOKUP(Proj11[[#This Row],[ID]],Query!$A:$N,14,FALSE))</f>
        <v/>
      </c>
      <c r="O70" s="5" t="str">
        <f>IF(ISBLANK(VLOOKUP(Proj11[[#This Row],[ID]],Query!$A:$O,15,FALSE)),"",VLOOKUP(Proj11[[#This Row],[ID]],Query!$A:$O,15,FALSE))</f>
        <v/>
      </c>
      <c r="P70" t="str">
        <f>IF(ISBLANK(VLOOKUP(Proj11[[#This Row],[ID]],Query!$A:$P,16,FALSE)),"",VLOOKUP(Proj11[[#This Row],[ID]],Query!$A:$P,16,FALSE))</f>
        <v/>
      </c>
    </row>
    <row r="71" spans="1:16">
      <c r="A71" s="18" t="s">
        <v>1025</v>
      </c>
      <c r="L71" s="5" t="str">
        <f>IF(ISBLANK(VLOOKUP(Proj11[[#This Row],[ID]],Query!$A:$L,12,FALSE)),"",VLOOKUP(Proj11[[#This Row],[ID]],Query!$A:$L,12,FALSE))</f>
        <v/>
      </c>
      <c r="M71" s="5" t="str">
        <f>IF(ISBLANK(VLOOKUP(Proj11[[#This Row],[ID]],Query!$A:$M,13,FALSE)),"",VLOOKUP(Proj11[[#This Row],[ID]],Query!$A:$M,13,FALSE))</f>
        <v/>
      </c>
      <c r="N71" s="5" t="str">
        <f>IF(ISBLANK(VLOOKUP(Proj11[[#This Row],[ID]],Query!$A:$N,14,FALSE)),"",VLOOKUP(Proj11[[#This Row],[ID]],Query!$A:$N,14,FALSE))</f>
        <v/>
      </c>
      <c r="O71" s="5" t="str">
        <f>IF(ISBLANK(VLOOKUP(Proj11[[#This Row],[ID]],Query!$A:$O,15,FALSE)),"",VLOOKUP(Proj11[[#This Row],[ID]],Query!$A:$O,15,FALSE))</f>
        <v/>
      </c>
      <c r="P71" t="str">
        <f>IF(ISBLANK(VLOOKUP(Proj11[[#This Row],[ID]],Query!$A:$P,16,FALSE)),"",VLOOKUP(Proj11[[#This Row],[ID]],Query!$A:$P,16,FALSE))</f>
        <v/>
      </c>
    </row>
    <row r="72" spans="1:16">
      <c r="A72" s="18" t="s">
        <v>1026</v>
      </c>
      <c r="L72" s="5" t="str">
        <f>IF(ISBLANK(VLOOKUP(Proj11[[#This Row],[ID]],Query!$A:$L,12,FALSE)),"",VLOOKUP(Proj11[[#This Row],[ID]],Query!$A:$L,12,FALSE))</f>
        <v/>
      </c>
      <c r="M72" s="5" t="str">
        <f>IF(ISBLANK(VLOOKUP(Proj11[[#This Row],[ID]],Query!$A:$M,13,FALSE)),"",VLOOKUP(Proj11[[#This Row],[ID]],Query!$A:$M,13,FALSE))</f>
        <v/>
      </c>
      <c r="N72" s="5" t="str">
        <f>IF(ISBLANK(VLOOKUP(Proj11[[#This Row],[ID]],Query!$A:$N,14,FALSE)),"",VLOOKUP(Proj11[[#This Row],[ID]],Query!$A:$N,14,FALSE))</f>
        <v/>
      </c>
      <c r="O72" s="5" t="str">
        <f>IF(ISBLANK(VLOOKUP(Proj11[[#This Row],[ID]],Query!$A:$O,15,FALSE)),"",VLOOKUP(Proj11[[#This Row],[ID]],Query!$A:$O,15,FALSE))</f>
        <v/>
      </c>
      <c r="P72" t="str">
        <f>IF(ISBLANK(VLOOKUP(Proj11[[#This Row],[ID]],Query!$A:$P,16,FALSE)),"",VLOOKUP(Proj11[[#This Row],[ID]],Query!$A:$P,16,FALSE))</f>
        <v/>
      </c>
    </row>
    <row r="73" spans="1:16">
      <c r="A73" s="18" t="s">
        <v>1027</v>
      </c>
      <c r="L73" s="5" t="str">
        <f>IF(ISBLANK(VLOOKUP(Proj11[[#This Row],[ID]],Query!$A:$L,12,FALSE)),"",VLOOKUP(Proj11[[#This Row],[ID]],Query!$A:$L,12,FALSE))</f>
        <v/>
      </c>
      <c r="M73" s="5" t="str">
        <f>IF(ISBLANK(VLOOKUP(Proj11[[#This Row],[ID]],Query!$A:$M,13,FALSE)),"",VLOOKUP(Proj11[[#This Row],[ID]],Query!$A:$M,13,FALSE))</f>
        <v/>
      </c>
      <c r="N73" s="5" t="str">
        <f>IF(ISBLANK(VLOOKUP(Proj11[[#This Row],[ID]],Query!$A:$N,14,FALSE)),"",VLOOKUP(Proj11[[#This Row],[ID]],Query!$A:$N,14,FALSE))</f>
        <v/>
      </c>
      <c r="O73" s="5" t="str">
        <f>IF(ISBLANK(VLOOKUP(Proj11[[#This Row],[ID]],Query!$A:$O,15,FALSE)),"",VLOOKUP(Proj11[[#This Row],[ID]],Query!$A:$O,15,FALSE))</f>
        <v/>
      </c>
      <c r="P73" t="str">
        <f>IF(ISBLANK(VLOOKUP(Proj11[[#This Row],[ID]],Query!$A:$P,16,FALSE)),"",VLOOKUP(Proj11[[#This Row],[ID]],Query!$A:$P,16,FALSE))</f>
        <v/>
      </c>
    </row>
    <row r="74" spans="1:16">
      <c r="A74" s="18" t="s">
        <v>1028</v>
      </c>
      <c r="L74" s="5" t="str">
        <f>IF(ISBLANK(VLOOKUP(Proj11[[#This Row],[ID]],Query!$A:$L,12,FALSE)),"",VLOOKUP(Proj11[[#This Row],[ID]],Query!$A:$L,12,FALSE))</f>
        <v/>
      </c>
      <c r="M74" s="5" t="str">
        <f>IF(ISBLANK(VLOOKUP(Proj11[[#This Row],[ID]],Query!$A:$M,13,FALSE)),"",VLOOKUP(Proj11[[#This Row],[ID]],Query!$A:$M,13,FALSE))</f>
        <v/>
      </c>
      <c r="N74" s="5" t="str">
        <f>IF(ISBLANK(VLOOKUP(Proj11[[#This Row],[ID]],Query!$A:$N,14,FALSE)),"",VLOOKUP(Proj11[[#This Row],[ID]],Query!$A:$N,14,FALSE))</f>
        <v/>
      </c>
      <c r="O74" s="5" t="str">
        <f>IF(ISBLANK(VLOOKUP(Proj11[[#This Row],[ID]],Query!$A:$O,15,FALSE)),"",VLOOKUP(Proj11[[#This Row],[ID]],Query!$A:$O,15,FALSE))</f>
        <v/>
      </c>
      <c r="P74" t="str">
        <f>IF(ISBLANK(VLOOKUP(Proj11[[#This Row],[ID]],Query!$A:$P,16,FALSE)),"",VLOOKUP(Proj11[[#This Row],[ID]],Query!$A:$P,16,FALSE))</f>
        <v/>
      </c>
    </row>
    <row r="75" spans="1:16">
      <c r="A75" s="18" t="s">
        <v>1029</v>
      </c>
      <c r="L75" s="5" t="str">
        <f>IF(ISBLANK(VLOOKUP(Proj11[[#This Row],[ID]],Query!$A:$L,12,FALSE)),"",VLOOKUP(Proj11[[#This Row],[ID]],Query!$A:$L,12,FALSE))</f>
        <v/>
      </c>
      <c r="M75" s="5" t="str">
        <f>IF(ISBLANK(VLOOKUP(Proj11[[#This Row],[ID]],Query!$A:$M,13,FALSE)),"",VLOOKUP(Proj11[[#This Row],[ID]],Query!$A:$M,13,FALSE))</f>
        <v/>
      </c>
      <c r="N75" s="5" t="str">
        <f>IF(ISBLANK(VLOOKUP(Proj11[[#This Row],[ID]],Query!$A:$N,14,FALSE)),"",VLOOKUP(Proj11[[#This Row],[ID]],Query!$A:$N,14,FALSE))</f>
        <v/>
      </c>
      <c r="O75" s="5" t="str">
        <f>IF(ISBLANK(VLOOKUP(Proj11[[#This Row],[ID]],Query!$A:$O,15,FALSE)),"",VLOOKUP(Proj11[[#This Row],[ID]],Query!$A:$O,15,FALSE))</f>
        <v/>
      </c>
      <c r="P75" t="str">
        <f>IF(ISBLANK(VLOOKUP(Proj11[[#This Row],[ID]],Query!$A:$P,16,FALSE)),"",VLOOKUP(Proj11[[#This Row],[ID]],Query!$A:$P,16,FALSE))</f>
        <v/>
      </c>
    </row>
    <row r="76" spans="1:16">
      <c r="A76" s="18" t="s">
        <v>1030</v>
      </c>
      <c r="L76" s="5" t="str">
        <f>IF(ISBLANK(VLOOKUP(Proj11[[#This Row],[ID]],Query!$A:$L,12,FALSE)),"",VLOOKUP(Proj11[[#This Row],[ID]],Query!$A:$L,12,FALSE))</f>
        <v/>
      </c>
      <c r="M76" s="5" t="str">
        <f>IF(ISBLANK(VLOOKUP(Proj11[[#This Row],[ID]],Query!$A:$M,13,FALSE)),"",VLOOKUP(Proj11[[#This Row],[ID]],Query!$A:$M,13,FALSE))</f>
        <v/>
      </c>
      <c r="N76" s="5" t="str">
        <f>IF(ISBLANK(VLOOKUP(Proj11[[#This Row],[ID]],Query!$A:$N,14,FALSE)),"",VLOOKUP(Proj11[[#This Row],[ID]],Query!$A:$N,14,FALSE))</f>
        <v/>
      </c>
      <c r="O76" s="5" t="str">
        <f>IF(ISBLANK(VLOOKUP(Proj11[[#This Row],[ID]],Query!$A:$O,15,FALSE)),"",VLOOKUP(Proj11[[#This Row],[ID]],Query!$A:$O,15,FALSE))</f>
        <v/>
      </c>
      <c r="P76" t="str">
        <f>IF(ISBLANK(VLOOKUP(Proj11[[#This Row],[ID]],Query!$A:$P,16,FALSE)),"",VLOOKUP(Proj11[[#This Row],[ID]],Query!$A:$P,16,FALSE))</f>
        <v/>
      </c>
    </row>
    <row r="77" spans="1:16">
      <c r="A77" s="18" t="s">
        <v>1031</v>
      </c>
      <c r="L77" s="5" t="str">
        <f>IF(ISBLANK(VLOOKUP(Proj11[[#This Row],[ID]],Query!$A:$L,12,FALSE)),"",VLOOKUP(Proj11[[#This Row],[ID]],Query!$A:$L,12,FALSE))</f>
        <v/>
      </c>
      <c r="M77" s="5" t="str">
        <f>IF(ISBLANK(VLOOKUP(Proj11[[#This Row],[ID]],Query!$A:$M,13,FALSE)),"",VLOOKUP(Proj11[[#This Row],[ID]],Query!$A:$M,13,FALSE))</f>
        <v/>
      </c>
      <c r="N77" s="5" t="str">
        <f>IF(ISBLANK(VLOOKUP(Proj11[[#This Row],[ID]],Query!$A:$N,14,FALSE)),"",VLOOKUP(Proj11[[#This Row],[ID]],Query!$A:$N,14,FALSE))</f>
        <v/>
      </c>
      <c r="O77" s="5" t="str">
        <f>IF(ISBLANK(VLOOKUP(Proj11[[#This Row],[ID]],Query!$A:$O,15,FALSE)),"",VLOOKUP(Proj11[[#This Row],[ID]],Query!$A:$O,15,FALSE))</f>
        <v/>
      </c>
      <c r="P77" t="str">
        <f>IF(ISBLANK(VLOOKUP(Proj11[[#This Row],[ID]],Query!$A:$P,16,FALSE)),"",VLOOKUP(Proj11[[#This Row],[ID]],Query!$A:$P,16,FALSE))</f>
        <v/>
      </c>
    </row>
    <row r="78" spans="1:16">
      <c r="A78" s="18" t="s">
        <v>1032</v>
      </c>
      <c r="L78" s="5" t="str">
        <f>IF(ISBLANK(VLOOKUP(Proj11[[#This Row],[ID]],Query!$A:$L,12,FALSE)),"",VLOOKUP(Proj11[[#This Row],[ID]],Query!$A:$L,12,FALSE))</f>
        <v/>
      </c>
      <c r="M78" s="5" t="str">
        <f>IF(ISBLANK(VLOOKUP(Proj11[[#This Row],[ID]],Query!$A:$M,13,FALSE)),"",VLOOKUP(Proj11[[#This Row],[ID]],Query!$A:$M,13,FALSE))</f>
        <v/>
      </c>
      <c r="N78" s="5" t="str">
        <f>IF(ISBLANK(VLOOKUP(Proj11[[#This Row],[ID]],Query!$A:$N,14,FALSE)),"",VLOOKUP(Proj11[[#This Row],[ID]],Query!$A:$N,14,FALSE))</f>
        <v/>
      </c>
      <c r="O78" s="5" t="str">
        <f>IF(ISBLANK(VLOOKUP(Proj11[[#This Row],[ID]],Query!$A:$O,15,FALSE)),"",VLOOKUP(Proj11[[#This Row],[ID]],Query!$A:$O,15,FALSE))</f>
        <v/>
      </c>
      <c r="P78" t="str">
        <f>IF(ISBLANK(VLOOKUP(Proj11[[#This Row],[ID]],Query!$A:$P,16,FALSE)),"",VLOOKUP(Proj11[[#This Row],[ID]],Query!$A:$P,16,FALSE))</f>
        <v/>
      </c>
    </row>
    <row r="79" spans="1:16">
      <c r="A79" s="18" t="s">
        <v>1033</v>
      </c>
      <c r="L79" s="5" t="str">
        <f>IF(ISBLANK(VLOOKUP(Proj11[[#This Row],[ID]],Query!$A:$L,12,FALSE)),"",VLOOKUP(Proj11[[#This Row],[ID]],Query!$A:$L,12,FALSE))</f>
        <v/>
      </c>
      <c r="M79" s="5" t="str">
        <f>IF(ISBLANK(VLOOKUP(Proj11[[#This Row],[ID]],Query!$A:$M,13,FALSE)),"",VLOOKUP(Proj11[[#This Row],[ID]],Query!$A:$M,13,FALSE))</f>
        <v/>
      </c>
      <c r="N79" s="5" t="str">
        <f>IF(ISBLANK(VLOOKUP(Proj11[[#This Row],[ID]],Query!$A:$N,14,FALSE)),"",VLOOKUP(Proj11[[#This Row],[ID]],Query!$A:$N,14,FALSE))</f>
        <v/>
      </c>
      <c r="O79" s="5" t="str">
        <f>IF(ISBLANK(VLOOKUP(Proj11[[#This Row],[ID]],Query!$A:$O,15,FALSE)),"",VLOOKUP(Proj11[[#This Row],[ID]],Query!$A:$O,15,FALSE))</f>
        <v/>
      </c>
      <c r="P79" t="str">
        <f>IF(ISBLANK(VLOOKUP(Proj11[[#This Row],[ID]],Query!$A:$P,16,FALSE)),"",VLOOKUP(Proj11[[#This Row],[ID]],Query!$A:$P,16,FALSE))</f>
        <v/>
      </c>
    </row>
    <row r="80" spans="1:16">
      <c r="A80" s="18" t="s">
        <v>1034</v>
      </c>
      <c r="L80" s="5" t="str">
        <f>IF(ISBLANK(VLOOKUP(Proj11[[#This Row],[ID]],Query!$A:$L,12,FALSE)),"",VLOOKUP(Proj11[[#This Row],[ID]],Query!$A:$L,12,FALSE))</f>
        <v/>
      </c>
      <c r="M80" s="5" t="str">
        <f>IF(ISBLANK(VLOOKUP(Proj11[[#This Row],[ID]],Query!$A:$M,13,FALSE)),"",VLOOKUP(Proj11[[#This Row],[ID]],Query!$A:$M,13,FALSE))</f>
        <v/>
      </c>
      <c r="N80" s="5" t="str">
        <f>IF(ISBLANK(VLOOKUP(Proj11[[#This Row],[ID]],Query!$A:$N,14,FALSE)),"",VLOOKUP(Proj11[[#This Row],[ID]],Query!$A:$N,14,FALSE))</f>
        <v/>
      </c>
      <c r="O80" s="5" t="str">
        <f>IF(ISBLANK(VLOOKUP(Proj11[[#This Row],[ID]],Query!$A:$O,15,FALSE)),"",VLOOKUP(Proj11[[#This Row],[ID]],Query!$A:$O,15,FALSE))</f>
        <v/>
      </c>
      <c r="P80" t="str">
        <f>IF(ISBLANK(VLOOKUP(Proj11[[#This Row],[ID]],Query!$A:$P,16,FALSE)),"",VLOOKUP(Proj11[[#This Row],[ID]],Query!$A:$P,16,FALSE))</f>
        <v/>
      </c>
    </row>
    <row r="81" spans="1:16">
      <c r="A81" s="18" t="s">
        <v>1035</v>
      </c>
      <c r="L81" s="5" t="str">
        <f>IF(ISBLANK(VLOOKUP(Proj11[[#This Row],[ID]],Query!$A:$L,12,FALSE)),"",VLOOKUP(Proj11[[#This Row],[ID]],Query!$A:$L,12,FALSE))</f>
        <v/>
      </c>
      <c r="M81" s="5" t="str">
        <f>IF(ISBLANK(VLOOKUP(Proj11[[#This Row],[ID]],Query!$A:$M,13,FALSE)),"",VLOOKUP(Proj11[[#This Row],[ID]],Query!$A:$M,13,FALSE))</f>
        <v/>
      </c>
      <c r="N81" s="5" t="str">
        <f>IF(ISBLANK(VLOOKUP(Proj11[[#This Row],[ID]],Query!$A:$N,14,FALSE)),"",VLOOKUP(Proj11[[#This Row],[ID]],Query!$A:$N,14,FALSE))</f>
        <v/>
      </c>
      <c r="O81" s="5" t="str">
        <f>IF(ISBLANK(VLOOKUP(Proj11[[#This Row],[ID]],Query!$A:$O,15,FALSE)),"",VLOOKUP(Proj11[[#This Row],[ID]],Query!$A:$O,15,FALSE))</f>
        <v/>
      </c>
      <c r="P81" t="str">
        <f>IF(ISBLANK(VLOOKUP(Proj11[[#This Row],[ID]],Query!$A:$P,16,FALSE)),"",VLOOKUP(Proj11[[#This Row],[ID]],Query!$A:$P,16,FALSE))</f>
        <v/>
      </c>
    </row>
    <row r="82" spans="1:16">
      <c r="A82" s="18" t="s">
        <v>1036</v>
      </c>
      <c r="L82" s="5" t="str">
        <f>IF(ISBLANK(VLOOKUP(Proj11[[#This Row],[ID]],Query!$A:$L,12,FALSE)),"",VLOOKUP(Proj11[[#This Row],[ID]],Query!$A:$L,12,FALSE))</f>
        <v/>
      </c>
      <c r="M82" s="5" t="str">
        <f>IF(ISBLANK(VLOOKUP(Proj11[[#This Row],[ID]],Query!$A:$M,13,FALSE)),"",VLOOKUP(Proj11[[#This Row],[ID]],Query!$A:$M,13,FALSE))</f>
        <v/>
      </c>
      <c r="N82" s="5" t="str">
        <f>IF(ISBLANK(VLOOKUP(Proj11[[#This Row],[ID]],Query!$A:$N,14,FALSE)),"",VLOOKUP(Proj11[[#This Row],[ID]],Query!$A:$N,14,FALSE))</f>
        <v/>
      </c>
      <c r="O82" s="5" t="str">
        <f>IF(ISBLANK(VLOOKUP(Proj11[[#This Row],[ID]],Query!$A:$O,15,FALSE)),"",VLOOKUP(Proj11[[#This Row],[ID]],Query!$A:$O,15,FALSE))</f>
        <v/>
      </c>
      <c r="P82" t="str">
        <f>IF(ISBLANK(VLOOKUP(Proj11[[#This Row],[ID]],Query!$A:$P,16,FALSE)),"",VLOOKUP(Proj11[[#This Row],[ID]],Query!$A:$P,16,FALSE))</f>
        <v/>
      </c>
    </row>
    <row r="83" spans="1:16">
      <c r="A83" s="18" t="s">
        <v>1037</v>
      </c>
      <c r="L83" s="5" t="str">
        <f>IF(ISBLANK(VLOOKUP(Proj11[[#This Row],[ID]],Query!$A:$L,12,FALSE)),"",VLOOKUP(Proj11[[#This Row],[ID]],Query!$A:$L,12,FALSE))</f>
        <v/>
      </c>
      <c r="M83" s="5" t="str">
        <f>IF(ISBLANK(VLOOKUP(Proj11[[#This Row],[ID]],Query!$A:$M,13,FALSE)),"",VLOOKUP(Proj11[[#This Row],[ID]],Query!$A:$M,13,FALSE))</f>
        <v/>
      </c>
      <c r="N83" s="5" t="str">
        <f>IF(ISBLANK(VLOOKUP(Proj11[[#This Row],[ID]],Query!$A:$N,14,FALSE)),"",VLOOKUP(Proj11[[#This Row],[ID]],Query!$A:$N,14,FALSE))</f>
        <v/>
      </c>
      <c r="O83" s="5" t="str">
        <f>IF(ISBLANK(VLOOKUP(Proj11[[#This Row],[ID]],Query!$A:$O,15,FALSE)),"",VLOOKUP(Proj11[[#This Row],[ID]],Query!$A:$O,15,FALSE))</f>
        <v/>
      </c>
      <c r="P83" t="str">
        <f>IF(ISBLANK(VLOOKUP(Proj11[[#This Row],[ID]],Query!$A:$P,16,FALSE)),"",VLOOKUP(Proj11[[#This Row],[ID]],Query!$A:$P,16,FALSE))</f>
        <v/>
      </c>
    </row>
    <row r="84" spans="1:16">
      <c r="A84" s="18" t="s">
        <v>1038</v>
      </c>
      <c r="L84" s="5" t="str">
        <f>IF(ISBLANK(VLOOKUP(Proj11[[#This Row],[ID]],Query!$A:$L,12,FALSE)),"",VLOOKUP(Proj11[[#This Row],[ID]],Query!$A:$L,12,FALSE))</f>
        <v/>
      </c>
      <c r="M84" s="5" t="str">
        <f>IF(ISBLANK(VLOOKUP(Proj11[[#This Row],[ID]],Query!$A:$M,13,FALSE)),"",VLOOKUP(Proj11[[#This Row],[ID]],Query!$A:$M,13,FALSE))</f>
        <v/>
      </c>
      <c r="N84" s="5" t="str">
        <f>IF(ISBLANK(VLOOKUP(Proj11[[#This Row],[ID]],Query!$A:$N,14,FALSE)),"",VLOOKUP(Proj11[[#This Row],[ID]],Query!$A:$N,14,FALSE))</f>
        <v/>
      </c>
      <c r="O84" s="5" t="str">
        <f>IF(ISBLANK(VLOOKUP(Proj11[[#This Row],[ID]],Query!$A:$O,15,FALSE)),"",VLOOKUP(Proj11[[#This Row],[ID]],Query!$A:$O,15,FALSE))</f>
        <v/>
      </c>
      <c r="P84" t="str">
        <f>IF(ISBLANK(VLOOKUP(Proj11[[#This Row],[ID]],Query!$A:$P,16,FALSE)),"",VLOOKUP(Proj11[[#This Row],[ID]],Query!$A:$P,16,FALSE))</f>
        <v/>
      </c>
    </row>
    <row r="85" spans="1:16">
      <c r="A85" s="18" t="s">
        <v>1039</v>
      </c>
      <c r="L85" s="5" t="str">
        <f>IF(ISBLANK(VLOOKUP(Proj11[[#This Row],[ID]],Query!$A:$L,12,FALSE)),"",VLOOKUP(Proj11[[#This Row],[ID]],Query!$A:$L,12,FALSE))</f>
        <v/>
      </c>
      <c r="M85" s="5" t="str">
        <f>IF(ISBLANK(VLOOKUP(Proj11[[#This Row],[ID]],Query!$A:$M,13,FALSE)),"",VLOOKUP(Proj11[[#This Row],[ID]],Query!$A:$M,13,FALSE))</f>
        <v/>
      </c>
      <c r="N85" s="5" t="str">
        <f>IF(ISBLANK(VLOOKUP(Proj11[[#This Row],[ID]],Query!$A:$N,14,FALSE)),"",VLOOKUP(Proj11[[#This Row],[ID]],Query!$A:$N,14,FALSE))</f>
        <v/>
      </c>
      <c r="O85" s="5" t="str">
        <f>IF(ISBLANK(VLOOKUP(Proj11[[#This Row],[ID]],Query!$A:$O,15,FALSE)),"",VLOOKUP(Proj11[[#This Row],[ID]],Query!$A:$O,15,FALSE))</f>
        <v/>
      </c>
      <c r="P85" t="str">
        <f>IF(ISBLANK(VLOOKUP(Proj11[[#This Row],[ID]],Query!$A:$P,16,FALSE)),"",VLOOKUP(Proj11[[#This Row],[ID]],Query!$A:$P,16,FALSE))</f>
        <v/>
      </c>
    </row>
    <row r="86" spans="1:16">
      <c r="A86" s="18" t="s">
        <v>1040</v>
      </c>
      <c r="L86" s="5" t="str">
        <f>IF(ISBLANK(VLOOKUP(Proj11[[#This Row],[ID]],Query!$A:$L,12,FALSE)),"",VLOOKUP(Proj11[[#This Row],[ID]],Query!$A:$L,12,FALSE))</f>
        <v/>
      </c>
      <c r="M86" s="5" t="str">
        <f>IF(ISBLANK(VLOOKUP(Proj11[[#This Row],[ID]],Query!$A:$M,13,FALSE)),"",VLOOKUP(Proj11[[#This Row],[ID]],Query!$A:$M,13,FALSE))</f>
        <v/>
      </c>
      <c r="N86" s="5" t="str">
        <f>IF(ISBLANK(VLOOKUP(Proj11[[#This Row],[ID]],Query!$A:$N,14,FALSE)),"",VLOOKUP(Proj11[[#This Row],[ID]],Query!$A:$N,14,FALSE))</f>
        <v/>
      </c>
      <c r="O86" s="5" t="str">
        <f>IF(ISBLANK(VLOOKUP(Proj11[[#This Row],[ID]],Query!$A:$O,15,FALSE)),"",VLOOKUP(Proj11[[#This Row],[ID]],Query!$A:$O,15,FALSE))</f>
        <v/>
      </c>
      <c r="P86" t="str">
        <f>IF(ISBLANK(VLOOKUP(Proj11[[#This Row],[ID]],Query!$A:$P,16,FALSE)),"",VLOOKUP(Proj11[[#This Row],[ID]],Query!$A:$P,16,FALSE))</f>
        <v/>
      </c>
    </row>
    <row r="87" spans="1:16">
      <c r="A87" s="18" t="s">
        <v>1041</v>
      </c>
      <c r="L87" s="5" t="str">
        <f>IF(ISBLANK(VLOOKUP(Proj11[[#This Row],[ID]],Query!$A:$L,12,FALSE)),"",VLOOKUP(Proj11[[#This Row],[ID]],Query!$A:$L,12,FALSE))</f>
        <v/>
      </c>
      <c r="M87" s="5" t="str">
        <f>IF(ISBLANK(VLOOKUP(Proj11[[#This Row],[ID]],Query!$A:$M,13,FALSE)),"",VLOOKUP(Proj11[[#This Row],[ID]],Query!$A:$M,13,FALSE))</f>
        <v/>
      </c>
      <c r="N87" s="5" t="str">
        <f>IF(ISBLANK(VLOOKUP(Proj11[[#This Row],[ID]],Query!$A:$N,14,FALSE)),"",VLOOKUP(Proj11[[#This Row],[ID]],Query!$A:$N,14,FALSE))</f>
        <v/>
      </c>
      <c r="O87" s="5" t="str">
        <f>IF(ISBLANK(VLOOKUP(Proj11[[#This Row],[ID]],Query!$A:$O,15,FALSE)),"",VLOOKUP(Proj11[[#This Row],[ID]],Query!$A:$O,15,FALSE))</f>
        <v/>
      </c>
      <c r="P87" t="str">
        <f>IF(ISBLANK(VLOOKUP(Proj11[[#This Row],[ID]],Query!$A:$P,16,FALSE)),"",VLOOKUP(Proj11[[#This Row],[ID]],Query!$A:$P,16,FALSE))</f>
        <v/>
      </c>
    </row>
    <row r="88" spans="1:16">
      <c r="A88" s="18" t="s">
        <v>1042</v>
      </c>
      <c r="L88" s="5" t="str">
        <f>IF(ISBLANK(VLOOKUP(Proj11[[#This Row],[ID]],Query!$A:$L,12,FALSE)),"",VLOOKUP(Proj11[[#This Row],[ID]],Query!$A:$L,12,FALSE))</f>
        <v/>
      </c>
      <c r="M88" s="5" t="str">
        <f>IF(ISBLANK(VLOOKUP(Proj11[[#This Row],[ID]],Query!$A:$M,13,FALSE)),"",VLOOKUP(Proj11[[#This Row],[ID]],Query!$A:$M,13,FALSE))</f>
        <v/>
      </c>
      <c r="N88" s="5" t="str">
        <f>IF(ISBLANK(VLOOKUP(Proj11[[#This Row],[ID]],Query!$A:$N,14,FALSE)),"",VLOOKUP(Proj11[[#This Row],[ID]],Query!$A:$N,14,FALSE))</f>
        <v/>
      </c>
      <c r="O88" s="5" t="str">
        <f>IF(ISBLANK(VLOOKUP(Proj11[[#This Row],[ID]],Query!$A:$O,15,FALSE)),"",VLOOKUP(Proj11[[#This Row],[ID]],Query!$A:$O,15,FALSE))</f>
        <v/>
      </c>
      <c r="P88" t="str">
        <f>IF(ISBLANK(VLOOKUP(Proj11[[#This Row],[ID]],Query!$A:$P,16,FALSE)),"",VLOOKUP(Proj11[[#This Row],[ID]],Query!$A:$P,16,FALSE))</f>
        <v/>
      </c>
    </row>
    <row r="89" spans="1:16">
      <c r="A89" s="18" t="s">
        <v>1043</v>
      </c>
      <c r="L89" s="5" t="str">
        <f>IF(ISBLANK(VLOOKUP(Proj11[[#This Row],[ID]],Query!$A:$L,12,FALSE)),"",VLOOKUP(Proj11[[#This Row],[ID]],Query!$A:$L,12,FALSE))</f>
        <v/>
      </c>
      <c r="M89" s="5" t="str">
        <f>IF(ISBLANK(VLOOKUP(Proj11[[#This Row],[ID]],Query!$A:$M,13,FALSE)),"",VLOOKUP(Proj11[[#This Row],[ID]],Query!$A:$M,13,FALSE))</f>
        <v/>
      </c>
      <c r="N89" s="5" t="str">
        <f>IF(ISBLANK(VLOOKUP(Proj11[[#This Row],[ID]],Query!$A:$N,14,FALSE)),"",VLOOKUP(Proj11[[#This Row],[ID]],Query!$A:$N,14,FALSE))</f>
        <v/>
      </c>
      <c r="O89" s="5" t="str">
        <f>IF(ISBLANK(VLOOKUP(Proj11[[#This Row],[ID]],Query!$A:$O,15,FALSE)),"",VLOOKUP(Proj11[[#This Row],[ID]],Query!$A:$O,15,FALSE))</f>
        <v/>
      </c>
      <c r="P89" t="str">
        <f>IF(ISBLANK(VLOOKUP(Proj11[[#This Row],[ID]],Query!$A:$P,16,FALSE)),"",VLOOKUP(Proj11[[#This Row],[ID]],Query!$A:$P,16,FALSE))</f>
        <v/>
      </c>
    </row>
    <row r="90" spans="1:16">
      <c r="A90" s="18" t="s">
        <v>1044</v>
      </c>
      <c r="L90" s="5" t="str">
        <f>IF(ISBLANK(VLOOKUP(Proj11[[#This Row],[ID]],Query!$A:$L,12,FALSE)),"",VLOOKUP(Proj11[[#This Row],[ID]],Query!$A:$L,12,FALSE))</f>
        <v/>
      </c>
      <c r="M90" s="5" t="str">
        <f>IF(ISBLANK(VLOOKUP(Proj11[[#This Row],[ID]],Query!$A:$M,13,FALSE)),"",VLOOKUP(Proj11[[#This Row],[ID]],Query!$A:$M,13,FALSE))</f>
        <v/>
      </c>
      <c r="N90" s="5" t="str">
        <f>IF(ISBLANK(VLOOKUP(Proj11[[#This Row],[ID]],Query!$A:$N,14,FALSE)),"",VLOOKUP(Proj11[[#This Row],[ID]],Query!$A:$N,14,FALSE))</f>
        <v/>
      </c>
      <c r="O90" s="5" t="str">
        <f>IF(ISBLANK(VLOOKUP(Proj11[[#This Row],[ID]],Query!$A:$O,15,FALSE)),"",VLOOKUP(Proj11[[#This Row],[ID]],Query!$A:$O,15,FALSE))</f>
        <v/>
      </c>
      <c r="P90" t="str">
        <f>IF(ISBLANK(VLOOKUP(Proj11[[#This Row],[ID]],Query!$A:$P,16,FALSE)),"",VLOOKUP(Proj11[[#This Row],[ID]],Query!$A:$P,16,FALSE))</f>
        <v/>
      </c>
    </row>
    <row r="91" spans="1:16">
      <c r="A91" s="18" t="s">
        <v>1045</v>
      </c>
      <c r="L91" s="5" t="str">
        <f>IF(ISBLANK(VLOOKUP(Proj11[[#This Row],[ID]],Query!$A:$L,12,FALSE)),"",VLOOKUP(Proj11[[#This Row],[ID]],Query!$A:$L,12,FALSE))</f>
        <v/>
      </c>
      <c r="M91" s="5" t="str">
        <f>IF(ISBLANK(VLOOKUP(Proj11[[#This Row],[ID]],Query!$A:$M,13,FALSE)),"",VLOOKUP(Proj11[[#This Row],[ID]],Query!$A:$M,13,FALSE))</f>
        <v/>
      </c>
      <c r="N91" s="5" t="str">
        <f>IF(ISBLANK(VLOOKUP(Proj11[[#This Row],[ID]],Query!$A:$N,14,FALSE)),"",VLOOKUP(Proj11[[#This Row],[ID]],Query!$A:$N,14,FALSE))</f>
        <v/>
      </c>
      <c r="O91" s="5" t="str">
        <f>IF(ISBLANK(VLOOKUP(Proj11[[#This Row],[ID]],Query!$A:$O,15,FALSE)),"",VLOOKUP(Proj11[[#This Row],[ID]],Query!$A:$O,15,FALSE))</f>
        <v/>
      </c>
      <c r="P91" t="str">
        <f>IF(ISBLANK(VLOOKUP(Proj11[[#This Row],[ID]],Query!$A:$P,16,FALSE)),"",VLOOKUP(Proj11[[#This Row],[ID]],Query!$A:$P,16,FALSE))</f>
        <v/>
      </c>
    </row>
    <row r="92" spans="1:16">
      <c r="A92" s="18" t="s">
        <v>1046</v>
      </c>
      <c r="L92" s="5" t="str">
        <f>IF(ISBLANK(VLOOKUP(Proj11[[#This Row],[ID]],Query!$A:$L,12,FALSE)),"",VLOOKUP(Proj11[[#This Row],[ID]],Query!$A:$L,12,FALSE))</f>
        <v/>
      </c>
      <c r="M92" s="5" t="str">
        <f>IF(ISBLANK(VLOOKUP(Proj11[[#This Row],[ID]],Query!$A:$M,13,FALSE)),"",VLOOKUP(Proj11[[#This Row],[ID]],Query!$A:$M,13,FALSE))</f>
        <v/>
      </c>
      <c r="N92" s="5" t="str">
        <f>IF(ISBLANK(VLOOKUP(Proj11[[#This Row],[ID]],Query!$A:$N,14,FALSE)),"",VLOOKUP(Proj11[[#This Row],[ID]],Query!$A:$N,14,FALSE))</f>
        <v/>
      </c>
      <c r="O92" s="5" t="str">
        <f>IF(ISBLANK(VLOOKUP(Proj11[[#This Row],[ID]],Query!$A:$O,15,FALSE)),"",VLOOKUP(Proj11[[#This Row],[ID]],Query!$A:$O,15,FALSE))</f>
        <v/>
      </c>
      <c r="P92" t="str">
        <f>IF(ISBLANK(VLOOKUP(Proj11[[#This Row],[ID]],Query!$A:$P,16,FALSE)),"",VLOOKUP(Proj11[[#This Row],[ID]],Query!$A:$P,16,FALSE))</f>
        <v/>
      </c>
    </row>
    <row r="93" spans="1:16">
      <c r="A93" s="18" t="s">
        <v>1047</v>
      </c>
      <c r="L93" s="5" t="str">
        <f>IF(ISBLANK(VLOOKUP(Proj11[[#This Row],[ID]],Query!$A:$L,12,FALSE)),"",VLOOKUP(Proj11[[#This Row],[ID]],Query!$A:$L,12,FALSE))</f>
        <v/>
      </c>
      <c r="M93" s="5" t="str">
        <f>IF(ISBLANK(VLOOKUP(Proj11[[#This Row],[ID]],Query!$A:$M,13,FALSE)),"",VLOOKUP(Proj11[[#This Row],[ID]],Query!$A:$M,13,FALSE))</f>
        <v/>
      </c>
      <c r="N93" s="5" t="str">
        <f>IF(ISBLANK(VLOOKUP(Proj11[[#This Row],[ID]],Query!$A:$N,14,FALSE)),"",VLOOKUP(Proj11[[#This Row],[ID]],Query!$A:$N,14,FALSE))</f>
        <v/>
      </c>
      <c r="O93" s="5" t="str">
        <f>IF(ISBLANK(VLOOKUP(Proj11[[#This Row],[ID]],Query!$A:$O,15,FALSE)),"",VLOOKUP(Proj11[[#This Row],[ID]],Query!$A:$O,15,FALSE))</f>
        <v/>
      </c>
      <c r="P93" t="str">
        <f>IF(ISBLANK(VLOOKUP(Proj11[[#This Row],[ID]],Query!$A:$P,16,FALSE)),"",VLOOKUP(Proj11[[#This Row],[ID]],Query!$A:$P,16,FALSE))</f>
        <v/>
      </c>
    </row>
    <row r="94" spans="1:16">
      <c r="A94" s="18" t="s">
        <v>1048</v>
      </c>
      <c r="L94" s="5" t="str">
        <f>IF(ISBLANK(VLOOKUP(Proj11[[#This Row],[ID]],Query!$A:$L,12,FALSE)),"",VLOOKUP(Proj11[[#This Row],[ID]],Query!$A:$L,12,FALSE))</f>
        <v/>
      </c>
      <c r="M94" s="5" t="str">
        <f>IF(ISBLANK(VLOOKUP(Proj11[[#This Row],[ID]],Query!$A:$M,13,FALSE)),"",VLOOKUP(Proj11[[#This Row],[ID]],Query!$A:$M,13,FALSE))</f>
        <v/>
      </c>
      <c r="N94" s="5" t="str">
        <f>IF(ISBLANK(VLOOKUP(Proj11[[#This Row],[ID]],Query!$A:$N,14,FALSE)),"",VLOOKUP(Proj11[[#This Row],[ID]],Query!$A:$N,14,FALSE))</f>
        <v/>
      </c>
      <c r="O94" s="5" t="str">
        <f>IF(ISBLANK(VLOOKUP(Proj11[[#This Row],[ID]],Query!$A:$O,15,FALSE)),"",VLOOKUP(Proj11[[#This Row],[ID]],Query!$A:$O,15,FALSE))</f>
        <v/>
      </c>
      <c r="P94" t="str">
        <f>IF(ISBLANK(VLOOKUP(Proj11[[#This Row],[ID]],Query!$A:$P,16,FALSE)),"",VLOOKUP(Proj11[[#This Row],[ID]],Query!$A:$P,16,FALSE))</f>
        <v/>
      </c>
    </row>
    <row r="95" spans="1:16">
      <c r="A95" s="18" t="s">
        <v>1049</v>
      </c>
      <c r="L95" s="5" t="str">
        <f>IF(ISBLANK(VLOOKUP(Proj11[[#This Row],[ID]],Query!$A:$L,12,FALSE)),"",VLOOKUP(Proj11[[#This Row],[ID]],Query!$A:$L,12,FALSE))</f>
        <v/>
      </c>
      <c r="M95" s="5" t="str">
        <f>IF(ISBLANK(VLOOKUP(Proj11[[#This Row],[ID]],Query!$A:$M,13,FALSE)),"",VLOOKUP(Proj11[[#This Row],[ID]],Query!$A:$M,13,FALSE))</f>
        <v/>
      </c>
      <c r="N95" s="5" t="str">
        <f>IF(ISBLANK(VLOOKUP(Proj11[[#This Row],[ID]],Query!$A:$N,14,FALSE)),"",VLOOKUP(Proj11[[#This Row],[ID]],Query!$A:$N,14,FALSE))</f>
        <v/>
      </c>
      <c r="O95" s="5" t="str">
        <f>IF(ISBLANK(VLOOKUP(Proj11[[#This Row],[ID]],Query!$A:$O,15,FALSE)),"",VLOOKUP(Proj11[[#This Row],[ID]],Query!$A:$O,15,FALSE))</f>
        <v/>
      </c>
      <c r="P95" t="str">
        <f>IF(ISBLANK(VLOOKUP(Proj11[[#This Row],[ID]],Query!$A:$P,16,FALSE)),"",VLOOKUP(Proj11[[#This Row],[ID]],Query!$A:$P,16,FALSE))</f>
        <v/>
      </c>
    </row>
    <row r="96" spans="1:16">
      <c r="A96" s="18" t="s">
        <v>1050</v>
      </c>
      <c r="L96" s="5" t="str">
        <f>IF(ISBLANK(VLOOKUP(Proj11[[#This Row],[ID]],Query!$A:$L,12,FALSE)),"",VLOOKUP(Proj11[[#This Row],[ID]],Query!$A:$L,12,FALSE))</f>
        <v/>
      </c>
      <c r="M96" s="5" t="str">
        <f>IF(ISBLANK(VLOOKUP(Proj11[[#This Row],[ID]],Query!$A:$M,13,FALSE)),"",VLOOKUP(Proj11[[#This Row],[ID]],Query!$A:$M,13,FALSE))</f>
        <v/>
      </c>
      <c r="N96" s="5" t="str">
        <f>IF(ISBLANK(VLOOKUP(Proj11[[#This Row],[ID]],Query!$A:$N,14,FALSE)),"",VLOOKUP(Proj11[[#This Row],[ID]],Query!$A:$N,14,FALSE))</f>
        <v/>
      </c>
      <c r="O96" s="5" t="str">
        <f>IF(ISBLANK(VLOOKUP(Proj11[[#This Row],[ID]],Query!$A:$O,15,FALSE)),"",VLOOKUP(Proj11[[#This Row],[ID]],Query!$A:$O,15,FALSE))</f>
        <v/>
      </c>
      <c r="P96" t="str">
        <f>IF(ISBLANK(VLOOKUP(Proj11[[#This Row],[ID]],Query!$A:$P,16,FALSE)),"",VLOOKUP(Proj11[[#This Row],[ID]],Query!$A:$P,16,FALSE))</f>
        <v/>
      </c>
    </row>
    <row r="97" spans="1:16">
      <c r="A97" s="18" t="s">
        <v>1051</v>
      </c>
      <c r="L97" s="5" t="str">
        <f>IF(ISBLANK(VLOOKUP(Proj11[[#This Row],[ID]],Query!$A:$L,12,FALSE)),"",VLOOKUP(Proj11[[#This Row],[ID]],Query!$A:$L,12,FALSE))</f>
        <v/>
      </c>
      <c r="M97" s="5" t="str">
        <f>IF(ISBLANK(VLOOKUP(Proj11[[#This Row],[ID]],Query!$A:$M,13,FALSE)),"",VLOOKUP(Proj11[[#This Row],[ID]],Query!$A:$M,13,FALSE))</f>
        <v/>
      </c>
      <c r="N97" s="5" t="str">
        <f>IF(ISBLANK(VLOOKUP(Proj11[[#This Row],[ID]],Query!$A:$N,14,FALSE)),"",VLOOKUP(Proj11[[#This Row],[ID]],Query!$A:$N,14,FALSE))</f>
        <v/>
      </c>
      <c r="O97" s="5" t="str">
        <f>IF(ISBLANK(VLOOKUP(Proj11[[#This Row],[ID]],Query!$A:$O,15,FALSE)),"",VLOOKUP(Proj11[[#This Row],[ID]],Query!$A:$O,15,FALSE))</f>
        <v/>
      </c>
      <c r="P97" t="str">
        <f>IF(ISBLANK(VLOOKUP(Proj11[[#This Row],[ID]],Query!$A:$P,16,FALSE)),"",VLOOKUP(Proj11[[#This Row],[ID]],Query!$A:$P,16,FALSE))</f>
        <v/>
      </c>
    </row>
    <row r="98" spans="1:16">
      <c r="A98" s="18" t="s">
        <v>1052</v>
      </c>
      <c r="L98" s="5" t="str">
        <f>IF(ISBLANK(VLOOKUP(Proj11[[#This Row],[ID]],Query!$A:$L,12,FALSE)),"",VLOOKUP(Proj11[[#This Row],[ID]],Query!$A:$L,12,FALSE))</f>
        <v/>
      </c>
      <c r="M98" s="5" t="str">
        <f>IF(ISBLANK(VLOOKUP(Proj11[[#This Row],[ID]],Query!$A:$M,13,FALSE)),"",VLOOKUP(Proj11[[#This Row],[ID]],Query!$A:$M,13,FALSE))</f>
        <v/>
      </c>
      <c r="N98" s="5" t="str">
        <f>IF(ISBLANK(VLOOKUP(Proj11[[#This Row],[ID]],Query!$A:$N,14,FALSE)),"",VLOOKUP(Proj11[[#This Row],[ID]],Query!$A:$N,14,FALSE))</f>
        <v/>
      </c>
      <c r="O98" s="5" t="str">
        <f>IF(ISBLANK(VLOOKUP(Proj11[[#This Row],[ID]],Query!$A:$O,15,FALSE)),"",VLOOKUP(Proj11[[#This Row],[ID]],Query!$A:$O,15,FALSE))</f>
        <v/>
      </c>
      <c r="P98" t="str">
        <f>IF(ISBLANK(VLOOKUP(Proj11[[#This Row],[ID]],Query!$A:$P,16,FALSE)),"",VLOOKUP(Proj11[[#This Row],[ID]],Query!$A:$P,16,FALSE))</f>
        <v/>
      </c>
    </row>
    <row r="99" spans="1:16">
      <c r="A99" s="18" t="s">
        <v>1053</v>
      </c>
      <c r="L99" s="5" t="str">
        <f>IF(ISBLANK(VLOOKUP(Proj11[[#This Row],[ID]],Query!$A:$L,12,FALSE)),"",VLOOKUP(Proj11[[#This Row],[ID]],Query!$A:$L,12,FALSE))</f>
        <v/>
      </c>
      <c r="M99" s="5" t="str">
        <f>IF(ISBLANK(VLOOKUP(Proj11[[#This Row],[ID]],Query!$A:$M,13,FALSE)),"",VLOOKUP(Proj11[[#This Row],[ID]],Query!$A:$M,13,FALSE))</f>
        <v/>
      </c>
      <c r="N99" s="5" t="str">
        <f>IF(ISBLANK(VLOOKUP(Proj11[[#This Row],[ID]],Query!$A:$N,14,FALSE)),"",VLOOKUP(Proj11[[#This Row],[ID]],Query!$A:$N,14,FALSE))</f>
        <v/>
      </c>
      <c r="O99" s="5" t="str">
        <f>IF(ISBLANK(VLOOKUP(Proj11[[#This Row],[ID]],Query!$A:$O,15,FALSE)),"",VLOOKUP(Proj11[[#This Row],[ID]],Query!$A:$O,15,FALSE))</f>
        <v/>
      </c>
      <c r="P99" t="str">
        <f>IF(ISBLANK(VLOOKUP(Proj11[[#This Row],[ID]],Query!$A:$P,16,FALSE)),"",VLOOKUP(Proj11[[#This Row],[ID]],Query!$A:$P,16,FALSE))</f>
        <v/>
      </c>
    </row>
    <row r="100" spans="1:16">
      <c r="A100" s="18" t="s">
        <v>1054</v>
      </c>
      <c r="L100" s="5" t="str">
        <f>IF(ISBLANK(VLOOKUP(Proj11[[#This Row],[ID]],Query!$A:$L,12,FALSE)),"",VLOOKUP(Proj11[[#This Row],[ID]],Query!$A:$L,12,FALSE))</f>
        <v/>
      </c>
      <c r="M100" s="5" t="str">
        <f>IF(ISBLANK(VLOOKUP(Proj11[[#This Row],[ID]],Query!$A:$M,13,FALSE)),"",VLOOKUP(Proj11[[#This Row],[ID]],Query!$A:$M,13,FALSE))</f>
        <v/>
      </c>
      <c r="N100" s="5" t="str">
        <f>IF(ISBLANK(VLOOKUP(Proj11[[#This Row],[ID]],Query!$A:$N,14,FALSE)),"",VLOOKUP(Proj11[[#This Row],[ID]],Query!$A:$N,14,FALSE))</f>
        <v/>
      </c>
      <c r="O100" s="5" t="str">
        <f>IF(ISBLANK(VLOOKUP(Proj11[[#This Row],[ID]],Query!$A:$O,15,FALSE)),"",VLOOKUP(Proj11[[#This Row],[ID]],Query!$A:$O,15,FALSE))</f>
        <v/>
      </c>
      <c r="P100" t="str">
        <f>IF(ISBLANK(VLOOKUP(Proj11[[#This Row],[ID]],Query!$A:$P,16,FALSE)),"",VLOOKUP(Proj11[[#This Row],[ID]],Query!$A:$P,16,FALSE))</f>
        <v/>
      </c>
    </row>
  </sheetData>
  <sheetProtection selectLockedCells="1" selectUnlockedCells="1"/>
  <phoneticPr fontId="10" type="noConversion"/>
  <conditionalFormatting sqref="C2:C100">
    <cfRule type="cellIs" dxfId="26" priority="2" operator="greaterThan">
      <formula>1</formula>
    </cfRule>
  </conditionalFormatting>
  <conditionalFormatting sqref="J2:J100">
    <cfRule type="cellIs" dxfId="25" priority="3" operator="greaterThan">
      <formula>7</formula>
    </cfRule>
  </conditionalFormatting>
  <conditionalFormatting sqref="P2:P4">
    <cfRule type="cellIs" dxfId="24" priority="1" operator="greaterThan">
      <formula>7</formula>
    </cfRule>
  </conditionalFormatting>
  <dataValidations count="1">
    <dataValidation type="list" allowBlank="1" showInputMessage="1" showErrorMessage="1" sqref="K5:K1048576" xr:uid="{259D8695-3551-4820-B00B-04D0A60FF436}">
      <formula1>"goedgekeurd, afgekeurd, te herwerken"</formula1>
    </dataValidation>
  </dataValidations>
  <hyperlinks>
    <hyperlink ref="G3" r:id="rId1" xr:uid="{172F53ED-6108-4214-B6E7-670B154C30A9}"/>
    <hyperlink ref="G4" r:id="rId2" xr:uid="{9FE3AB60-F9F9-4289-8400-2DBF71E346D9}"/>
    <hyperlink ref="G2" r:id="rId3" xr:uid="{83C9E806-1492-4A49-923E-9BEFF4926948}"/>
    <hyperlink ref="G9" r:id="rId4" xr:uid="{4FB2E6D4-4282-4FBC-ADC5-D6B1026413EC}"/>
    <hyperlink ref="G8" r:id="rId5" xr:uid="{E86F6D17-59B7-4290-8AE1-CB6C8C3E7674}"/>
    <hyperlink ref="G6" r:id="rId6" xr:uid="{7342C160-ADB3-4BC7-B8C6-A09E2DD80ECC}"/>
    <hyperlink ref="G7" r:id="rId7" xr:uid="{8D4E39A3-F400-4061-9BBC-85CD90FF8CA8}"/>
    <hyperlink ref="G10" r:id="rId8" xr:uid="{D796793C-AEEB-4892-BF09-1B563A8DAA9D}"/>
    <hyperlink ref="G11" r:id="rId9" xr:uid="{47C9F4D5-0FF9-4F76-A129-69A9C0F6CD0C}"/>
    <hyperlink ref="G13" r:id="rId10" xr:uid="{0E93EE44-B74C-4BDF-917F-C0554147F8AE}"/>
    <hyperlink ref="G14" r:id="rId11" xr:uid="{5AC975A0-0E79-43D9-8E7B-5D6034EE4F57}"/>
    <hyperlink ref="G15" r:id="rId12" xr:uid="{80FC3CC4-684E-4E72-AC21-1C798E8DD2A5}"/>
    <hyperlink ref="G16" r:id="rId13" xr:uid="{B9F97449-1FEB-4CA9-890E-376D011C8C81}"/>
    <hyperlink ref="G17" r:id="rId14" xr:uid="{2C1C1231-A0AD-4BB2-8F88-F5225B6BF5F8}"/>
  </hyperlinks>
  <pageMargins left="0.7" right="0.7" top="0.75" bottom="0.75" header="0.3" footer="0.3"/>
  <pageSetup paperSize="9" orientation="portrait"/>
  <legacyDrawing r:id="rId15"/>
  <tableParts count="1">
    <tablePart r:id="rId16"/>
  </tableParts>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Title="Selecteer een winkel uit de lijs" error="Je hebt een winkel gekozen die niet uit de voorgedefinieerde lijst komt. Controleer of er geen tikfout in de cel staat of bespreek het gebruik van een andere winkel met jouw coach." xr:uid="{0A67E84F-7BAF-4C38-8FE8-84D74A3CBE98}">
          <x14:formula1>
            <xm:f>Winkels!$A:$A</xm:f>
          </x14:formula1>
          <xm:sqref>K2:K4 E1</xm:sqref>
        </x14:dataValidation>
        <x14:dataValidation type="list" errorStyle="warning" allowBlank="1" showInputMessage="1" errorTitle="Selecteer een winkel uit de lijs" error="Je hebt een winkel gekozen die niet uit de voorgedefinieerde lijst komt. Controleer of er geen tikfout in de cel staat of bespreek het gebruik van een andere winkel met jouw coach." xr:uid="{FE7D8389-1783-4F0A-B4F1-7C5F8F2F4C54}">
          <x14:formula1>
            <xm:f>Winkels!$A:$A</xm:f>
          </x14:formula1>
          <xm:sqref>E2:E100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E1133-B38D-4727-B377-00EFA3BCA567}">
  <dimension ref="A1:R100"/>
  <sheetViews>
    <sheetView workbookViewId="0">
      <pane ySplit="1" topLeftCell="A2" activePane="bottomLeft" state="frozen"/>
      <selection pane="bottomLeft" activeCell="E7" sqref="E7"/>
      <selection activeCell="A2" sqref="A2:XFD2"/>
    </sheetView>
  </sheetViews>
  <sheetFormatPr defaultRowHeight="15"/>
  <cols>
    <col min="2" max="2" width="17.28515625" style="5" customWidth="1"/>
    <col min="3" max="3" width="11.28515625" bestFit="1" customWidth="1"/>
    <col min="4" max="5" width="26.28515625" customWidth="1"/>
    <col min="6" max="6" width="19.42578125" customWidth="1"/>
    <col min="7" max="7" width="34.5703125" customWidth="1"/>
    <col min="8" max="8" width="27.7109375" style="3" customWidth="1"/>
    <col min="9" max="9" width="19.140625" customWidth="1"/>
    <col min="10" max="10" width="22.7109375" style="10" customWidth="1"/>
    <col min="11" max="11" width="26.28515625" customWidth="1"/>
    <col min="12" max="12" width="34.42578125" style="5" customWidth="1"/>
    <col min="13" max="13" width="37" style="5" customWidth="1"/>
    <col min="14" max="14" width="42.7109375" style="5" customWidth="1"/>
    <col min="15" max="15" width="29.42578125" style="5" customWidth="1"/>
    <col min="16" max="16" width="41.42578125" customWidth="1"/>
    <col min="17" max="17" width="18.7109375" bestFit="1" customWidth="1"/>
    <col min="18" max="18" width="10.42578125" bestFit="1" customWidth="1"/>
  </cols>
  <sheetData>
    <row r="1" spans="1:18">
      <c r="A1" s="19" t="s">
        <v>14</v>
      </c>
      <c r="B1" s="4" t="s">
        <v>15</v>
      </c>
      <c r="C1" s="1" t="s">
        <v>16</v>
      </c>
      <c r="D1" s="1" t="s">
        <v>17</v>
      </c>
      <c r="E1" s="1" t="s">
        <v>18</v>
      </c>
      <c r="F1" s="1" t="s">
        <v>19</v>
      </c>
      <c r="G1" s="1" t="s">
        <v>20</v>
      </c>
      <c r="H1" s="2" t="s">
        <v>21</v>
      </c>
      <c r="I1" s="1" t="s">
        <v>22</v>
      </c>
      <c r="J1" s="1" t="s">
        <v>23</v>
      </c>
      <c r="K1" s="1" t="s">
        <v>24</v>
      </c>
      <c r="L1" s="4" t="s">
        <v>25</v>
      </c>
      <c r="M1" s="4" t="s">
        <v>26</v>
      </c>
      <c r="N1" s="4" t="s">
        <v>27</v>
      </c>
      <c r="O1" s="4" t="s">
        <v>28</v>
      </c>
      <c r="P1" s="1" t="s">
        <v>29</v>
      </c>
      <c r="Q1" s="9" t="s">
        <v>1198</v>
      </c>
      <c r="R1" s="9">
        <f>SUM(H:H)</f>
        <v>187.04999999999998</v>
      </c>
    </row>
    <row r="2" spans="1:18" ht="13.5" customHeight="1">
      <c r="A2" s="18" t="s">
        <v>1055</v>
      </c>
      <c r="B2" s="5">
        <v>45561</v>
      </c>
      <c r="C2">
        <v>1</v>
      </c>
      <c r="D2" t="s">
        <v>1056</v>
      </c>
      <c r="E2" t="s">
        <v>13</v>
      </c>
      <c r="F2" s="8" t="s">
        <v>1057</v>
      </c>
      <c r="G2" s="6" t="s">
        <v>1058</v>
      </c>
      <c r="H2" s="8">
        <v>89.95</v>
      </c>
      <c r="I2" t="s">
        <v>1059</v>
      </c>
      <c r="J2" s="10">
        <v>2</v>
      </c>
      <c r="K2" t="s">
        <v>1060</v>
      </c>
      <c r="L2" s="5" t="str">
        <f>IF(ISBLANK(VLOOKUP(Proj12[[#This Row],[ID]],Query!$A:$L,12,FALSE)),"",VLOOKUP(Proj12[[#This Row],[ID]],Query!$A:$L,12,FALSE))</f>
        <v/>
      </c>
      <c r="M2" s="5" t="str">
        <f>IF(ISBLANK(VLOOKUP(Proj12[[#This Row],[ID]],Query!$A:$M,13,FALSE)),"",VLOOKUP(Proj12[[#This Row],[ID]],Query!$A:$M,13,FALSE))</f>
        <v/>
      </c>
      <c r="N2" s="5" t="str">
        <f>IF(ISBLANK(VLOOKUP(Proj12[[#This Row],[ID]],Query!$A:$N,14,FALSE)),"",VLOOKUP(Proj12[[#This Row],[ID]],Query!$A:$N,14,FALSE))</f>
        <v/>
      </c>
      <c r="O2" s="5">
        <f>IF(ISBLANK(VLOOKUP(Proj12[[#This Row],[ID]],Query!$A:$O,15,FALSE)),"",VLOOKUP(Proj12[[#This Row],[ID]],Query!$A:$O,15,FALSE))</f>
        <v>45554</v>
      </c>
      <c r="P2" t="str">
        <f>IF(ISBLANK(VLOOKUP(Proj12[[#This Row],[ID]],Query!$A:$P,16,FALSE)),"",VLOOKUP(Proj12[[#This Row],[ID]],Query!$A:$P,16,FALSE))</f>
        <v/>
      </c>
    </row>
    <row r="3" spans="1:18" ht="17.25" customHeight="1">
      <c r="A3" s="18" t="s">
        <v>1061</v>
      </c>
      <c r="B3" s="18">
        <v>45561</v>
      </c>
      <c r="C3">
        <v>1</v>
      </c>
      <c r="D3" t="s">
        <v>1062</v>
      </c>
      <c r="E3" t="s">
        <v>13</v>
      </c>
      <c r="F3" t="s">
        <v>1063</v>
      </c>
      <c r="G3" s="6" t="s">
        <v>1064</v>
      </c>
      <c r="H3" s="7">
        <v>12.95</v>
      </c>
      <c r="I3" t="s">
        <v>1059</v>
      </c>
      <c r="J3" s="10">
        <v>2</v>
      </c>
      <c r="K3" t="s">
        <v>1060</v>
      </c>
      <c r="L3" s="5" t="str">
        <f>IF(ISBLANK(VLOOKUP(Proj12[[#This Row],[ID]],Query!$A:$L,12,FALSE)),"",VLOOKUP(Proj12[[#This Row],[ID]],Query!$A:$L,12,FALSE))</f>
        <v/>
      </c>
      <c r="M3" s="5" t="str">
        <f>IF(ISBLANK(VLOOKUP(Proj12[[#This Row],[ID]],Query!$A:$M,13,FALSE)),"",VLOOKUP(Proj12[[#This Row],[ID]],Query!$A:$M,13,FALSE))</f>
        <v/>
      </c>
      <c r="N3" s="5" t="str">
        <f>IF(ISBLANK(VLOOKUP(Proj12[[#This Row],[ID]],Query!$A:$N,14,FALSE)),"",VLOOKUP(Proj12[[#This Row],[ID]],Query!$A:$N,14,FALSE))</f>
        <v/>
      </c>
      <c r="O3" s="5">
        <f>IF(ISBLANK(VLOOKUP(Proj12[[#This Row],[ID]],Query!$A:$O,15,FALSE)),"",VLOOKUP(Proj12[[#This Row],[ID]],Query!$A:$O,15,FALSE))</f>
        <v>45554</v>
      </c>
      <c r="P3" t="str">
        <f>IF(ISBLANK(VLOOKUP(Proj12[[#This Row],[ID]],Query!$A:$P,16,FALSE)),"",VLOOKUP(Proj12[[#This Row],[ID]],Query!$A:$P,16,FALSE))</f>
        <v/>
      </c>
    </row>
    <row r="4" spans="1:18">
      <c r="A4" s="18" t="s">
        <v>1065</v>
      </c>
      <c r="B4" s="18">
        <v>45561</v>
      </c>
      <c r="C4">
        <v>1</v>
      </c>
      <c r="D4" t="s">
        <v>1066</v>
      </c>
      <c r="E4" t="s">
        <v>13</v>
      </c>
      <c r="F4" t="s">
        <v>1067</v>
      </c>
      <c r="G4" s="6" t="s">
        <v>1068</v>
      </c>
      <c r="H4" s="7">
        <v>5.95</v>
      </c>
      <c r="I4" t="s">
        <v>1059</v>
      </c>
      <c r="J4" s="10">
        <v>2</v>
      </c>
      <c r="K4" t="s">
        <v>1060</v>
      </c>
      <c r="L4" s="5" t="str">
        <f>IF(ISBLANK(VLOOKUP(Proj12[[#This Row],[ID]],Query!$A:$L,12,FALSE)),"",VLOOKUP(Proj12[[#This Row],[ID]],Query!$A:$L,12,FALSE))</f>
        <v/>
      </c>
      <c r="M4" s="5" t="str">
        <f>IF(ISBLANK(VLOOKUP(Proj12[[#This Row],[ID]],Query!$A:$M,13,FALSE)),"",VLOOKUP(Proj12[[#This Row],[ID]],Query!$A:$M,13,FALSE))</f>
        <v/>
      </c>
      <c r="N4" s="5" t="str">
        <f>IF(ISBLANK(VLOOKUP(Proj12[[#This Row],[ID]],Query!$A:$N,14,FALSE)),"",VLOOKUP(Proj12[[#This Row],[ID]],Query!$A:$N,14,FALSE))</f>
        <v/>
      </c>
      <c r="O4" s="5">
        <f>IF(ISBLANK(VLOOKUP(Proj12[[#This Row],[ID]],Query!$A:$O,15,FALSE)),"",VLOOKUP(Proj12[[#This Row],[ID]],Query!$A:$O,15,FALSE))</f>
        <v>45554</v>
      </c>
      <c r="P4" t="str">
        <f>IF(ISBLANK(VLOOKUP(Proj12[[#This Row],[ID]],Query!$A:$P,16,FALSE)),"",VLOOKUP(Proj12[[#This Row],[ID]],Query!$A:$P,16,FALSE))</f>
        <v/>
      </c>
    </row>
    <row r="5" spans="1:18">
      <c r="A5" s="18" t="s">
        <v>1069</v>
      </c>
      <c r="B5" s="18">
        <v>45561</v>
      </c>
      <c r="C5">
        <v>1</v>
      </c>
      <c r="D5" t="s">
        <v>1070</v>
      </c>
      <c r="E5" t="s">
        <v>13</v>
      </c>
      <c r="F5" t="s">
        <v>1071</v>
      </c>
      <c r="G5" s="6" t="s">
        <v>1072</v>
      </c>
      <c r="H5" s="7">
        <v>36.950000000000003</v>
      </c>
      <c r="I5" t="s">
        <v>1059</v>
      </c>
      <c r="J5" s="10">
        <v>2</v>
      </c>
      <c r="K5" t="s">
        <v>1060</v>
      </c>
      <c r="L5" s="5" t="str">
        <f>IF(ISBLANK(VLOOKUP(Proj12[[#This Row],[ID]],Query!$A:$L,12,FALSE)),"",VLOOKUP(Proj12[[#This Row],[ID]],Query!$A:$L,12,FALSE))</f>
        <v/>
      </c>
      <c r="M5" s="5" t="str">
        <f>IF(ISBLANK(VLOOKUP(Proj12[[#This Row],[ID]],Query!$A:$M,13,FALSE)),"",VLOOKUP(Proj12[[#This Row],[ID]],Query!$A:$M,13,FALSE))</f>
        <v/>
      </c>
      <c r="N5" s="5" t="str">
        <f>IF(ISBLANK(VLOOKUP(Proj12[[#This Row],[ID]],Query!$A:$N,14,FALSE)),"",VLOOKUP(Proj12[[#This Row],[ID]],Query!$A:$N,14,FALSE))</f>
        <v/>
      </c>
      <c r="O5" s="5">
        <f>IF(ISBLANK(VLOOKUP(Proj12[[#This Row],[ID]],Query!$A:$O,15,FALSE)),"",VLOOKUP(Proj12[[#This Row],[ID]],Query!$A:$O,15,FALSE))</f>
        <v>45554</v>
      </c>
      <c r="P5" t="str">
        <f>IF(ISBLANK(VLOOKUP(Proj12[[#This Row],[ID]],Query!$A:$P,16,FALSE)),"",VLOOKUP(Proj12[[#This Row],[ID]],Query!$A:$P,16,FALSE))</f>
        <v/>
      </c>
    </row>
    <row r="6" spans="1:18">
      <c r="A6" s="18" t="s">
        <v>1073</v>
      </c>
      <c r="B6" s="18">
        <v>45561</v>
      </c>
      <c r="C6">
        <v>1</v>
      </c>
      <c r="D6" t="s">
        <v>1074</v>
      </c>
      <c r="E6" t="s">
        <v>13</v>
      </c>
      <c r="F6" t="s">
        <v>1075</v>
      </c>
      <c r="G6" s="6" t="s">
        <v>1076</v>
      </c>
      <c r="H6" s="7">
        <v>18.95</v>
      </c>
      <c r="I6" t="s">
        <v>1059</v>
      </c>
      <c r="J6" s="10">
        <v>2</v>
      </c>
      <c r="K6" t="s">
        <v>1060</v>
      </c>
      <c r="L6" s="5" t="str">
        <f>IF(ISBLANK(VLOOKUP(Proj12[[#This Row],[ID]],Query!$A:$L,12,FALSE)),"",VLOOKUP(Proj12[[#This Row],[ID]],Query!$A:$L,12,FALSE))</f>
        <v/>
      </c>
      <c r="M6" s="5" t="str">
        <f>IF(ISBLANK(VLOOKUP(Proj12[[#This Row],[ID]],Query!$A:$M,13,FALSE)),"",VLOOKUP(Proj12[[#This Row],[ID]],Query!$A:$M,13,FALSE))</f>
        <v/>
      </c>
      <c r="N6" s="5" t="str">
        <f>IF(ISBLANK(VLOOKUP(Proj12[[#This Row],[ID]],Query!$A:$N,14,FALSE)),"",VLOOKUP(Proj12[[#This Row],[ID]],Query!$A:$N,14,FALSE))</f>
        <v/>
      </c>
      <c r="O6" s="5">
        <f>IF(ISBLANK(VLOOKUP(Proj12[[#This Row],[ID]],Query!$A:$O,15,FALSE)),"",VLOOKUP(Proj12[[#This Row],[ID]],Query!$A:$O,15,FALSE))</f>
        <v>45554</v>
      </c>
      <c r="P6" t="str">
        <f>IF(ISBLANK(VLOOKUP(Proj12[[#This Row],[ID]],Query!$A:$P,16,FALSE)),"",VLOOKUP(Proj12[[#This Row],[ID]],Query!$A:$P,16,FALSE))</f>
        <v/>
      </c>
    </row>
    <row r="7" spans="1:18">
      <c r="A7" s="18" t="s">
        <v>1077</v>
      </c>
      <c r="B7" s="18">
        <v>45561</v>
      </c>
      <c r="C7">
        <v>1</v>
      </c>
      <c r="D7" t="s">
        <v>1078</v>
      </c>
      <c r="E7" t="s">
        <v>10</v>
      </c>
      <c r="F7" t="s">
        <v>1079</v>
      </c>
      <c r="G7" s="12" t="s">
        <v>1080</v>
      </c>
      <c r="H7" s="7">
        <v>2.35</v>
      </c>
      <c r="I7" t="s">
        <v>1059</v>
      </c>
      <c r="J7" s="10">
        <v>2</v>
      </c>
      <c r="K7" t="s">
        <v>1060</v>
      </c>
      <c r="L7" s="5" t="str">
        <f>IF(ISBLANK(VLOOKUP(Proj12[[#This Row],[ID]],Query!$A:$L,12,FALSE)),"",VLOOKUP(Proj12[[#This Row],[ID]],Query!$A:$L,12,FALSE))</f>
        <v/>
      </c>
      <c r="M7" s="5" t="str">
        <f>IF(ISBLANK(VLOOKUP(Proj12[[#This Row],[ID]],Query!$A:$M,13,FALSE)),"",VLOOKUP(Proj12[[#This Row],[ID]],Query!$A:$M,13,FALSE))</f>
        <v/>
      </c>
      <c r="N7" s="5" t="str">
        <f>IF(ISBLANK(VLOOKUP(Proj12[[#This Row],[ID]],Query!$A:$N,14,FALSE)),"",VLOOKUP(Proj12[[#This Row],[ID]],Query!$A:$N,14,FALSE))</f>
        <v/>
      </c>
      <c r="O7" s="5" t="str">
        <f>IF(ISBLANK(VLOOKUP(Proj12[[#This Row],[ID]],Query!$A:$O,15,FALSE)),"",VLOOKUP(Proj12[[#This Row],[ID]],Query!$A:$O,15,FALSE))</f>
        <v/>
      </c>
      <c r="P7" t="str">
        <f>IF(ISBLANK(VLOOKUP(Proj12[[#This Row],[ID]],Query!$A:$P,16,FALSE)),"",VLOOKUP(Proj12[[#This Row],[ID]],Query!$A:$P,16,FALSE))</f>
        <v/>
      </c>
    </row>
    <row r="8" spans="1:18">
      <c r="A8" s="18" t="s">
        <v>1081</v>
      </c>
      <c r="B8" s="18">
        <v>45561</v>
      </c>
      <c r="C8">
        <v>1</v>
      </c>
      <c r="D8" t="s">
        <v>1082</v>
      </c>
      <c r="E8" t="s">
        <v>13</v>
      </c>
      <c r="F8" t="s">
        <v>1083</v>
      </c>
      <c r="G8" s="6" t="s">
        <v>1084</v>
      </c>
      <c r="H8" s="7">
        <v>19.95</v>
      </c>
      <c r="I8" t="s">
        <v>1059</v>
      </c>
      <c r="J8" s="10">
        <v>2</v>
      </c>
      <c r="K8" t="s">
        <v>1060</v>
      </c>
      <c r="L8" s="5" t="str">
        <f>IF(ISBLANK(VLOOKUP(Proj12[[#This Row],[ID]],Query!$A:$L,12,FALSE)),"",VLOOKUP(Proj12[[#This Row],[ID]],Query!$A:$L,12,FALSE))</f>
        <v/>
      </c>
      <c r="M8" s="5" t="str">
        <f>IF(ISBLANK(VLOOKUP(Proj12[[#This Row],[ID]],Query!$A:$M,13,FALSE)),"",VLOOKUP(Proj12[[#This Row],[ID]],Query!$A:$M,13,FALSE))</f>
        <v/>
      </c>
      <c r="N8" s="5" t="str">
        <f>IF(ISBLANK(VLOOKUP(Proj12[[#This Row],[ID]],Query!$A:$N,14,FALSE)),"",VLOOKUP(Proj12[[#This Row],[ID]],Query!$A:$N,14,FALSE))</f>
        <v/>
      </c>
      <c r="O8" s="5">
        <f>IF(ISBLANK(VLOOKUP(Proj12[[#This Row],[ID]],Query!$A:$O,15,FALSE)),"",VLOOKUP(Proj12[[#This Row],[ID]],Query!$A:$O,15,FALSE))</f>
        <v>45554</v>
      </c>
      <c r="P8" t="str">
        <f>IF(ISBLANK(VLOOKUP(Proj12[[#This Row],[ID]],Query!$A:$P,16,FALSE)),"",VLOOKUP(Proj12[[#This Row],[ID]],Query!$A:$P,16,FALSE))</f>
        <v/>
      </c>
    </row>
    <row r="9" spans="1:18">
      <c r="A9" s="18" t="s">
        <v>1085</v>
      </c>
      <c r="B9" s="18"/>
      <c r="L9" s="5" t="str">
        <f>IF(ISBLANK(VLOOKUP(Proj12[[#This Row],[ID]],Query!$A:$L,12,FALSE)),"",VLOOKUP(Proj12[[#This Row],[ID]],Query!$A:$L,12,FALSE))</f>
        <v/>
      </c>
      <c r="M9" s="5" t="str">
        <f>IF(ISBLANK(VLOOKUP(Proj12[[#This Row],[ID]],Query!$A:$M,13,FALSE)),"",VLOOKUP(Proj12[[#This Row],[ID]],Query!$A:$M,13,FALSE))</f>
        <v/>
      </c>
      <c r="N9" s="5" t="str">
        <f>IF(ISBLANK(VLOOKUP(Proj12[[#This Row],[ID]],Query!$A:$N,14,FALSE)),"",VLOOKUP(Proj12[[#This Row],[ID]],Query!$A:$N,14,FALSE))</f>
        <v/>
      </c>
      <c r="O9" s="5" t="str">
        <f>IF(ISBLANK(VLOOKUP(Proj12[[#This Row],[ID]],Query!$A:$O,15,FALSE)),"",VLOOKUP(Proj12[[#This Row],[ID]],Query!$A:$O,15,FALSE))</f>
        <v/>
      </c>
      <c r="P9" t="str">
        <f>IF(ISBLANK(VLOOKUP(Proj12[[#This Row],[ID]],Query!$A:$P,16,FALSE)),"",VLOOKUP(Proj12[[#This Row],[ID]],Query!$A:$P,16,FALSE))</f>
        <v/>
      </c>
      <c r="Q9" s="6"/>
    </row>
    <row r="10" spans="1:18">
      <c r="A10" s="18" t="s">
        <v>1086</v>
      </c>
      <c r="L10" s="5" t="str">
        <f>IF(ISBLANK(VLOOKUP(Proj12[[#This Row],[ID]],Query!$A:$L,12,FALSE)),"",VLOOKUP(Proj12[[#This Row],[ID]],Query!$A:$L,12,FALSE))</f>
        <v/>
      </c>
      <c r="M10" s="5" t="str">
        <f>IF(ISBLANK(VLOOKUP(Proj12[[#This Row],[ID]],Query!$A:$M,13,FALSE)),"",VLOOKUP(Proj12[[#This Row],[ID]],Query!$A:$M,13,FALSE))</f>
        <v/>
      </c>
      <c r="N10" s="5" t="str">
        <f>IF(ISBLANK(VLOOKUP(Proj12[[#This Row],[ID]],Query!$A:$N,14,FALSE)),"",VLOOKUP(Proj12[[#This Row],[ID]],Query!$A:$N,14,FALSE))</f>
        <v/>
      </c>
      <c r="O10" s="5" t="str">
        <f>IF(ISBLANK(VLOOKUP(Proj12[[#This Row],[ID]],Query!$A:$O,15,FALSE)),"",VLOOKUP(Proj12[[#This Row],[ID]],Query!$A:$O,15,FALSE))</f>
        <v/>
      </c>
      <c r="P10" t="str">
        <f>IF(ISBLANK(VLOOKUP(Proj12[[#This Row],[ID]],Query!$A:$P,16,FALSE)),"",VLOOKUP(Proj12[[#This Row],[ID]],Query!$A:$P,16,FALSE))</f>
        <v/>
      </c>
    </row>
    <row r="11" spans="1:18">
      <c r="A11" s="18" t="s">
        <v>1087</v>
      </c>
      <c r="L11" s="5" t="str">
        <f>IF(ISBLANK(VLOOKUP(Proj12[[#This Row],[ID]],Query!$A:$L,12,FALSE)),"",VLOOKUP(Proj12[[#This Row],[ID]],Query!$A:$L,12,FALSE))</f>
        <v/>
      </c>
      <c r="M11" s="5" t="str">
        <f>IF(ISBLANK(VLOOKUP(Proj12[[#This Row],[ID]],Query!$A:$M,13,FALSE)),"",VLOOKUP(Proj12[[#This Row],[ID]],Query!$A:$M,13,FALSE))</f>
        <v/>
      </c>
      <c r="N11" s="5" t="str">
        <f>IF(ISBLANK(VLOOKUP(Proj12[[#This Row],[ID]],Query!$A:$N,14,FALSE)),"",VLOOKUP(Proj12[[#This Row],[ID]],Query!$A:$N,14,FALSE))</f>
        <v/>
      </c>
      <c r="O11" s="5" t="str">
        <f>IF(ISBLANK(VLOOKUP(Proj12[[#This Row],[ID]],Query!$A:$O,15,FALSE)),"",VLOOKUP(Proj12[[#This Row],[ID]],Query!$A:$O,15,FALSE))</f>
        <v/>
      </c>
      <c r="P11" t="str">
        <f>IF(ISBLANK(VLOOKUP(Proj12[[#This Row],[ID]],Query!$A:$P,16,FALSE)),"",VLOOKUP(Proj12[[#This Row],[ID]],Query!$A:$P,16,FALSE))</f>
        <v/>
      </c>
    </row>
    <row r="12" spans="1:18">
      <c r="A12" s="18" t="s">
        <v>1088</v>
      </c>
      <c r="L12" s="5" t="str">
        <f>IF(ISBLANK(VLOOKUP(Proj12[[#This Row],[ID]],Query!$A:$L,12,FALSE)),"",VLOOKUP(Proj12[[#This Row],[ID]],Query!$A:$L,12,FALSE))</f>
        <v/>
      </c>
      <c r="M12" s="5" t="str">
        <f>IF(ISBLANK(VLOOKUP(Proj12[[#This Row],[ID]],Query!$A:$M,13,FALSE)),"",VLOOKUP(Proj12[[#This Row],[ID]],Query!$A:$M,13,FALSE))</f>
        <v/>
      </c>
      <c r="N12" s="5" t="str">
        <f>IF(ISBLANK(VLOOKUP(Proj12[[#This Row],[ID]],Query!$A:$N,14,FALSE)),"",VLOOKUP(Proj12[[#This Row],[ID]],Query!$A:$N,14,FALSE))</f>
        <v/>
      </c>
      <c r="O12" s="5" t="str">
        <f>IF(ISBLANK(VLOOKUP(Proj12[[#This Row],[ID]],Query!$A:$O,15,FALSE)),"",VLOOKUP(Proj12[[#This Row],[ID]],Query!$A:$O,15,FALSE))</f>
        <v/>
      </c>
      <c r="P12" t="str">
        <f>IF(ISBLANK(VLOOKUP(Proj12[[#This Row],[ID]],Query!$A:$P,16,FALSE)),"",VLOOKUP(Proj12[[#This Row],[ID]],Query!$A:$P,16,FALSE))</f>
        <v/>
      </c>
    </row>
    <row r="13" spans="1:18">
      <c r="A13" s="18" t="s">
        <v>1089</v>
      </c>
      <c r="L13" s="5" t="str">
        <f>IF(ISBLANK(VLOOKUP(Proj12[[#This Row],[ID]],Query!$A:$L,12,FALSE)),"",VLOOKUP(Proj12[[#This Row],[ID]],Query!$A:$L,12,FALSE))</f>
        <v/>
      </c>
      <c r="M13" s="5" t="str">
        <f>IF(ISBLANK(VLOOKUP(Proj12[[#This Row],[ID]],Query!$A:$M,13,FALSE)),"",VLOOKUP(Proj12[[#This Row],[ID]],Query!$A:$M,13,FALSE))</f>
        <v/>
      </c>
      <c r="N13" s="5" t="str">
        <f>IF(ISBLANK(VLOOKUP(Proj12[[#This Row],[ID]],Query!$A:$N,14,FALSE)),"",VLOOKUP(Proj12[[#This Row],[ID]],Query!$A:$N,14,FALSE))</f>
        <v/>
      </c>
      <c r="O13" s="5" t="str">
        <f>IF(ISBLANK(VLOOKUP(Proj12[[#This Row],[ID]],Query!$A:$O,15,FALSE)),"",VLOOKUP(Proj12[[#This Row],[ID]],Query!$A:$O,15,FALSE))</f>
        <v/>
      </c>
      <c r="P13" t="str">
        <f>IF(ISBLANK(VLOOKUP(Proj12[[#This Row],[ID]],Query!$A:$P,16,FALSE)),"",VLOOKUP(Proj12[[#This Row],[ID]],Query!$A:$P,16,FALSE))</f>
        <v/>
      </c>
    </row>
    <row r="14" spans="1:18">
      <c r="A14" s="18" t="s">
        <v>1090</v>
      </c>
      <c r="L14" s="5" t="str">
        <f>IF(ISBLANK(VLOOKUP(Proj12[[#This Row],[ID]],Query!$A:$L,12,FALSE)),"",VLOOKUP(Proj12[[#This Row],[ID]],Query!$A:$L,12,FALSE))</f>
        <v/>
      </c>
      <c r="M14" s="5" t="str">
        <f>IF(ISBLANK(VLOOKUP(Proj12[[#This Row],[ID]],Query!$A:$M,13,FALSE)),"",VLOOKUP(Proj12[[#This Row],[ID]],Query!$A:$M,13,FALSE))</f>
        <v/>
      </c>
      <c r="N14" s="5" t="str">
        <f>IF(ISBLANK(VLOOKUP(Proj12[[#This Row],[ID]],Query!$A:$N,14,FALSE)),"",VLOOKUP(Proj12[[#This Row],[ID]],Query!$A:$N,14,FALSE))</f>
        <v/>
      </c>
      <c r="O14" s="5" t="str">
        <f>IF(ISBLANK(VLOOKUP(Proj12[[#This Row],[ID]],Query!$A:$O,15,FALSE)),"",VLOOKUP(Proj12[[#This Row],[ID]],Query!$A:$O,15,FALSE))</f>
        <v/>
      </c>
      <c r="P14" t="str">
        <f>IF(ISBLANK(VLOOKUP(Proj12[[#This Row],[ID]],Query!$A:$P,16,FALSE)),"",VLOOKUP(Proj12[[#This Row],[ID]],Query!$A:$P,16,FALSE))</f>
        <v/>
      </c>
    </row>
    <row r="15" spans="1:18">
      <c r="A15" s="18" t="s">
        <v>1091</v>
      </c>
      <c r="L15" s="5" t="str">
        <f>IF(ISBLANK(VLOOKUP(Proj12[[#This Row],[ID]],Query!$A:$L,12,FALSE)),"",VLOOKUP(Proj12[[#This Row],[ID]],Query!$A:$L,12,FALSE))</f>
        <v/>
      </c>
      <c r="M15" s="5" t="str">
        <f>IF(ISBLANK(VLOOKUP(Proj12[[#This Row],[ID]],Query!$A:$M,13,FALSE)),"",VLOOKUP(Proj12[[#This Row],[ID]],Query!$A:$M,13,FALSE))</f>
        <v/>
      </c>
      <c r="N15" s="5" t="str">
        <f>IF(ISBLANK(VLOOKUP(Proj12[[#This Row],[ID]],Query!$A:$N,14,FALSE)),"",VLOOKUP(Proj12[[#This Row],[ID]],Query!$A:$N,14,FALSE))</f>
        <v/>
      </c>
      <c r="O15" s="5" t="str">
        <f>IF(ISBLANK(VLOOKUP(Proj12[[#This Row],[ID]],Query!$A:$O,15,FALSE)),"",VLOOKUP(Proj12[[#This Row],[ID]],Query!$A:$O,15,FALSE))</f>
        <v/>
      </c>
      <c r="P15" t="str">
        <f>IF(ISBLANK(VLOOKUP(Proj12[[#This Row],[ID]],Query!$A:$P,16,FALSE)),"",VLOOKUP(Proj12[[#This Row],[ID]],Query!$A:$P,16,FALSE))</f>
        <v/>
      </c>
    </row>
    <row r="16" spans="1:18">
      <c r="A16" s="18" t="s">
        <v>1092</v>
      </c>
      <c r="L16" s="5" t="str">
        <f>IF(ISBLANK(VLOOKUP(Proj12[[#This Row],[ID]],Query!$A:$L,12,FALSE)),"",VLOOKUP(Proj12[[#This Row],[ID]],Query!$A:$L,12,FALSE))</f>
        <v/>
      </c>
      <c r="M16" s="5" t="str">
        <f>IF(ISBLANK(VLOOKUP(Proj12[[#This Row],[ID]],Query!$A:$M,13,FALSE)),"",VLOOKUP(Proj12[[#This Row],[ID]],Query!$A:$M,13,FALSE))</f>
        <v/>
      </c>
      <c r="N16" s="5" t="str">
        <f>IF(ISBLANK(VLOOKUP(Proj12[[#This Row],[ID]],Query!$A:$N,14,FALSE)),"",VLOOKUP(Proj12[[#This Row],[ID]],Query!$A:$N,14,FALSE))</f>
        <v/>
      </c>
      <c r="O16" s="5" t="str">
        <f>IF(ISBLANK(VLOOKUP(Proj12[[#This Row],[ID]],Query!$A:$O,15,FALSE)),"",VLOOKUP(Proj12[[#This Row],[ID]],Query!$A:$O,15,FALSE))</f>
        <v/>
      </c>
      <c r="P16" t="str">
        <f>IF(ISBLANK(VLOOKUP(Proj12[[#This Row],[ID]],Query!$A:$P,16,FALSE)),"",VLOOKUP(Proj12[[#This Row],[ID]],Query!$A:$P,16,FALSE))</f>
        <v/>
      </c>
    </row>
    <row r="17" spans="1:16">
      <c r="A17" s="18" t="s">
        <v>1093</v>
      </c>
      <c r="L17" s="5" t="str">
        <f>IF(ISBLANK(VLOOKUP(Proj12[[#This Row],[ID]],Query!$A:$L,12,FALSE)),"",VLOOKUP(Proj12[[#This Row],[ID]],Query!$A:$L,12,FALSE))</f>
        <v/>
      </c>
      <c r="M17" s="5" t="str">
        <f>IF(ISBLANK(VLOOKUP(Proj12[[#This Row],[ID]],Query!$A:$M,13,FALSE)),"",VLOOKUP(Proj12[[#This Row],[ID]],Query!$A:$M,13,FALSE))</f>
        <v/>
      </c>
      <c r="N17" s="5" t="str">
        <f>IF(ISBLANK(VLOOKUP(Proj12[[#This Row],[ID]],Query!$A:$N,14,FALSE)),"",VLOOKUP(Proj12[[#This Row],[ID]],Query!$A:$N,14,FALSE))</f>
        <v/>
      </c>
      <c r="O17" s="5" t="str">
        <f>IF(ISBLANK(VLOOKUP(Proj12[[#This Row],[ID]],Query!$A:$O,15,FALSE)),"",VLOOKUP(Proj12[[#This Row],[ID]],Query!$A:$O,15,FALSE))</f>
        <v/>
      </c>
      <c r="P17" t="str">
        <f>IF(ISBLANK(VLOOKUP(Proj12[[#This Row],[ID]],Query!$A:$P,16,FALSE)),"",VLOOKUP(Proj12[[#This Row],[ID]],Query!$A:$P,16,FALSE))</f>
        <v/>
      </c>
    </row>
    <row r="18" spans="1:16">
      <c r="A18" s="18" t="s">
        <v>1094</v>
      </c>
      <c r="L18" s="5" t="str">
        <f>IF(ISBLANK(VLOOKUP(Proj12[[#This Row],[ID]],Query!$A:$L,12,FALSE)),"",VLOOKUP(Proj12[[#This Row],[ID]],Query!$A:$L,12,FALSE))</f>
        <v/>
      </c>
      <c r="M18" s="5" t="str">
        <f>IF(ISBLANK(VLOOKUP(Proj12[[#This Row],[ID]],Query!$A:$M,13,FALSE)),"",VLOOKUP(Proj12[[#This Row],[ID]],Query!$A:$M,13,FALSE))</f>
        <v/>
      </c>
      <c r="N18" s="5" t="str">
        <f>IF(ISBLANK(VLOOKUP(Proj12[[#This Row],[ID]],Query!$A:$N,14,FALSE)),"",VLOOKUP(Proj12[[#This Row],[ID]],Query!$A:$N,14,FALSE))</f>
        <v/>
      </c>
      <c r="O18" s="5" t="str">
        <f>IF(ISBLANK(VLOOKUP(Proj12[[#This Row],[ID]],Query!$A:$O,15,FALSE)),"",VLOOKUP(Proj12[[#This Row],[ID]],Query!$A:$O,15,FALSE))</f>
        <v/>
      </c>
      <c r="P18" t="str">
        <f>IF(ISBLANK(VLOOKUP(Proj12[[#This Row],[ID]],Query!$A:$P,16,FALSE)),"",VLOOKUP(Proj12[[#This Row],[ID]],Query!$A:$P,16,FALSE))</f>
        <v/>
      </c>
    </row>
    <row r="19" spans="1:16">
      <c r="A19" s="18" t="s">
        <v>1095</v>
      </c>
      <c r="L19" s="5" t="str">
        <f>IF(ISBLANK(VLOOKUP(Proj12[[#This Row],[ID]],Query!$A:$L,12,FALSE)),"",VLOOKUP(Proj12[[#This Row],[ID]],Query!$A:$L,12,FALSE))</f>
        <v/>
      </c>
      <c r="M19" s="5" t="str">
        <f>IF(ISBLANK(VLOOKUP(Proj12[[#This Row],[ID]],Query!$A:$M,13,FALSE)),"",VLOOKUP(Proj12[[#This Row],[ID]],Query!$A:$M,13,FALSE))</f>
        <v/>
      </c>
      <c r="N19" s="5" t="str">
        <f>IF(ISBLANK(VLOOKUP(Proj12[[#This Row],[ID]],Query!$A:$N,14,FALSE)),"",VLOOKUP(Proj12[[#This Row],[ID]],Query!$A:$N,14,FALSE))</f>
        <v/>
      </c>
      <c r="O19" s="5" t="str">
        <f>IF(ISBLANK(VLOOKUP(Proj12[[#This Row],[ID]],Query!$A:$O,15,FALSE)),"",VLOOKUP(Proj12[[#This Row],[ID]],Query!$A:$O,15,FALSE))</f>
        <v/>
      </c>
      <c r="P19" t="str">
        <f>IF(ISBLANK(VLOOKUP(Proj12[[#This Row],[ID]],Query!$A:$P,16,FALSE)),"",VLOOKUP(Proj12[[#This Row],[ID]],Query!$A:$P,16,FALSE))</f>
        <v/>
      </c>
    </row>
    <row r="20" spans="1:16">
      <c r="A20" s="18" t="s">
        <v>1096</v>
      </c>
      <c r="L20" s="5" t="str">
        <f>IF(ISBLANK(VLOOKUP(Proj12[[#This Row],[ID]],Query!$A:$L,12,FALSE)),"",VLOOKUP(Proj12[[#This Row],[ID]],Query!$A:$L,12,FALSE))</f>
        <v/>
      </c>
      <c r="M20" s="5" t="str">
        <f>IF(ISBLANK(VLOOKUP(Proj12[[#This Row],[ID]],Query!$A:$M,13,FALSE)),"",VLOOKUP(Proj12[[#This Row],[ID]],Query!$A:$M,13,FALSE))</f>
        <v/>
      </c>
      <c r="N20" s="5" t="str">
        <f>IF(ISBLANK(VLOOKUP(Proj12[[#This Row],[ID]],Query!$A:$N,14,FALSE)),"",VLOOKUP(Proj12[[#This Row],[ID]],Query!$A:$N,14,FALSE))</f>
        <v/>
      </c>
      <c r="O20" s="5" t="str">
        <f>IF(ISBLANK(VLOOKUP(Proj12[[#This Row],[ID]],Query!$A:$O,15,FALSE)),"",VLOOKUP(Proj12[[#This Row],[ID]],Query!$A:$O,15,FALSE))</f>
        <v/>
      </c>
      <c r="P20" t="str">
        <f>IF(ISBLANK(VLOOKUP(Proj12[[#This Row],[ID]],Query!$A:$P,16,FALSE)),"",VLOOKUP(Proj12[[#This Row],[ID]],Query!$A:$P,16,FALSE))</f>
        <v/>
      </c>
    </row>
    <row r="21" spans="1:16">
      <c r="A21" s="18" t="s">
        <v>1097</v>
      </c>
      <c r="L21" s="5" t="str">
        <f>IF(ISBLANK(VLOOKUP(Proj12[[#This Row],[ID]],Query!$A:$L,12,FALSE)),"",VLOOKUP(Proj12[[#This Row],[ID]],Query!$A:$L,12,FALSE))</f>
        <v/>
      </c>
      <c r="M21" s="5" t="str">
        <f>IF(ISBLANK(VLOOKUP(Proj12[[#This Row],[ID]],Query!$A:$M,13,FALSE)),"",VLOOKUP(Proj12[[#This Row],[ID]],Query!$A:$M,13,FALSE))</f>
        <v/>
      </c>
      <c r="N21" s="5" t="str">
        <f>IF(ISBLANK(VLOOKUP(Proj12[[#This Row],[ID]],Query!$A:$N,14,FALSE)),"",VLOOKUP(Proj12[[#This Row],[ID]],Query!$A:$N,14,FALSE))</f>
        <v/>
      </c>
      <c r="O21" s="5" t="str">
        <f>IF(ISBLANK(VLOOKUP(Proj12[[#This Row],[ID]],Query!$A:$O,15,FALSE)),"",VLOOKUP(Proj12[[#This Row],[ID]],Query!$A:$O,15,FALSE))</f>
        <v/>
      </c>
      <c r="P21" t="str">
        <f>IF(ISBLANK(VLOOKUP(Proj12[[#This Row],[ID]],Query!$A:$P,16,FALSE)),"",VLOOKUP(Proj12[[#This Row],[ID]],Query!$A:$P,16,FALSE))</f>
        <v/>
      </c>
    </row>
    <row r="22" spans="1:16">
      <c r="A22" s="18" t="s">
        <v>1098</v>
      </c>
      <c r="L22" s="5" t="str">
        <f>IF(ISBLANK(VLOOKUP(Proj12[[#This Row],[ID]],Query!$A:$L,12,FALSE)),"",VLOOKUP(Proj12[[#This Row],[ID]],Query!$A:$L,12,FALSE))</f>
        <v/>
      </c>
      <c r="M22" s="5" t="str">
        <f>IF(ISBLANK(VLOOKUP(Proj12[[#This Row],[ID]],Query!$A:$M,13,FALSE)),"",VLOOKUP(Proj12[[#This Row],[ID]],Query!$A:$M,13,FALSE))</f>
        <v/>
      </c>
      <c r="N22" s="5" t="str">
        <f>IF(ISBLANK(VLOOKUP(Proj12[[#This Row],[ID]],Query!$A:$N,14,FALSE)),"",VLOOKUP(Proj12[[#This Row],[ID]],Query!$A:$N,14,FALSE))</f>
        <v/>
      </c>
      <c r="O22" s="5" t="str">
        <f>IF(ISBLANK(VLOOKUP(Proj12[[#This Row],[ID]],Query!$A:$O,15,FALSE)),"",VLOOKUP(Proj12[[#This Row],[ID]],Query!$A:$O,15,FALSE))</f>
        <v/>
      </c>
      <c r="P22" t="str">
        <f>IF(ISBLANK(VLOOKUP(Proj12[[#This Row],[ID]],Query!$A:$P,16,FALSE)),"",VLOOKUP(Proj12[[#This Row],[ID]],Query!$A:$P,16,FALSE))</f>
        <v/>
      </c>
    </row>
    <row r="23" spans="1:16">
      <c r="A23" s="18" t="s">
        <v>1099</v>
      </c>
      <c r="L23" s="5" t="str">
        <f>IF(ISBLANK(VLOOKUP(Proj12[[#This Row],[ID]],Query!$A:$L,12,FALSE)),"",VLOOKUP(Proj12[[#This Row],[ID]],Query!$A:$L,12,FALSE))</f>
        <v/>
      </c>
      <c r="M23" s="5" t="str">
        <f>IF(ISBLANK(VLOOKUP(Proj12[[#This Row],[ID]],Query!$A:$M,13,FALSE)),"",VLOOKUP(Proj12[[#This Row],[ID]],Query!$A:$M,13,FALSE))</f>
        <v/>
      </c>
      <c r="N23" s="5" t="str">
        <f>IF(ISBLANK(VLOOKUP(Proj12[[#This Row],[ID]],Query!$A:$N,14,FALSE)),"",VLOOKUP(Proj12[[#This Row],[ID]],Query!$A:$N,14,FALSE))</f>
        <v/>
      </c>
      <c r="O23" s="5" t="str">
        <f>IF(ISBLANK(VLOOKUP(Proj12[[#This Row],[ID]],Query!$A:$O,15,FALSE)),"",VLOOKUP(Proj12[[#This Row],[ID]],Query!$A:$O,15,FALSE))</f>
        <v/>
      </c>
      <c r="P23" t="str">
        <f>IF(ISBLANK(VLOOKUP(Proj12[[#This Row],[ID]],Query!$A:$P,16,FALSE)),"",VLOOKUP(Proj12[[#This Row],[ID]],Query!$A:$P,16,FALSE))</f>
        <v/>
      </c>
    </row>
    <row r="24" spans="1:16">
      <c r="A24" s="18" t="s">
        <v>1100</v>
      </c>
      <c r="L24" s="5" t="str">
        <f>IF(ISBLANK(VLOOKUP(Proj12[[#This Row],[ID]],Query!$A:$L,12,FALSE)),"",VLOOKUP(Proj12[[#This Row],[ID]],Query!$A:$L,12,FALSE))</f>
        <v/>
      </c>
      <c r="M24" s="5" t="str">
        <f>IF(ISBLANK(VLOOKUP(Proj12[[#This Row],[ID]],Query!$A:$M,13,FALSE)),"",VLOOKUP(Proj12[[#This Row],[ID]],Query!$A:$M,13,FALSE))</f>
        <v/>
      </c>
      <c r="N24" s="5" t="str">
        <f>IF(ISBLANK(VLOOKUP(Proj12[[#This Row],[ID]],Query!$A:$N,14,FALSE)),"",VLOOKUP(Proj12[[#This Row],[ID]],Query!$A:$N,14,FALSE))</f>
        <v/>
      </c>
      <c r="O24" s="5" t="str">
        <f>IF(ISBLANK(VLOOKUP(Proj12[[#This Row],[ID]],Query!$A:$O,15,FALSE)),"",VLOOKUP(Proj12[[#This Row],[ID]],Query!$A:$O,15,FALSE))</f>
        <v/>
      </c>
      <c r="P24" t="str">
        <f>IF(ISBLANK(VLOOKUP(Proj12[[#This Row],[ID]],Query!$A:$P,16,FALSE)),"",VLOOKUP(Proj12[[#This Row],[ID]],Query!$A:$P,16,FALSE))</f>
        <v/>
      </c>
    </row>
    <row r="25" spans="1:16">
      <c r="A25" s="18" t="s">
        <v>1101</v>
      </c>
      <c r="L25" s="5" t="str">
        <f>IF(ISBLANK(VLOOKUP(Proj12[[#This Row],[ID]],Query!$A:$L,12,FALSE)),"",VLOOKUP(Proj12[[#This Row],[ID]],Query!$A:$L,12,FALSE))</f>
        <v/>
      </c>
      <c r="M25" s="5" t="str">
        <f>IF(ISBLANK(VLOOKUP(Proj12[[#This Row],[ID]],Query!$A:$M,13,FALSE)),"",VLOOKUP(Proj12[[#This Row],[ID]],Query!$A:$M,13,FALSE))</f>
        <v/>
      </c>
      <c r="N25" s="5" t="str">
        <f>IF(ISBLANK(VLOOKUP(Proj12[[#This Row],[ID]],Query!$A:$N,14,FALSE)),"",VLOOKUP(Proj12[[#This Row],[ID]],Query!$A:$N,14,FALSE))</f>
        <v/>
      </c>
      <c r="O25" s="5" t="str">
        <f>IF(ISBLANK(VLOOKUP(Proj12[[#This Row],[ID]],Query!$A:$O,15,FALSE)),"",VLOOKUP(Proj12[[#This Row],[ID]],Query!$A:$O,15,FALSE))</f>
        <v/>
      </c>
      <c r="P25" t="str">
        <f>IF(ISBLANK(VLOOKUP(Proj12[[#This Row],[ID]],Query!$A:$P,16,FALSE)),"",VLOOKUP(Proj12[[#This Row],[ID]],Query!$A:$P,16,FALSE))</f>
        <v/>
      </c>
    </row>
    <row r="26" spans="1:16">
      <c r="A26" s="18" t="s">
        <v>1102</v>
      </c>
      <c r="L26" s="5" t="str">
        <f>IF(ISBLANK(VLOOKUP(Proj12[[#This Row],[ID]],Query!$A:$L,12,FALSE)),"",VLOOKUP(Proj12[[#This Row],[ID]],Query!$A:$L,12,FALSE))</f>
        <v/>
      </c>
      <c r="M26" s="5" t="str">
        <f>IF(ISBLANK(VLOOKUP(Proj12[[#This Row],[ID]],Query!$A:$M,13,FALSE)),"",VLOOKUP(Proj12[[#This Row],[ID]],Query!$A:$M,13,FALSE))</f>
        <v/>
      </c>
      <c r="N26" s="5" t="str">
        <f>IF(ISBLANK(VLOOKUP(Proj12[[#This Row],[ID]],Query!$A:$N,14,FALSE)),"",VLOOKUP(Proj12[[#This Row],[ID]],Query!$A:$N,14,FALSE))</f>
        <v/>
      </c>
      <c r="O26" s="5" t="str">
        <f>IF(ISBLANK(VLOOKUP(Proj12[[#This Row],[ID]],Query!$A:$O,15,FALSE)),"",VLOOKUP(Proj12[[#This Row],[ID]],Query!$A:$O,15,FALSE))</f>
        <v/>
      </c>
      <c r="P26" t="str">
        <f>IF(ISBLANK(VLOOKUP(Proj12[[#This Row],[ID]],Query!$A:$P,16,FALSE)),"",VLOOKUP(Proj12[[#This Row],[ID]],Query!$A:$P,16,FALSE))</f>
        <v/>
      </c>
    </row>
    <row r="27" spans="1:16">
      <c r="A27" s="18" t="s">
        <v>1103</v>
      </c>
      <c r="L27" s="5" t="str">
        <f>IF(ISBLANK(VLOOKUP(Proj12[[#This Row],[ID]],Query!$A:$L,12,FALSE)),"",VLOOKUP(Proj12[[#This Row],[ID]],Query!$A:$L,12,FALSE))</f>
        <v/>
      </c>
      <c r="M27" s="5" t="str">
        <f>IF(ISBLANK(VLOOKUP(Proj12[[#This Row],[ID]],Query!$A:$M,13,FALSE)),"",VLOOKUP(Proj12[[#This Row],[ID]],Query!$A:$M,13,FALSE))</f>
        <v/>
      </c>
      <c r="N27" s="5" t="str">
        <f>IF(ISBLANK(VLOOKUP(Proj12[[#This Row],[ID]],Query!$A:$N,14,FALSE)),"",VLOOKUP(Proj12[[#This Row],[ID]],Query!$A:$N,14,FALSE))</f>
        <v/>
      </c>
      <c r="O27" s="5" t="str">
        <f>IF(ISBLANK(VLOOKUP(Proj12[[#This Row],[ID]],Query!$A:$O,15,FALSE)),"",VLOOKUP(Proj12[[#This Row],[ID]],Query!$A:$O,15,FALSE))</f>
        <v/>
      </c>
      <c r="P27" t="str">
        <f>IF(ISBLANK(VLOOKUP(Proj12[[#This Row],[ID]],Query!$A:$P,16,FALSE)),"",VLOOKUP(Proj12[[#This Row],[ID]],Query!$A:$P,16,FALSE))</f>
        <v/>
      </c>
    </row>
    <row r="28" spans="1:16">
      <c r="A28" s="18" t="s">
        <v>1104</v>
      </c>
      <c r="L28" s="5" t="str">
        <f>IF(ISBLANK(VLOOKUP(Proj12[[#This Row],[ID]],Query!$A:$L,12,FALSE)),"",VLOOKUP(Proj12[[#This Row],[ID]],Query!$A:$L,12,FALSE))</f>
        <v/>
      </c>
      <c r="M28" s="5" t="str">
        <f>IF(ISBLANK(VLOOKUP(Proj12[[#This Row],[ID]],Query!$A:$M,13,FALSE)),"",VLOOKUP(Proj12[[#This Row],[ID]],Query!$A:$M,13,FALSE))</f>
        <v/>
      </c>
      <c r="N28" s="5" t="str">
        <f>IF(ISBLANK(VLOOKUP(Proj12[[#This Row],[ID]],Query!$A:$N,14,FALSE)),"",VLOOKUP(Proj12[[#This Row],[ID]],Query!$A:$N,14,FALSE))</f>
        <v/>
      </c>
      <c r="O28" s="5" t="str">
        <f>IF(ISBLANK(VLOOKUP(Proj12[[#This Row],[ID]],Query!$A:$O,15,FALSE)),"",VLOOKUP(Proj12[[#This Row],[ID]],Query!$A:$O,15,FALSE))</f>
        <v/>
      </c>
      <c r="P28" t="str">
        <f>IF(ISBLANK(VLOOKUP(Proj12[[#This Row],[ID]],Query!$A:$P,16,FALSE)),"",VLOOKUP(Proj12[[#This Row],[ID]],Query!$A:$P,16,FALSE))</f>
        <v/>
      </c>
    </row>
    <row r="29" spans="1:16">
      <c r="A29" s="18" t="s">
        <v>1105</v>
      </c>
      <c r="L29" s="5" t="str">
        <f>IF(ISBLANK(VLOOKUP(Proj12[[#This Row],[ID]],Query!$A:$L,12,FALSE)),"",VLOOKUP(Proj12[[#This Row],[ID]],Query!$A:$L,12,FALSE))</f>
        <v/>
      </c>
      <c r="M29" s="5" t="str">
        <f>IF(ISBLANK(VLOOKUP(Proj12[[#This Row],[ID]],Query!$A:$M,13,FALSE)),"",VLOOKUP(Proj12[[#This Row],[ID]],Query!$A:$M,13,FALSE))</f>
        <v/>
      </c>
      <c r="N29" s="5" t="str">
        <f>IF(ISBLANK(VLOOKUP(Proj12[[#This Row],[ID]],Query!$A:$N,14,FALSE)),"",VLOOKUP(Proj12[[#This Row],[ID]],Query!$A:$N,14,FALSE))</f>
        <v/>
      </c>
      <c r="O29" s="5" t="str">
        <f>IF(ISBLANK(VLOOKUP(Proj12[[#This Row],[ID]],Query!$A:$O,15,FALSE)),"",VLOOKUP(Proj12[[#This Row],[ID]],Query!$A:$O,15,FALSE))</f>
        <v/>
      </c>
      <c r="P29" t="str">
        <f>IF(ISBLANK(VLOOKUP(Proj12[[#This Row],[ID]],Query!$A:$P,16,FALSE)),"",VLOOKUP(Proj12[[#This Row],[ID]],Query!$A:$P,16,FALSE))</f>
        <v/>
      </c>
    </row>
    <row r="30" spans="1:16">
      <c r="A30" s="18" t="s">
        <v>1106</v>
      </c>
      <c r="L30" s="5" t="str">
        <f>IF(ISBLANK(VLOOKUP(Proj12[[#This Row],[ID]],Query!$A:$L,12,FALSE)),"",VLOOKUP(Proj12[[#This Row],[ID]],Query!$A:$L,12,FALSE))</f>
        <v/>
      </c>
      <c r="M30" s="5" t="str">
        <f>IF(ISBLANK(VLOOKUP(Proj12[[#This Row],[ID]],Query!$A:$M,13,FALSE)),"",VLOOKUP(Proj12[[#This Row],[ID]],Query!$A:$M,13,FALSE))</f>
        <v/>
      </c>
      <c r="N30" s="5" t="str">
        <f>IF(ISBLANK(VLOOKUP(Proj12[[#This Row],[ID]],Query!$A:$N,14,FALSE)),"",VLOOKUP(Proj12[[#This Row],[ID]],Query!$A:$N,14,FALSE))</f>
        <v/>
      </c>
      <c r="O30" s="5" t="str">
        <f>IF(ISBLANK(VLOOKUP(Proj12[[#This Row],[ID]],Query!$A:$O,15,FALSE)),"",VLOOKUP(Proj12[[#This Row],[ID]],Query!$A:$O,15,FALSE))</f>
        <v/>
      </c>
      <c r="P30" t="str">
        <f>IF(ISBLANK(VLOOKUP(Proj12[[#This Row],[ID]],Query!$A:$P,16,FALSE)),"",VLOOKUP(Proj12[[#This Row],[ID]],Query!$A:$P,16,FALSE))</f>
        <v/>
      </c>
    </row>
    <row r="31" spans="1:16">
      <c r="A31" s="18" t="s">
        <v>1107</v>
      </c>
      <c r="L31" s="5" t="str">
        <f>IF(ISBLANK(VLOOKUP(Proj12[[#This Row],[ID]],Query!$A:$L,12,FALSE)),"",VLOOKUP(Proj12[[#This Row],[ID]],Query!$A:$L,12,FALSE))</f>
        <v/>
      </c>
      <c r="M31" s="5" t="str">
        <f>IF(ISBLANK(VLOOKUP(Proj12[[#This Row],[ID]],Query!$A:$M,13,FALSE)),"",VLOOKUP(Proj12[[#This Row],[ID]],Query!$A:$M,13,FALSE))</f>
        <v/>
      </c>
      <c r="N31" s="5" t="str">
        <f>IF(ISBLANK(VLOOKUP(Proj12[[#This Row],[ID]],Query!$A:$N,14,FALSE)),"",VLOOKUP(Proj12[[#This Row],[ID]],Query!$A:$N,14,FALSE))</f>
        <v/>
      </c>
      <c r="O31" s="5" t="str">
        <f>IF(ISBLANK(VLOOKUP(Proj12[[#This Row],[ID]],Query!$A:$O,15,FALSE)),"",VLOOKUP(Proj12[[#This Row],[ID]],Query!$A:$O,15,FALSE))</f>
        <v/>
      </c>
      <c r="P31" t="str">
        <f>IF(ISBLANK(VLOOKUP(Proj12[[#This Row],[ID]],Query!$A:$P,16,FALSE)),"",VLOOKUP(Proj12[[#This Row],[ID]],Query!$A:$P,16,FALSE))</f>
        <v/>
      </c>
    </row>
    <row r="32" spans="1:16">
      <c r="A32" s="18" t="s">
        <v>1108</v>
      </c>
      <c r="L32" s="5" t="str">
        <f>IF(ISBLANK(VLOOKUP(Proj12[[#This Row],[ID]],Query!$A:$L,12,FALSE)),"",VLOOKUP(Proj12[[#This Row],[ID]],Query!$A:$L,12,FALSE))</f>
        <v/>
      </c>
      <c r="M32" s="5" t="str">
        <f>IF(ISBLANK(VLOOKUP(Proj12[[#This Row],[ID]],Query!$A:$M,13,FALSE)),"",VLOOKUP(Proj12[[#This Row],[ID]],Query!$A:$M,13,FALSE))</f>
        <v/>
      </c>
      <c r="N32" s="5" t="str">
        <f>IF(ISBLANK(VLOOKUP(Proj12[[#This Row],[ID]],Query!$A:$N,14,FALSE)),"",VLOOKUP(Proj12[[#This Row],[ID]],Query!$A:$N,14,FALSE))</f>
        <v/>
      </c>
      <c r="O32" s="5" t="str">
        <f>IF(ISBLANK(VLOOKUP(Proj12[[#This Row],[ID]],Query!$A:$O,15,FALSE)),"",VLOOKUP(Proj12[[#This Row],[ID]],Query!$A:$O,15,FALSE))</f>
        <v/>
      </c>
      <c r="P32" t="str">
        <f>IF(ISBLANK(VLOOKUP(Proj12[[#This Row],[ID]],Query!$A:$P,16,FALSE)),"",VLOOKUP(Proj12[[#This Row],[ID]],Query!$A:$P,16,FALSE))</f>
        <v/>
      </c>
    </row>
    <row r="33" spans="1:16">
      <c r="A33" s="18" t="s">
        <v>1109</v>
      </c>
      <c r="L33" s="5" t="str">
        <f>IF(ISBLANK(VLOOKUP(Proj12[[#This Row],[ID]],Query!$A:$L,12,FALSE)),"",VLOOKUP(Proj12[[#This Row],[ID]],Query!$A:$L,12,FALSE))</f>
        <v/>
      </c>
      <c r="M33" s="5" t="str">
        <f>IF(ISBLANK(VLOOKUP(Proj12[[#This Row],[ID]],Query!$A:$M,13,FALSE)),"",VLOOKUP(Proj12[[#This Row],[ID]],Query!$A:$M,13,FALSE))</f>
        <v/>
      </c>
      <c r="N33" s="5" t="str">
        <f>IF(ISBLANK(VLOOKUP(Proj12[[#This Row],[ID]],Query!$A:$N,14,FALSE)),"",VLOOKUP(Proj12[[#This Row],[ID]],Query!$A:$N,14,FALSE))</f>
        <v/>
      </c>
      <c r="O33" s="5" t="str">
        <f>IF(ISBLANK(VLOOKUP(Proj12[[#This Row],[ID]],Query!$A:$O,15,FALSE)),"",VLOOKUP(Proj12[[#This Row],[ID]],Query!$A:$O,15,FALSE))</f>
        <v/>
      </c>
      <c r="P33" t="str">
        <f>IF(ISBLANK(VLOOKUP(Proj12[[#This Row],[ID]],Query!$A:$P,16,FALSE)),"",VLOOKUP(Proj12[[#This Row],[ID]],Query!$A:$P,16,FALSE))</f>
        <v/>
      </c>
    </row>
    <row r="34" spans="1:16">
      <c r="A34" s="18" t="s">
        <v>1110</v>
      </c>
      <c r="L34" s="5" t="str">
        <f>IF(ISBLANK(VLOOKUP(Proj12[[#This Row],[ID]],Query!$A:$L,12,FALSE)),"",VLOOKUP(Proj12[[#This Row],[ID]],Query!$A:$L,12,FALSE))</f>
        <v/>
      </c>
      <c r="M34" s="5" t="str">
        <f>IF(ISBLANK(VLOOKUP(Proj12[[#This Row],[ID]],Query!$A:$M,13,FALSE)),"",VLOOKUP(Proj12[[#This Row],[ID]],Query!$A:$M,13,FALSE))</f>
        <v/>
      </c>
      <c r="N34" s="5" t="str">
        <f>IF(ISBLANK(VLOOKUP(Proj12[[#This Row],[ID]],Query!$A:$N,14,FALSE)),"",VLOOKUP(Proj12[[#This Row],[ID]],Query!$A:$N,14,FALSE))</f>
        <v/>
      </c>
      <c r="O34" s="5" t="str">
        <f>IF(ISBLANK(VLOOKUP(Proj12[[#This Row],[ID]],Query!$A:$O,15,FALSE)),"",VLOOKUP(Proj12[[#This Row],[ID]],Query!$A:$O,15,FALSE))</f>
        <v/>
      </c>
      <c r="P34" t="str">
        <f>IF(ISBLANK(VLOOKUP(Proj12[[#This Row],[ID]],Query!$A:$P,16,FALSE)),"",VLOOKUP(Proj12[[#This Row],[ID]],Query!$A:$P,16,FALSE))</f>
        <v/>
      </c>
    </row>
    <row r="35" spans="1:16">
      <c r="A35" s="18" t="s">
        <v>1111</v>
      </c>
      <c r="L35" s="5" t="str">
        <f>IF(ISBLANK(VLOOKUP(Proj12[[#This Row],[ID]],Query!$A:$L,12,FALSE)),"",VLOOKUP(Proj12[[#This Row],[ID]],Query!$A:$L,12,FALSE))</f>
        <v/>
      </c>
      <c r="M35" s="5" t="str">
        <f>IF(ISBLANK(VLOOKUP(Proj12[[#This Row],[ID]],Query!$A:$M,13,FALSE)),"",VLOOKUP(Proj12[[#This Row],[ID]],Query!$A:$M,13,FALSE))</f>
        <v/>
      </c>
      <c r="N35" s="5" t="str">
        <f>IF(ISBLANK(VLOOKUP(Proj12[[#This Row],[ID]],Query!$A:$N,14,FALSE)),"",VLOOKUP(Proj12[[#This Row],[ID]],Query!$A:$N,14,FALSE))</f>
        <v/>
      </c>
      <c r="O35" s="5" t="str">
        <f>IF(ISBLANK(VLOOKUP(Proj12[[#This Row],[ID]],Query!$A:$O,15,FALSE)),"",VLOOKUP(Proj12[[#This Row],[ID]],Query!$A:$O,15,FALSE))</f>
        <v/>
      </c>
      <c r="P35" t="str">
        <f>IF(ISBLANK(VLOOKUP(Proj12[[#This Row],[ID]],Query!$A:$P,16,FALSE)),"",VLOOKUP(Proj12[[#This Row],[ID]],Query!$A:$P,16,FALSE))</f>
        <v/>
      </c>
    </row>
    <row r="36" spans="1:16">
      <c r="A36" s="18" t="s">
        <v>1112</v>
      </c>
      <c r="L36" s="5" t="str">
        <f>IF(ISBLANK(VLOOKUP(Proj12[[#This Row],[ID]],Query!$A:$L,12,FALSE)),"",VLOOKUP(Proj12[[#This Row],[ID]],Query!$A:$L,12,FALSE))</f>
        <v/>
      </c>
      <c r="M36" s="5" t="str">
        <f>IF(ISBLANK(VLOOKUP(Proj12[[#This Row],[ID]],Query!$A:$M,13,FALSE)),"",VLOOKUP(Proj12[[#This Row],[ID]],Query!$A:$M,13,FALSE))</f>
        <v/>
      </c>
      <c r="N36" s="5" t="str">
        <f>IF(ISBLANK(VLOOKUP(Proj12[[#This Row],[ID]],Query!$A:$N,14,FALSE)),"",VLOOKUP(Proj12[[#This Row],[ID]],Query!$A:$N,14,FALSE))</f>
        <v/>
      </c>
      <c r="O36" s="5" t="str">
        <f>IF(ISBLANK(VLOOKUP(Proj12[[#This Row],[ID]],Query!$A:$O,15,FALSE)),"",VLOOKUP(Proj12[[#This Row],[ID]],Query!$A:$O,15,FALSE))</f>
        <v/>
      </c>
      <c r="P36" t="str">
        <f>IF(ISBLANK(VLOOKUP(Proj12[[#This Row],[ID]],Query!$A:$P,16,FALSE)),"",VLOOKUP(Proj12[[#This Row],[ID]],Query!$A:$P,16,FALSE))</f>
        <v/>
      </c>
    </row>
    <row r="37" spans="1:16">
      <c r="A37" s="18" t="s">
        <v>1113</v>
      </c>
      <c r="L37" s="5" t="str">
        <f>IF(ISBLANK(VLOOKUP(Proj12[[#This Row],[ID]],Query!$A:$L,12,FALSE)),"",VLOOKUP(Proj12[[#This Row],[ID]],Query!$A:$L,12,FALSE))</f>
        <v/>
      </c>
      <c r="M37" s="5" t="str">
        <f>IF(ISBLANK(VLOOKUP(Proj12[[#This Row],[ID]],Query!$A:$M,13,FALSE)),"",VLOOKUP(Proj12[[#This Row],[ID]],Query!$A:$M,13,FALSE))</f>
        <v/>
      </c>
      <c r="N37" s="5" t="str">
        <f>IF(ISBLANK(VLOOKUP(Proj12[[#This Row],[ID]],Query!$A:$N,14,FALSE)),"",VLOOKUP(Proj12[[#This Row],[ID]],Query!$A:$N,14,FALSE))</f>
        <v/>
      </c>
      <c r="O37" s="5" t="str">
        <f>IF(ISBLANK(VLOOKUP(Proj12[[#This Row],[ID]],Query!$A:$O,15,FALSE)),"",VLOOKUP(Proj12[[#This Row],[ID]],Query!$A:$O,15,FALSE))</f>
        <v/>
      </c>
      <c r="P37" t="str">
        <f>IF(ISBLANK(VLOOKUP(Proj12[[#This Row],[ID]],Query!$A:$P,16,FALSE)),"",VLOOKUP(Proj12[[#This Row],[ID]],Query!$A:$P,16,FALSE))</f>
        <v/>
      </c>
    </row>
    <row r="38" spans="1:16">
      <c r="A38" s="18" t="s">
        <v>1114</v>
      </c>
      <c r="L38" s="5" t="str">
        <f>IF(ISBLANK(VLOOKUP(Proj12[[#This Row],[ID]],Query!$A:$L,12,FALSE)),"",VLOOKUP(Proj12[[#This Row],[ID]],Query!$A:$L,12,FALSE))</f>
        <v/>
      </c>
      <c r="M38" s="5" t="str">
        <f>IF(ISBLANK(VLOOKUP(Proj12[[#This Row],[ID]],Query!$A:$M,13,FALSE)),"",VLOOKUP(Proj12[[#This Row],[ID]],Query!$A:$M,13,FALSE))</f>
        <v/>
      </c>
      <c r="N38" s="5" t="str">
        <f>IF(ISBLANK(VLOOKUP(Proj12[[#This Row],[ID]],Query!$A:$N,14,FALSE)),"",VLOOKUP(Proj12[[#This Row],[ID]],Query!$A:$N,14,FALSE))</f>
        <v/>
      </c>
      <c r="O38" s="5" t="str">
        <f>IF(ISBLANK(VLOOKUP(Proj12[[#This Row],[ID]],Query!$A:$O,15,FALSE)),"",VLOOKUP(Proj12[[#This Row],[ID]],Query!$A:$O,15,FALSE))</f>
        <v/>
      </c>
      <c r="P38" t="str">
        <f>IF(ISBLANK(VLOOKUP(Proj12[[#This Row],[ID]],Query!$A:$P,16,FALSE)),"",VLOOKUP(Proj12[[#This Row],[ID]],Query!$A:$P,16,FALSE))</f>
        <v/>
      </c>
    </row>
    <row r="39" spans="1:16">
      <c r="A39" s="18" t="s">
        <v>1115</v>
      </c>
      <c r="L39" s="5" t="str">
        <f>IF(ISBLANK(VLOOKUP(Proj12[[#This Row],[ID]],Query!$A:$L,12,FALSE)),"",VLOOKUP(Proj12[[#This Row],[ID]],Query!$A:$L,12,FALSE))</f>
        <v/>
      </c>
      <c r="M39" s="5" t="str">
        <f>IF(ISBLANK(VLOOKUP(Proj12[[#This Row],[ID]],Query!$A:$M,13,FALSE)),"",VLOOKUP(Proj12[[#This Row],[ID]],Query!$A:$M,13,FALSE))</f>
        <v/>
      </c>
      <c r="N39" s="5" t="str">
        <f>IF(ISBLANK(VLOOKUP(Proj12[[#This Row],[ID]],Query!$A:$N,14,FALSE)),"",VLOOKUP(Proj12[[#This Row],[ID]],Query!$A:$N,14,FALSE))</f>
        <v/>
      </c>
      <c r="O39" s="5" t="str">
        <f>IF(ISBLANK(VLOOKUP(Proj12[[#This Row],[ID]],Query!$A:$O,15,FALSE)),"",VLOOKUP(Proj12[[#This Row],[ID]],Query!$A:$O,15,FALSE))</f>
        <v/>
      </c>
      <c r="P39" t="str">
        <f>IF(ISBLANK(VLOOKUP(Proj12[[#This Row],[ID]],Query!$A:$P,16,FALSE)),"",VLOOKUP(Proj12[[#This Row],[ID]],Query!$A:$P,16,FALSE))</f>
        <v/>
      </c>
    </row>
    <row r="40" spans="1:16">
      <c r="A40" s="18" t="s">
        <v>1116</v>
      </c>
      <c r="L40" s="5" t="str">
        <f>IF(ISBLANK(VLOOKUP(Proj12[[#This Row],[ID]],Query!$A:$L,12,FALSE)),"",VLOOKUP(Proj12[[#This Row],[ID]],Query!$A:$L,12,FALSE))</f>
        <v/>
      </c>
      <c r="M40" s="5" t="str">
        <f>IF(ISBLANK(VLOOKUP(Proj12[[#This Row],[ID]],Query!$A:$M,13,FALSE)),"",VLOOKUP(Proj12[[#This Row],[ID]],Query!$A:$M,13,FALSE))</f>
        <v/>
      </c>
      <c r="N40" s="5" t="str">
        <f>IF(ISBLANK(VLOOKUP(Proj12[[#This Row],[ID]],Query!$A:$N,14,FALSE)),"",VLOOKUP(Proj12[[#This Row],[ID]],Query!$A:$N,14,FALSE))</f>
        <v/>
      </c>
      <c r="O40" s="5" t="str">
        <f>IF(ISBLANK(VLOOKUP(Proj12[[#This Row],[ID]],Query!$A:$O,15,FALSE)),"",VLOOKUP(Proj12[[#This Row],[ID]],Query!$A:$O,15,FALSE))</f>
        <v/>
      </c>
      <c r="P40" t="str">
        <f>IF(ISBLANK(VLOOKUP(Proj12[[#This Row],[ID]],Query!$A:$P,16,FALSE)),"",VLOOKUP(Proj12[[#This Row],[ID]],Query!$A:$P,16,FALSE))</f>
        <v/>
      </c>
    </row>
    <row r="41" spans="1:16">
      <c r="A41" s="18" t="s">
        <v>1117</v>
      </c>
      <c r="L41" s="5" t="str">
        <f>IF(ISBLANK(VLOOKUP(Proj12[[#This Row],[ID]],Query!$A:$L,12,FALSE)),"",VLOOKUP(Proj12[[#This Row],[ID]],Query!$A:$L,12,FALSE))</f>
        <v/>
      </c>
      <c r="M41" s="5" t="str">
        <f>IF(ISBLANK(VLOOKUP(Proj12[[#This Row],[ID]],Query!$A:$M,13,FALSE)),"",VLOOKUP(Proj12[[#This Row],[ID]],Query!$A:$M,13,FALSE))</f>
        <v/>
      </c>
      <c r="N41" s="5" t="str">
        <f>IF(ISBLANK(VLOOKUP(Proj12[[#This Row],[ID]],Query!$A:$N,14,FALSE)),"",VLOOKUP(Proj12[[#This Row],[ID]],Query!$A:$N,14,FALSE))</f>
        <v/>
      </c>
      <c r="O41" s="5" t="str">
        <f>IF(ISBLANK(VLOOKUP(Proj12[[#This Row],[ID]],Query!$A:$O,15,FALSE)),"",VLOOKUP(Proj12[[#This Row],[ID]],Query!$A:$O,15,FALSE))</f>
        <v/>
      </c>
      <c r="P41" t="str">
        <f>IF(ISBLANK(VLOOKUP(Proj12[[#This Row],[ID]],Query!$A:$P,16,FALSE)),"",VLOOKUP(Proj12[[#This Row],[ID]],Query!$A:$P,16,FALSE))</f>
        <v/>
      </c>
    </row>
    <row r="42" spans="1:16">
      <c r="A42" s="18" t="s">
        <v>1118</v>
      </c>
      <c r="L42" s="5" t="str">
        <f>IF(ISBLANK(VLOOKUP(Proj12[[#This Row],[ID]],Query!$A:$L,12,FALSE)),"",VLOOKUP(Proj12[[#This Row],[ID]],Query!$A:$L,12,FALSE))</f>
        <v/>
      </c>
      <c r="M42" s="5" t="str">
        <f>IF(ISBLANK(VLOOKUP(Proj12[[#This Row],[ID]],Query!$A:$M,13,FALSE)),"",VLOOKUP(Proj12[[#This Row],[ID]],Query!$A:$M,13,FALSE))</f>
        <v/>
      </c>
      <c r="N42" s="5" t="str">
        <f>IF(ISBLANK(VLOOKUP(Proj12[[#This Row],[ID]],Query!$A:$N,14,FALSE)),"",VLOOKUP(Proj12[[#This Row],[ID]],Query!$A:$N,14,FALSE))</f>
        <v/>
      </c>
      <c r="O42" s="5" t="str">
        <f>IF(ISBLANK(VLOOKUP(Proj12[[#This Row],[ID]],Query!$A:$O,15,FALSE)),"",VLOOKUP(Proj12[[#This Row],[ID]],Query!$A:$O,15,FALSE))</f>
        <v/>
      </c>
      <c r="P42" t="str">
        <f>IF(ISBLANK(VLOOKUP(Proj12[[#This Row],[ID]],Query!$A:$P,16,FALSE)),"",VLOOKUP(Proj12[[#This Row],[ID]],Query!$A:$P,16,FALSE))</f>
        <v/>
      </c>
    </row>
    <row r="43" spans="1:16">
      <c r="A43" s="18" t="s">
        <v>1119</v>
      </c>
      <c r="L43" s="5" t="str">
        <f>IF(ISBLANK(VLOOKUP(Proj12[[#This Row],[ID]],Query!$A:$L,12,FALSE)),"",VLOOKUP(Proj12[[#This Row],[ID]],Query!$A:$L,12,FALSE))</f>
        <v/>
      </c>
      <c r="M43" s="5" t="str">
        <f>IF(ISBLANK(VLOOKUP(Proj12[[#This Row],[ID]],Query!$A:$M,13,FALSE)),"",VLOOKUP(Proj12[[#This Row],[ID]],Query!$A:$M,13,FALSE))</f>
        <v/>
      </c>
      <c r="N43" s="5" t="str">
        <f>IF(ISBLANK(VLOOKUP(Proj12[[#This Row],[ID]],Query!$A:$N,14,FALSE)),"",VLOOKUP(Proj12[[#This Row],[ID]],Query!$A:$N,14,FALSE))</f>
        <v/>
      </c>
      <c r="O43" s="5" t="str">
        <f>IF(ISBLANK(VLOOKUP(Proj12[[#This Row],[ID]],Query!$A:$O,15,FALSE)),"",VLOOKUP(Proj12[[#This Row],[ID]],Query!$A:$O,15,FALSE))</f>
        <v/>
      </c>
      <c r="P43" t="str">
        <f>IF(ISBLANK(VLOOKUP(Proj12[[#This Row],[ID]],Query!$A:$P,16,FALSE)),"",VLOOKUP(Proj12[[#This Row],[ID]],Query!$A:$P,16,FALSE))</f>
        <v/>
      </c>
    </row>
    <row r="44" spans="1:16">
      <c r="A44" s="18" t="s">
        <v>1120</v>
      </c>
      <c r="L44" s="5" t="str">
        <f>IF(ISBLANK(VLOOKUP(Proj12[[#This Row],[ID]],Query!$A:$L,12,FALSE)),"",VLOOKUP(Proj12[[#This Row],[ID]],Query!$A:$L,12,FALSE))</f>
        <v/>
      </c>
      <c r="M44" s="5" t="str">
        <f>IF(ISBLANK(VLOOKUP(Proj12[[#This Row],[ID]],Query!$A:$M,13,FALSE)),"",VLOOKUP(Proj12[[#This Row],[ID]],Query!$A:$M,13,FALSE))</f>
        <v/>
      </c>
      <c r="N44" s="5" t="str">
        <f>IF(ISBLANK(VLOOKUP(Proj12[[#This Row],[ID]],Query!$A:$N,14,FALSE)),"",VLOOKUP(Proj12[[#This Row],[ID]],Query!$A:$N,14,FALSE))</f>
        <v/>
      </c>
      <c r="O44" s="5" t="str">
        <f>IF(ISBLANK(VLOOKUP(Proj12[[#This Row],[ID]],Query!$A:$O,15,FALSE)),"",VLOOKUP(Proj12[[#This Row],[ID]],Query!$A:$O,15,FALSE))</f>
        <v/>
      </c>
      <c r="P44" t="str">
        <f>IF(ISBLANK(VLOOKUP(Proj12[[#This Row],[ID]],Query!$A:$P,16,FALSE)),"",VLOOKUP(Proj12[[#This Row],[ID]],Query!$A:$P,16,FALSE))</f>
        <v/>
      </c>
    </row>
    <row r="45" spans="1:16">
      <c r="A45" s="18" t="s">
        <v>1121</v>
      </c>
      <c r="L45" s="5" t="str">
        <f>IF(ISBLANK(VLOOKUP(Proj12[[#This Row],[ID]],Query!$A:$L,12,FALSE)),"",VLOOKUP(Proj12[[#This Row],[ID]],Query!$A:$L,12,FALSE))</f>
        <v/>
      </c>
      <c r="M45" s="5" t="str">
        <f>IF(ISBLANK(VLOOKUP(Proj12[[#This Row],[ID]],Query!$A:$M,13,FALSE)),"",VLOOKUP(Proj12[[#This Row],[ID]],Query!$A:$M,13,FALSE))</f>
        <v/>
      </c>
      <c r="N45" s="5" t="str">
        <f>IF(ISBLANK(VLOOKUP(Proj12[[#This Row],[ID]],Query!$A:$N,14,FALSE)),"",VLOOKUP(Proj12[[#This Row],[ID]],Query!$A:$N,14,FALSE))</f>
        <v/>
      </c>
      <c r="O45" s="5" t="str">
        <f>IF(ISBLANK(VLOOKUP(Proj12[[#This Row],[ID]],Query!$A:$O,15,FALSE)),"",VLOOKUP(Proj12[[#This Row],[ID]],Query!$A:$O,15,FALSE))</f>
        <v/>
      </c>
      <c r="P45" t="str">
        <f>IF(ISBLANK(VLOOKUP(Proj12[[#This Row],[ID]],Query!$A:$P,16,FALSE)),"",VLOOKUP(Proj12[[#This Row],[ID]],Query!$A:$P,16,FALSE))</f>
        <v/>
      </c>
    </row>
    <row r="46" spans="1:16">
      <c r="A46" s="18" t="s">
        <v>1122</v>
      </c>
      <c r="L46" s="5" t="str">
        <f>IF(ISBLANK(VLOOKUP(Proj12[[#This Row],[ID]],Query!$A:$L,12,FALSE)),"",VLOOKUP(Proj12[[#This Row],[ID]],Query!$A:$L,12,FALSE))</f>
        <v/>
      </c>
      <c r="M46" s="5" t="str">
        <f>IF(ISBLANK(VLOOKUP(Proj12[[#This Row],[ID]],Query!$A:$M,13,FALSE)),"",VLOOKUP(Proj12[[#This Row],[ID]],Query!$A:$M,13,FALSE))</f>
        <v/>
      </c>
      <c r="N46" s="5" t="str">
        <f>IF(ISBLANK(VLOOKUP(Proj12[[#This Row],[ID]],Query!$A:$N,14,FALSE)),"",VLOOKUP(Proj12[[#This Row],[ID]],Query!$A:$N,14,FALSE))</f>
        <v/>
      </c>
      <c r="O46" s="5" t="str">
        <f>IF(ISBLANK(VLOOKUP(Proj12[[#This Row],[ID]],Query!$A:$O,15,FALSE)),"",VLOOKUP(Proj12[[#This Row],[ID]],Query!$A:$O,15,FALSE))</f>
        <v/>
      </c>
      <c r="P46" t="str">
        <f>IF(ISBLANK(VLOOKUP(Proj12[[#This Row],[ID]],Query!$A:$P,16,FALSE)),"",VLOOKUP(Proj12[[#This Row],[ID]],Query!$A:$P,16,FALSE))</f>
        <v/>
      </c>
    </row>
    <row r="47" spans="1:16">
      <c r="A47" s="18" t="s">
        <v>1123</v>
      </c>
      <c r="L47" s="5" t="str">
        <f>IF(ISBLANK(VLOOKUP(Proj12[[#This Row],[ID]],Query!$A:$L,12,FALSE)),"",VLOOKUP(Proj12[[#This Row],[ID]],Query!$A:$L,12,FALSE))</f>
        <v/>
      </c>
      <c r="M47" s="5" t="str">
        <f>IF(ISBLANK(VLOOKUP(Proj12[[#This Row],[ID]],Query!$A:$M,13,FALSE)),"",VLOOKUP(Proj12[[#This Row],[ID]],Query!$A:$M,13,FALSE))</f>
        <v/>
      </c>
      <c r="N47" s="5" t="str">
        <f>IF(ISBLANK(VLOOKUP(Proj12[[#This Row],[ID]],Query!$A:$N,14,FALSE)),"",VLOOKUP(Proj12[[#This Row],[ID]],Query!$A:$N,14,FALSE))</f>
        <v/>
      </c>
      <c r="O47" s="5" t="str">
        <f>IF(ISBLANK(VLOOKUP(Proj12[[#This Row],[ID]],Query!$A:$O,15,FALSE)),"",VLOOKUP(Proj12[[#This Row],[ID]],Query!$A:$O,15,FALSE))</f>
        <v/>
      </c>
      <c r="P47" t="str">
        <f>IF(ISBLANK(VLOOKUP(Proj12[[#This Row],[ID]],Query!$A:$P,16,FALSE)),"",VLOOKUP(Proj12[[#This Row],[ID]],Query!$A:$P,16,FALSE))</f>
        <v/>
      </c>
    </row>
    <row r="48" spans="1:16">
      <c r="A48" s="18" t="s">
        <v>1124</v>
      </c>
      <c r="L48" s="5" t="str">
        <f>IF(ISBLANK(VLOOKUP(Proj12[[#This Row],[ID]],Query!$A:$L,12,FALSE)),"",VLOOKUP(Proj12[[#This Row],[ID]],Query!$A:$L,12,FALSE))</f>
        <v/>
      </c>
      <c r="M48" s="5" t="str">
        <f>IF(ISBLANK(VLOOKUP(Proj12[[#This Row],[ID]],Query!$A:$M,13,FALSE)),"",VLOOKUP(Proj12[[#This Row],[ID]],Query!$A:$M,13,FALSE))</f>
        <v/>
      </c>
      <c r="N48" s="5" t="str">
        <f>IF(ISBLANK(VLOOKUP(Proj12[[#This Row],[ID]],Query!$A:$N,14,FALSE)),"",VLOOKUP(Proj12[[#This Row],[ID]],Query!$A:$N,14,FALSE))</f>
        <v/>
      </c>
      <c r="O48" s="5" t="str">
        <f>IF(ISBLANK(VLOOKUP(Proj12[[#This Row],[ID]],Query!$A:$O,15,FALSE)),"",VLOOKUP(Proj12[[#This Row],[ID]],Query!$A:$O,15,FALSE))</f>
        <v/>
      </c>
      <c r="P48" t="str">
        <f>IF(ISBLANK(VLOOKUP(Proj12[[#This Row],[ID]],Query!$A:$P,16,FALSE)),"",VLOOKUP(Proj12[[#This Row],[ID]],Query!$A:$P,16,FALSE))</f>
        <v/>
      </c>
    </row>
    <row r="49" spans="1:16">
      <c r="A49" s="18" t="s">
        <v>1125</v>
      </c>
      <c r="L49" s="5" t="str">
        <f>IF(ISBLANK(VLOOKUP(Proj12[[#This Row],[ID]],Query!$A:$L,12,FALSE)),"",VLOOKUP(Proj12[[#This Row],[ID]],Query!$A:$L,12,FALSE))</f>
        <v/>
      </c>
      <c r="M49" s="5" t="str">
        <f>IF(ISBLANK(VLOOKUP(Proj12[[#This Row],[ID]],Query!$A:$M,13,FALSE)),"",VLOOKUP(Proj12[[#This Row],[ID]],Query!$A:$M,13,FALSE))</f>
        <v/>
      </c>
      <c r="N49" s="5" t="str">
        <f>IF(ISBLANK(VLOOKUP(Proj12[[#This Row],[ID]],Query!$A:$N,14,FALSE)),"",VLOOKUP(Proj12[[#This Row],[ID]],Query!$A:$N,14,FALSE))</f>
        <v/>
      </c>
      <c r="O49" s="5" t="str">
        <f>IF(ISBLANK(VLOOKUP(Proj12[[#This Row],[ID]],Query!$A:$O,15,FALSE)),"",VLOOKUP(Proj12[[#This Row],[ID]],Query!$A:$O,15,FALSE))</f>
        <v/>
      </c>
      <c r="P49" t="str">
        <f>IF(ISBLANK(VLOOKUP(Proj12[[#This Row],[ID]],Query!$A:$P,16,FALSE)),"",VLOOKUP(Proj12[[#This Row],[ID]],Query!$A:$P,16,FALSE))</f>
        <v/>
      </c>
    </row>
    <row r="50" spans="1:16">
      <c r="A50" s="18" t="s">
        <v>1126</v>
      </c>
      <c r="L50" s="5" t="str">
        <f>IF(ISBLANK(VLOOKUP(Proj12[[#This Row],[ID]],Query!$A:$L,12,FALSE)),"",VLOOKUP(Proj12[[#This Row],[ID]],Query!$A:$L,12,FALSE))</f>
        <v/>
      </c>
      <c r="M50" s="5" t="str">
        <f>IF(ISBLANK(VLOOKUP(Proj12[[#This Row],[ID]],Query!$A:$M,13,FALSE)),"",VLOOKUP(Proj12[[#This Row],[ID]],Query!$A:$M,13,FALSE))</f>
        <v/>
      </c>
      <c r="N50" s="5" t="str">
        <f>IF(ISBLANK(VLOOKUP(Proj12[[#This Row],[ID]],Query!$A:$N,14,FALSE)),"",VLOOKUP(Proj12[[#This Row],[ID]],Query!$A:$N,14,FALSE))</f>
        <v/>
      </c>
      <c r="O50" s="5" t="str">
        <f>IF(ISBLANK(VLOOKUP(Proj12[[#This Row],[ID]],Query!$A:$O,15,FALSE)),"",VLOOKUP(Proj12[[#This Row],[ID]],Query!$A:$O,15,FALSE))</f>
        <v/>
      </c>
      <c r="P50" t="str">
        <f>IF(ISBLANK(VLOOKUP(Proj12[[#This Row],[ID]],Query!$A:$P,16,FALSE)),"",VLOOKUP(Proj12[[#This Row],[ID]],Query!$A:$P,16,FALSE))</f>
        <v/>
      </c>
    </row>
    <row r="51" spans="1:16">
      <c r="A51" s="18" t="s">
        <v>1127</v>
      </c>
      <c r="L51" s="5" t="str">
        <f>IF(ISBLANK(VLOOKUP(Proj12[[#This Row],[ID]],Query!$A:$L,12,FALSE)),"",VLOOKUP(Proj12[[#This Row],[ID]],Query!$A:$L,12,FALSE))</f>
        <v/>
      </c>
      <c r="M51" s="5" t="str">
        <f>IF(ISBLANK(VLOOKUP(Proj12[[#This Row],[ID]],Query!$A:$M,13,FALSE)),"",VLOOKUP(Proj12[[#This Row],[ID]],Query!$A:$M,13,FALSE))</f>
        <v/>
      </c>
      <c r="N51" s="5" t="str">
        <f>IF(ISBLANK(VLOOKUP(Proj12[[#This Row],[ID]],Query!$A:$N,14,FALSE)),"",VLOOKUP(Proj12[[#This Row],[ID]],Query!$A:$N,14,FALSE))</f>
        <v/>
      </c>
      <c r="O51" s="5" t="str">
        <f>IF(ISBLANK(VLOOKUP(Proj12[[#This Row],[ID]],Query!$A:$O,15,FALSE)),"",VLOOKUP(Proj12[[#This Row],[ID]],Query!$A:$O,15,FALSE))</f>
        <v/>
      </c>
      <c r="P51" t="str">
        <f>IF(ISBLANK(VLOOKUP(Proj12[[#This Row],[ID]],Query!$A:$P,16,FALSE)),"",VLOOKUP(Proj12[[#This Row],[ID]],Query!$A:$P,16,FALSE))</f>
        <v/>
      </c>
    </row>
    <row r="52" spans="1:16">
      <c r="A52" s="18" t="s">
        <v>1128</v>
      </c>
      <c r="L52" s="5" t="str">
        <f>IF(ISBLANK(VLOOKUP(Proj12[[#This Row],[ID]],Query!$A:$L,12,FALSE)),"",VLOOKUP(Proj12[[#This Row],[ID]],Query!$A:$L,12,FALSE))</f>
        <v/>
      </c>
      <c r="M52" s="5" t="str">
        <f>IF(ISBLANK(VLOOKUP(Proj12[[#This Row],[ID]],Query!$A:$M,13,FALSE)),"",VLOOKUP(Proj12[[#This Row],[ID]],Query!$A:$M,13,FALSE))</f>
        <v/>
      </c>
      <c r="N52" s="5" t="str">
        <f>IF(ISBLANK(VLOOKUP(Proj12[[#This Row],[ID]],Query!$A:$N,14,FALSE)),"",VLOOKUP(Proj12[[#This Row],[ID]],Query!$A:$N,14,FALSE))</f>
        <v/>
      </c>
      <c r="O52" s="5" t="str">
        <f>IF(ISBLANK(VLOOKUP(Proj12[[#This Row],[ID]],Query!$A:$O,15,FALSE)),"",VLOOKUP(Proj12[[#This Row],[ID]],Query!$A:$O,15,FALSE))</f>
        <v/>
      </c>
      <c r="P52" t="str">
        <f>IF(ISBLANK(VLOOKUP(Proj12[[#This Row],[ID]],Query!$A:$P,16,FALSE)),"",VLOOKUP(Proj12[[#This Row],[ID]],Query!$A:$P,16,FALSE))</f>
        <v/>
      </c>
    </row>
    <row r="53" spans="1:16">
      <c r="A53" s="18" t="s">
        <v>1129</v>
      </c>
      <c r="L53" s="5" t="str">
        <f>IF(ISBLANK(VLOOKUP(Proj12[[#This Row],[ID]],Query!$A:$L,12,FALSE)),"",VLOOKUP(Proj12[[#This Row],[ID]],Query!$A:$L,12,FALSE))</f>
        <v/>
      </c>
      <c r="M53" s="5" t="str">
        <f>IF(ISBLANK(VLOOKUP(Proj12[[#This Row],[ID]],Query!$A:$M,13,FALSE)),"",VLOOKUP(Proj12[[#This Row],[ID]],Query!$A:$M,13,FALSE))</f>
        <v/>
      </c>
      <c r="N53" s="5" t="str">
        <f>IF(ISBLANK(VLOOKUP(Proj12[[#This Row],[ID]],Query!$A:$N,14,FALSE)),"",VLOOKUP(Proj12[[#This Row],[ID]],Query!$A:$N,14,FALSE))</f>
        <v/>
      </c>
      <c r="O53" s="5" t="str">
        <f>IF(ISBLANK(VLOOKUP(Proj12[[#This Row],[ID]],Query!$A:$O,15,FALSE)),"",VLOOKUP(Proj12[[#This Row],[ID]],Query!$A:$O,15,FALSE))</f>
        <v/>
      </c>
      <c r="P53" t="str">
        <f>IF(ISBLANK(VLOOKUP(Proj12[[#This Row],[ID]],Query!$A:$P,16,FALSE)),"",VLOOKUP(Proj12[[#This Row],[ID]],Query!$A:$P,16,FALSE))</f>
        <v/>
      </c>
    </row>
    <row r="54" spans="1:16">
      <c r="A54" s="18" t="s">
        <v>1130</v>
      </c>
      <c r="L54" s="5" t="str">
        <f>IF(ISBLANK(VLOOKUP(Proj12[[#This Row],[ID]],Query!$A:$L,12,FALSE)),"",VLOOKUP(Proj12[[#This Row],[ID]],Query!$A:$L,12,FALSE))</f>
        <v/>
      </c>
      <c r="M54" s="5" t="str">
        <f>IF(ISBLANK(VLOOKUP(Proj12[[#This Row],[ID]],Query!$A:$M,13,FALSE)),"",VLOOKUP(Proj12[[#This Row],[ID]],Query!$A:$M,13,FALSE))</f>
        <v/>
      </c>
      <c r="N54" s="5" t="str">
        <f>IF(ISBLANK(VLOOKUP(Proj12[[#This Row],[ID]],Query!$A:$N,14,FALSE)),"",VLOOKUP(Proj12[[#This Row],[ID]],Query!$A:$N,14,FALSE))</f>
        <v/>
      </c>
      <c r="O54" s="5" t="str">
        <f>IF(ISBLANK(VLOOKUP(Proj12[[#This Row],[ID]],Query!$A:$O,15,FALSE)),"",VLOOKUP(Proj12[[#This Row],[ID]],Query!$A:$O,15,FALSE))</f>
        <v/>
      </c>
      <c r="P54" t="str">
        <f>IF(ISBLANK(VLOOKUP(Proj12[[#This Row],[ID]],Query!$A:$P,16,FALSE)),"",VLOOKUP(Proj12[[#This Row],[ID]],Query!$A:$P,16,FALSE))</f>
        <v/>
      </c>
    </row>
    <row r="55" spans="1:16">
      <c r="A55" s="18" t="s">
        <v>1131</v>
      </c>
      <c r="L55" s="5" t="str">
        <f>IF(ISBLANK(VLOOKUP(Proj12[[#This Row],[ID]],Query!$A:$L,12,FALSE)),"",VLOOKUP(Proj12[[#This Row],[ID]],Query!$A:$L,12,FALSE))</f>
        <v/>
      </c>
      <c r="M55" s="5" t="str">
        <f>IF(ISBLANK(VLOOKUP(Proj12[[#This Row],[ID]],Query!$A:$M,13,FALSE)),"",VLOOKUP(Proj12[[#This Row],[ID]],Query!$A:$M,13,FALSE))</f>
        <v/>
      </c>
      <c r="N55" s="5" t="str">
        <f>IF(ISBLANK(VLOOKUP(Proj12[[#This Row],[ID]],Query!$A:$N,14,FALSE)),"",VLOOKUP(Proj12[[#This Row],[ID]],Query!$A:$N,14,FALSE))</f>
        <v/>
      </c>
      <c r="O55" s="5" t="str">
        <f>IF(ISBLANK(VLOOKUP(Proj12[[#This Row],[ID]],Query!$A:$O,15,FALSE)),"",VLOOKUP(Proj12[[#This Row],[ID]],Query!$A:$O,15,FALSE))</f>
        <v/>
      </c>
      <c r="P55" t="str">
        <f>IF(ISBLANK(VLOOKUP(Proj12[[#This Row],[ID]],Query!$A:$P,16,FALSE)),"",VLOOKUP(Proj12[[#This Row],[ID]],Query!$A:$P,16,FALSE))</f>
        <v/>
      </c>
    </row>
    <row r="56" spans="1:16">
      <c r="A56" s="18" t="s">
        <v>1132</v>
      </c>
      <c r="L56" s="5" t="str">
        <f>IF(ISBLANK(VLOOKUP(Proj12[[#This Row],[ID]],Query!$A:$L,12,FALSE)),"",VLOOKUP(Proj12[[#This Row],[ID]],Query!$A:$L,12,FALSE))</f>
        <v/>
      </c>
      <c r="M56" s="5" t="str">
        <f>IF(ISBLANK(VLOOKUP(Proj12[[#This Row],[ID]],Query!$A:$M,13,FALSE)),"",VLOOKUP(Proj12[[#This Row],[ID]],Query!$A:$M,13,FALSE))</f>
        <v/>
      </c>
      <c r="N56" s="5" t="str">
        <f>IF(ISBLANK(VLOOKUP(Proj12[[#This Row],[ID]],Query!$A:$N,14,FALSE)),"",VLOOKUP(Proj12[[#This Row],[ID]],Query!$A:$N,14,FALSE))</f>
        <v/>
      </c>
      <c r="O56" s="5" t="str">
        <f>IF(ISBLANK(VLOOKUP(Proj12[[#This Row],[ID]],Query!$A:$O,15,FALSE)),"",VLOOKUP(Proj12[[#This Row],[ID]],Query!$A:$O,15,FALSE))</f>
        <v/>
      </c>
      <c r="P56" t="str">
        <f>IF(ISBLANK(VLOOKUP(Proj12[[#This Row],[ID]],Query!$A:$P,16,FALSE)),"",VLOOKUP(Proj12[[#This Row],[ID]],Query!$A:$P,16,FALSE))</f>
        <v/>
      </c>
    </row>
    <row r="57" spans="1:16">
      <c r="A57" s="18" t="s">
        <v>1133</v>
      </c>
      <c r="L57" s="5" t="str">
        <f>IF(ISBLANK(VLOOKUP(Proj12[[#This Row],[ID]],Query!$A:$L,12,FALSE)),"",VLOOKUP(Proj12[[#This Row],[ID]],Query!$A:$L,12,FALSE))</f>
        <v/>
      </c>
      <c r="M57" s="5" t="str">
        <f>IF(ISBLANK(VLOOKUP(Proj12[[#This Row],[ID]],Query!$A:$M,13,FALSE)),"",VLOOKUP(Proj12[[#This Row],[ID]],Query!$A:$M,13,FALSE))</f>
        <v/>
      </c>
      <c r="N57" s="5" t="str">
        <f>IF(ISBLANK(VLOOKUP(Proj12[[#This Row],[ID]],Query!$A:$N,14,FALSE)),"",VLOOKUP(Proj12[[#This Row],[ID]],Query!$A:$N,14,FALSE))</f>
        <v/>
      </c>
      <c r="O57" s="5" t="str">
        <f>IF(ISBLANK(VLOOKUP(Proj12[[#This Row],[ID]],Query!$A:$O,15,FALSE)),"",VLOOKUP(Proj12[[#This Row],[ID]],Query!$A:$O,15,FALSE))</f>
        <v/>
      </c>
      <c r="P57" t="str">
        <f>IF(ISBLANK(VLOOKUP(Proj12[[#This Row],[ID]],Query!$A:$P,16,FALSE)),"",VLOOKUP(Proj12[[#This Row],[ID]],Query!$A:$P,16,FALSE))</f>
        <v/>
      </c>
    </row>
    <row r="58" spans="1:16">
      <c r="A58" s="18" t="s">
        <v>1134</v>
      </c>
      <c r="L58" s="5" t="str">
        <f>IF(ISBLANK(VLOOKUP(Proj12[[#This Row],[ID]],Query!$A:$L,12,FALSE)),"",VLOOKUP(Proj12[[#This Row],[ID]],Query!$A:$L,12,FALSE))</f>
        <v/>
      </c>
      <c r="M58" s="5" t="str">
        <f>IF(ISBLANK(VLOOKUP(Proj12[[#This Row],[ID]],Query!$A:$M,13,FALSE)),"",VLOOKUP(Proj12[[#This Row],[ID]],Query!$A:$M,13,FALSE))</f>
        <v/>
      </c>
      <c r="N58" s="5" t="str">
        <f>IF(ISBLANK(VLOOKUP(Proj12[[#This Row],[ID]],Query!$A:$N,14,FALSE)),"",VLOOKUP(Proj12[[#This Row],[ID]],Query!$A:$N,14,FALSE))</f>
        <v/>
      </c>
      <c r="O58" s="5" t="str">
        <f>IF(ISBLANK(VLOOKUP(Proj12[[#This Row],[ID]],Query!$A:$O,15,FALSE)),"",VLOOKUP(Proj12[[#This Row],[ID]],Query!$A:$O,15,FALSE))</f>
        <v/>
      </c>
      <c r="P58" t="str">
        <f>IF(ISBLANK(VLOOKUP(Proj12[[#This Row],[ID]],Query!$A:$P,16,FALSE)),"",VLOOKUP(Proj12[[#This Row],[ID]],Query!$A:$P,16,FALSE))</f>
        <v/>
      </c>
    </row>
    <row r="59" spans="1:16">
      <c r="A59" s="18" t="s">
        <v>1135</v>
      </c>
      <c r="L59" s="5" t="str">
        <f>IF(ISBLANK(VLOOKUP(Proj12[[#This Row],[ID]],Query!$A:$L,12,FALSE)),"",VLOOKUP(Proj12[[#This Row],[ID]],Query!$A:$L,12,FALSE))</f>
        <v/>
      </c>
      <c r="M59" s="5" t="str">
        <f>IF(ISBLANK(VLOOKUP(Proj12[[#This Row],[ID]],Query!$A:$M,13,FALSE)),"",VLOOKUP(Proj12[[#This Row],[ID]],Query!$A:$M,13,FALSE))</f>
        <v/>
      </c>
      <c r="N59" s="5" t="str">
        <f>IF(ISBLANK(VLOOKUP(Proj12[[#This Row],[ID]],Query!$A:$N,14,FALSE)),"",VLOOKUP(Proj12[[#This Row],[ID]],Query!$A:$N,14,FALSE))</f>
        <v/>
      </c>
      <c r="O59" s="5" t="str">
        <f>IF(ISBLANK(VLOOKUP(Proj12[[#This Row],[ID]],Query!$A:$O,15,FALSE)),"",VLOOKUP(Proj12[[#This Row],[ID]],Query!$A:$O,15,FALSE))</f>
        <v/>
      </c>
      <c r="P59" t="str">
        <f>IF(ISBLANK(VLOOKUP(Proj12[[#This Row],[ID]],Query!$A:$P,16,FALSE)),"",VLOOKUP(Proj12[[#This Row],[ID]],Query!$A:$P,16,FALSE))</f>
        <v/>
      </c>
    </row>
    <row r="60" spans="1:16">
      <c r="A60" s="18" t="s">
        <v>1136</v>
      </c>
      <c r="L60" s="5" t="str">
        <f>IF(ISBLANK(VLOOKUP(Proj12[[#This Row],[ID]],Query!$A:$L,12,FALSE)),"",VLOOKUP(Proj12[[#This Row],[ID]],Query!$A:$L,12,FALSE))</f>
        <v/>
      </c>
      <c r="M60" s="5" t="str">
        <f>IF(ISBLANK(VLOOKUP(Proj12[[#This Row],[ID]],Query!$A:$M,13,FALSE)),"",VLOOKUP(Proj12[[#This Row],[ID]],Query!$A:$M,13,FALSE))</f>
        <v/>
      </c>
      <c r="N60" s="5" t="str">
        <f>IF(ISBLANK(VLOOKUP(Proj12[[#This Row],[ID]],Query!$A:$N,14,FALSE)),"",VLOOKUP(Proj12[[#This Row],[ID]],Query!$A:$N,14,FALSE))</f>
        <v/>
      </c>
      <c r="O60" s="5" t="str">
        <f>IF(ISBLANK(VLOOKUP(Proj12[[#This Row],[ID]],Query!$A:$O,15,FALSE)),"",VLOOKUP(Proj12[[#This Row],[ID]],Query!$A:$O,15,FALSE))</f>
        <v/>
      </c>
      <c r="P60" t="str">
        <f>IF(ISBLANK(VLOOKUP(Proj12[[#This Row],[ID]],Query!$A:$P,16,FALSE)),"",VLOOKUP(Proj12[[#This Row],[ID]],Query!$A:$P,16,FALSE))</f>
        <v/>
      </c>
    </row>
    <row r="61" spans="1:16">
      <c r="A61" s="18" t="s">
        <v>1137</v>
      </c>
      <c r="L61" s="5" t="str">
        <f>IF(ISBLANK(VLOOKUP(Proj12[[#This Row],[ID]],Query!$A:$L,12,FALSE)),"",VLOOKUP(Proj12[[#This Row],[ID]],Query!$A:$L,12,FALSE))</f>
        <v/>
      </c>
      <c r="M61" s="5" t="str">
        <f>IF(ISBLANK(VLOOKUP(Proj12[[#This Row],[ID]],Query!$A:$M,13,FALSE)),"",VLOOKUP(Proj12[[#This Row],[ID]],Query!$A:$M,13,FALSE))</f>
        <v/>
      </c>
      <c r="N61" s="5" t="str">
        <f>IF(ISBLANK(VLOOKUP(Proj12[[#This Row],[ID]],Query!$A:$N,14,FALSE)),"",VLOOKUP(Proj12[[#This Row],[ID]],Query!$A:$N,14,FALSE))</f>
        <v/>
      </c>
      <c r="O61" s="5" t="str">
        <f>IF(ISBLANK(VLOOKUP(Proj12[[#This Row],[ID]],Query!$A:$O,15,FALSE)),"",VLOOKUP(Proj12[[#This Row],[ID]],Query!$A:$O,15,FALSE))</f>
        <v/>
      </c>
      <c r="P61" t="str">
        <f>IF(ISBLANK(VLOOKUP(Proj12[[#This Row],[ID]],Query!$A:$P,16,FALSE)),"",VLOOKUP(Proj12[[#This Row],[ID]],Query!$A:$P,16,FALSE))</f>
        <v/>
      </c>
    </row>
    <row r="62" spans="1:16">
      <c r="A62" s="18" t="s">
        <v>1138</v>
      </c>
      <c r="L62" s="5" t="str">
        <f>IF(ISBLANK(VLOOKUP(Proj12[[#This Row],[ID]],Query!$A:$L,12,FALSE)),"",VLOOKUP(Proj12[[#This Row],[ID]],Query!$A:$L,12,FALSE))</f>
        <v/>
      </c>
      <c r="M62" s="5" t="str">
        <f>IF(ISBLANK(VLOOKUP(Proj12[[#This Row],[ID]],Query!$A:$M,13,FALSE)),"",VLOOKUP(Proj12[[#This Row],[ID]],Query!$A:$M,13,FALSE))</f>
        <v/>
      </c>
      <c r="N62" s="5" t="str">
        <f>IF(ISBLANK(VLOOKUP(Proj12[[#This Row],[ID]],Query!$A:$N,14,FALSE)),"",VLOOKUP(Proj12[[#This Row],[ID]],Query!$A:$N,14,FALSE))</f>
        <v/>
      </c>
      <c r="O62" s="5" t="str">
        <f>IF(ISBLANK(VLOOKUP(Proj12[[#This Row],[ID]],Query!$A:$O,15,FALSE)),"",VLOOKUP(Proj12[[#This Row],[ID]],Query!$A:$O,15,FALSE))</f>
        <v/>
      </c>
      <c r="P62" t="str">
        <f>IF(ISBLANK(VLOOKUP(Proj12[[#This Row],[ID]],Query!$A:$P,16,FALSE)),"",VLOOKUP(Proj12[[#This Row],[ID]],Query!$A:$P,16,FALSE))</f>
        <v/>
      </c>
    </row>
    <row r="63" spans="1:16">
      <c r="A63" s="18" t="s">
        <v>1139</v>
      </c>
      <c r="L63" s="5" t="str">
        <f>IF(ISBLANK(VLOOKUP(Proj12[[#This Row],[ID]],Query!$A:$L,12,FALSE)),"",VLOOKUP(Proj12[[#This Row],[ID]],Query!$A:$L,12,FALSE))</f>
        <v/>
      </c>
      <c r="M63" s="5" t="str">
        <f>IF(ISBLANK(VLOOKUP(Proj12[[#This Row],[ID]],Query!$A:$M,13,FALSE)),"",VLOOKUP(Proj12[[#This Row],[ID]],Query!$A:$M,13,FALSE))</f>
        <v/>
      </c>
      <c r="N63" s="5" t="str">
        <f>IF(ISBLANK(VLOOKUP(Proj12[[#This Row],[ID]],Query!$A:$N,14,FALSE)),"",VLOOKUP(Proj12[[#This Row],[ID]],Query!$A:$N,14,FALSE))</f>
        <v/>
      </c>
      <c r="O63" s="5" t="str">
        <f>IF(ISBLANK(VLOOKUP(Proj12[[#This Row],[ID]],Query!$A:$O,15,FALSE)),"",VLOOKUP(Proj12[[#This Row],[ID]],Query!$A:$O,15,FALSE))</f>
        <v/>
      </c>
      <c r="P63" t="str">
        <f>IF(ISBLANK(VLOOKUP(Proj12[[#This Row],[ID]],Query!$A:$P,16,FALSE)),"",VLOOKUP(Proj12[[#This Row],[ID]],Query!$A:$P,16,FALSE))</f>
        <v/>
      </c>
    </row>
    <row r="64" spans="1:16">
      <c r="A64" s="18" t="s">
        <v>1140</v>
      </c>
      <c r="L64" s="5" t="str">
        <f>IF(ISBLANK(VLOOKUP(Proj12[[#This Row],[ID]],Query!$A:$L,12,FALSE)),"",VLOOKUP(Proj12[[#This Row],[ID]],Query!$A:$L,12,FALSE))</f>
        <v/>
      </c>
      <c r="M64" s="5" t="str">
        <f>IF(ISBLANK(VLOOKUP(Proj12[[#This Row],[ID]],Query!$A:$M,13,FALSE)),"",VLOOKUP(Proj12[[#This Row],[ID]],Query!$A:$M,13,FALSE))</f>
        <v/>
      </c>
      <c r="N64" s="5" t="str">
        <f>IF(ISBLANK(VLOOKUP(Proj12[[#This Row],[ID]],Query!$A:$N,14,FALSE)),"",VLOOKUP(Proj12[[#This Row],[ID]],Query!$A:$N,14,FALSE))</f>
        <v/>
      </c>
      <c r="O64" s="5" t="str">
        <f>IF(ISBLANK(VLOOKUP(Proj12[[#This Row],[ID]],Query!$A:$O,15,FALSE)),"",VLOOKUP(Proj12[[#This Row],[ID]],Query!$A:$O,15,FALSE))</f>
        <v/>
      </c>
      <c r="P64" t="str">
        <f>IF(ISBLANK(VLOOKUP(Proj12[[#This Row],[ID]],Query!$A:$P,16,FALSE)),"",VLOOKUP(Proj12[[#This Row],[ID]],Query!$A:$P,16,FALSE))</f>
        <v/>
      </c>
    </row>
    <row r="65" spans="1:16">
      <c r="A65" s="18" t="s">
        <v>1141</v>
      </c>
      <c r="L65" s="5" t="str">
        <f>IF(ISBLANK(VLOOKUP(Proj12[[#This Row],[ID]],Query!$A:$L,12,FALSE)),"",VLOOKUP(Proj12[[#This Row],[ID]],Query!$A:$L,12,FALSE))</f>
        <v/>
      </c>
      <c r="M65" s="5" t="str">
        <f>IF(ISBLANK(VLOOKUP(Proj12[[#This Row],[ID]],Query!$A:$M,13,FALSE)),"",VLOOKUP(Proj12[[#This Row],[ID]],Query!$A:$M,13,FALSE))</f>
        <v/>
      </c>
      <c r="N65" s="5" t="str">
        <f>IF(ISBLANK(VLOOKUP(Proj12[[#This Row],[ID]],Query!$A:$N,14,FALSE)),"",VLOOKUP(Proj12[[#This Row],[ID]],Query!$A:$N,14,FALSE))</f>
        <v/>
      </c>
      <c r="O65" s="5" t="str">
        <f>IF(ISBLANK(VLOOKUP(Proj12[[#This Row],[ID]],Query!$A:$O,15,FALSE)),"",VLOOKUP(Proj12[[#This Row],[ID]],Query!$A:$O,15,FALSE))</f>
        <v/>
      </c>
      <c r="P65" t="str">
        <f>IF(ISBLANK(VLOOKUP(Proj12[[#This Row],[ID]],Query!$A:$P,16,FALSE)),"",VLOOKUP(Proj12[[#This Row],[ID]],Query!$A:$P,16,FALSE))</f>
        <v/>
      </c>
    </row>
    <row r="66" spans="1:16">
      <c r="A66" s="18" t="s">
        <v>1142</v>
      </c>
      <c r="L66" s="5" t="str">
        <f>IF(ISBLANK(VLOOKUP(Proj12[[#This Row],[ID]],Query!$A:$L,12,FALSE)),"",VLOOKUP(Proj12[[#This Row],[ID]],Query!$A:$L,12,FALSE))</f>
        <v/>
      </c>
      <c r="M66" s="5" t="str">
        <f>IF(ISBLANK(VLOOKUP(Proj12[[#This Row],[ID]],Query!$A:$M,13,FALSE)),"",VLOOKUP(Proj12[[#This Row],[ID]],Query!$A:$M,13,FALSE))</f>
        <v/>
      </c>
      <c r="N66" s="5" t="str">
        <f>IF(ISBLANK(VLOOKUP(Proj12[[#This Row],[ID]],Query!$A:$N,14,FALSE)),"",VLOOKUP(Proj12[[#This Row],[ID]],Query!$A:$N,14,FALSE))</f>
        <v/>
      </c>
      <c r="O66" s="5" t="str">
        <f>IF(ISBLANK(VLOOKUP(Proj12[[#This Row],[ID]],Query!$A:$O,15,FALSE)),"",VLOOKUP(Proj12[[#This Row],[ID]],Query!$A:$O,15,FALSE))</f>
        <v/>
      </c>
      <c r="P66" t="str">
        <f>IF(ISBLANK(VLOOKUP(Proj12[[#This Row],[ID]],Query!$A:$P,16,FALSE)),"",VLOOKUP(Proj12[[#This Row],[ID]],Query!$A:$P,16,FALSE))</f>
        <v/>
      </c>
    </row>
    <row r="67" spans="1:16">
      <c r="A67" s="18" t="s">
        <v>1143</v>
      </c>
      <c r="L67" s="5" t="str">
        <f>IF(ISBLANK(VLOOKUP(Proj12[[#This Row],[ID]],Query!$A:$L,12,FALSE)),"",VLOOKUP(Proj12[[#This Row],[ID]],Query!$A:$L,12,FALSE))</f>
        <v/>
      </c>
      <c r="M67" s="5" t="str">
        <f>IF(ISBLANK(VLOOKUP(Proj12[[#This Row],[ID]],Query!$A:$M,13,FALSE)),"",VLOOKUP(Proj12[[#This Row],[ID]],Query!$A:$M,13,FALSE))</f>
        <v/>
      </c>
      <c r="N67" s="5" t="str">
        <f>IF(ISBLANK(VLOOKUP(Proj12[[#This Row],[ID]],Query!$A:$N,14,FALSE)),"",VLOOKUP(Proj12[[#This Row],[ID]],Query!$A:$N,14,FALSE))</f>
        <v/>
      </c>
      <c r="O67" s="5" t="str">
        <f>IF(ISBLANK(VLOOKUP(Proj12[[#This Row],[ID]],Query!$A:$O,15,FALSE)),"",VLOOKUP(Proj12[[#This Row],[ID]],Query!$A:$O,15,FALSE))</f>
        <v/>
      </c>
      <c r="P67" t="str">
        <f>IF(ISBLANK(VLOOKUP(Proj12[[#This Row],[ID]],Query!$A:$P,16,FALSE)),"",VLOOKUP(Proj12[[#This Row],[ID]],Query!$A:$P,16,FALSE))</f>
        <v/>
      </c>
    </row>
    <row r="68" spans="1:16">
      <c r="A68" s="18" t="s">
        <v>1144</v>
      </c>
      <c r="L68" s="5" t="str">
        <f>IF(ISBLANK(VLOOKUP(Proj12[[#This Row],[ID]],Query!$A:$L,12,FALSE)),"",VLOOKUP(Proj12[[#This Row],[ID]],Query!$A:$L,12,FALSE))</f>
        <v/>
      </c>
      <c r="M68" s="5" t="str">
        <f>IF(ISBLANK(VLOOKUP(Proj12[[#This Row],[ID]],Query!$A:$M,13,FALSE)),"",VLOOKUP(Proj12[[#This Row],[ID]],Query!$A:$M,13,FALSE))</f>
        <v/>
      </c>
      <c r="N68" s="5" t="str">
        <f>IF(ISBLANK(VLOOKUP(Proj12[[#This Row],[ID]],Query!$A:$N,14,FALSE)),"",VLOOKUP(Proj12[[#This Row],[ID]],Query!$A:$N,14,FALSE))</f>
        <v/>
      </c>
      <c r="O68" s="5" t="str">
        <f>IF(ISBLANK(VLOOKUP(Proj12[[#This Row],[ID]],Query!$A:$O,15,FALSE)),"",VLOOKUP(Proj12[[#This Row],[ID]],Query!$A:$O,15,FALSE))</f>
        <v/>
      </c>
      <c r="P68" t="str">
        <f>IF(ISBLANK(VLOOKUP(Proj12[[#This Row],[ID]],Query!$A:$P,16,FALSE)),"",VLOOKUP(Proj12[[#This Row],[ID]],Query!$A:$P,16,FALSE))</f>
        <v/>
      </c>
    </row>
    <row r="69" spans="1:16">
      <c r="A69" s="18" t="s">
        <v>1145</v>
      </c>
      <c r="L69" s="5" t="str">
        <f>IF(ISBLANK(VLOOKUP(Proj12[[#This Row],[ID]],Query!$A:$L,12,FALSE)),"",VLOOKUP(Proj12[[#This Row],[ID]],Query!$A:$L,12,FALSE))</f>
        <v/>
      </c>
      <c r="M69" s="5" t="str">
        <f>IF(ISBLANK(VLOOKUP(Proj12[[#This Row],[ID]],Query!$A:$M,13,FALSE)),"",VLOOKUP(Proj12[[#This Row],[ID]],Query!$A:$M,13,FALSE))</f>
        <v/>
      </c>
      <c r="N69" s="5" t="str">
        <f>IF(ISBLANK(VLOOKUP(Proj12[[#This Row],[ID]],Query!$A:$N,14,FALSE)),"",VLOOKUP(Proj12[[#This Row],[ID]],Query!$A:$N,14,FALSE))</f>
        <v/>
      </c>
      <c r="O69" s="5" t="str">
        <f>IF(ISBLANK(VLOOKUP(Proj12[[#This Row],[ID]],Query!$A:$O,15,FALSE)),"",VLOOKUP(Proj12[[#This Row],[ID]],Query!$A:$O,15,FALSE))</f>
        <v/>
      </c>
      <c r="P69" t="str">
        <f>IF(ISBLANK(VLOOKUP(Proj12[[#This Row],[ID]],Query!$A:$P,16,FALSE)),"",VLOOKUP(Proj12[[#This Row],[ID]],Query!$A:$P,16,FALSE))</f>
        <v/>
      </c>
    </row>
    <row r="70" spans="1:16">
      <c r="A70" s="18" t="s">
        <v>1146</v>
      </c>
      <c r="L70" s="5" t="str">
        <f>IF(ISBLANK(VLOOKUP(Proj12[[#This Row],[ID]],Query!$A:$L,12,FALSE)),"",VLOOKUP(Proj12[[#This Row],[ID]],Query!$A:$L,12,FALSE))</f>
        <v/>
      </c>
      <c r="M70" s="5" t="str">
        <f>IF(ISBLANK(VLOOKUP(Proj12[[#This Row],[ID]],Query!$A:$M,13,FALSE)),"",VLOOKUP(Proj12[[#This Row],[ID]],Query!$A:$M,13,FALSE))</f>
        <v/>
      </c>
      <c r="N70" s="5" t="str">
        <f>IF(ISBLANK(VLOOKUP(Proj12[[#This Row],[ID]],Query!$A:$N,14,FALSE)),"",VLOOKUP(Proj12[[#This Row],[ID]],Query!$A:$N,14,FALSE))</f>
        <v/>
      </c>
      <c r="O70" s="5" t="str">
        <f>IF(ISBLANK(VLOOKUP(Proj12[[#This Row],[ID]],Query!$A:$O,15,FALSE)),"",VLOOKUP(Proj12[[#This Row],[ID]],Query!$A:$O,15,FALSE))</f>
        <v/>
      </c>
      <c r="P70" t="str">
        <f>IF(ISBLANK(VLOOKUP(Proj12[[#This Row],[ID]],Query!$A:$P,16,FALSE)),"",VLOOKUP(Proj12[[#This Row],[ID]],Query!$A:$P,16,FALSE))</f>
        <v/>
      </c>
    </row>
    <row r="71" spans="1:16">
      <c r="A71" s="18" t="s">
        <v>1147</v>
      </c>
      <c r="L71" s="5" t="str">
        <f>IF(ISBLANK(VLOOKUP(Proj12[[#This Row],[ID]],Query!$A:$L,12,FALSE)),"",VLOOKUP(Proj12[[#This Row],[ID]],Query!$A:$L,12,FALSE))</f>
        <v/>
      </c>
      <c r="M71" s="5" t="str">
        <f>IF(ISBLANK(VLOOKUP(Proj12[[#This Row],[ID]],Query!$A:$M,13,FALSE)),"",VLOOKUP(Proj12[[#This Row],[ID]],Query!$A:$M,13,FALSE))</f>
        <v/>
      </c>
      <c r="N71" s="5" t="str">
        <f>IF(ISBLANK(VLOOKUP(Proj12[[#This Row],[ID]],Query!$A:$N,14,FALSE)),"",VLOOKUP(Proj12[[#This Row],[ID]],Query!$A:$N,14,FALSE))</f>
        <v/>
      </c>
      <c r="O71" s="5" t="str">
        <f>IF(ISBLANK(VLOOKUP(Proj12[[#This Row],[ID]],Query!$A:$O,15,FALSE)),"",VLOOKUP(Proj12[[#This Row],[ID]],Query!$A:$O,15,FALSE))</f>
        <v/>
      </c>
      <c r="P71" t="str">
        <f>IF(ISBLANK(VLOOKUP(Proj12[[#This Row],[ID]],Query!$A:$P,16,FALSE)),"",VLOOKUP(Proj12[[#This Row],[ID]],Query!$A:$P,16,FALSE))</f>
        <v/>
      </c>
    </row>
    <row r="72" spans="1:16">
      <c r="A72" s="18" t="s">
        <v>1148</v>
      </c>
      <c r="L72" s="5" t="str">
        <f>IF(ISBLANK(VLOOKUP(Proj12[[#This Row],[ID]],Query!$A:$L,12,FALSE)),"",VLOOKUP(Proj12[[#This Row],[ID]],Query!$A:$L,12,FALSE))</f>
        <v/>
      </c>
      <c r="M72" s="5" t="str">
        <f>IF(ISBLANK(VLOOKUP(Proj12[[#This Row],[ID]],Query!$A:$M,13,FALSE)),"",VLOOKUP(Proj12[[#This Row],[ID]],Query!$A:$M,13,FALSE))</f>
        <v/>
      </c>
      <c r="N72" s="5" t="str">
        <f>IF(ISBLANK(VLOOKUP(Proj12[[#This Row],[ID]],Query!$A:$N,14,FALSE)),"",VLOOKUP(Proj12[[#This Row],[ID]],Query!$A:$N,14,FALSE))</f>
        <v/>
      </c>
      <c r="O72" s="5" t="str">
        <f>IF(ISBLANK(VLOOKUP(Proj12[[#This Row],[ID]],Query!$A:$O,15,FALSE)),"",VLOOKUP(Proj12[[#This Row],[ID]],Query!$A:$O,15,FALSE))</f>
        <v/>
      </c>
      <c r="P72" t="str">
        <f>IF(ISBLANK(VLOOKUP(Proj12[[#This Row],[ID]],Query!$A:$P,16,FALSE)),"",VLOOKUP(Proj12[[#This Row],[ID]],Query!$A:$P,16,FALSE))</f>
        <v/>
      </c>
    </row>
    <row r="73" spans="1:16">
      <c r="A73" s="18" t="s">
        <v>1149</v>
      </c>
      <c r="L73" s="5" t="str">
        <f>IF(ISBLANK(VLOOKUP(Proj12[[#This Row],[ID]],Query!$A:$L,12,FALSE)),"",VLOOKUP(Proj12[[#This Row],[ID]],Query!$A:$L,12,FALSE))</f>
        <v/>
      </c>
      <c r="M73" s="5" t="str">
        <f>IF(ISBLANK(VLOOKUP(Proj12[[#This Row],[ID]],Query!$A:$M,13,FALSE)),"",VLOOKUP(Proj12[[#This Row],[ID]],Query!$A:$M,13,FALSE))</f>
        <v/>
      </c>
      <c r="N73" s="5" t="str">
        <f>IF(ISBLANK(VLOOKUP(Proj12[[#This Row],[ID]],Query!$A:$N,14,FALSE)),"",VLOOKUP(Proj12[[#This Row],[ID]],Query!$A:$N,14,FALSE))</f>
        <v/>
      </c>
      <c r="O73" s="5" t="str">
        <f>IF(ISBLANK(VLOOKUP(Proj12[[#This Row],[ID]],Query!$A:$O,15,FALSE)),"",VLOOKUP(Proj12[[#This Row],[ID]],Query!$A:$O,15,FALSE))</f>
        <v/>
      </c>
      <c r="P73" t="str">
        <f>IF(ISBLANK(VLOOKUP(Proj12[[#This Row],[ID]],Query!$A:$P,16,FALSE)),"",VLOOKUP(Proj12[[#This Row],[ID]],Query!$A:$P,16,FALSE))</f>
        <v/>
      </c>
    </row>
    <row r="74" spans="1:16">
      <c r="A74" s="18" t="s">
        <v>1150</v>
      </c>
      <c r="L74" s="5" t="str">
        <f>IF(ISBLANK(VLOOKUP(Proj12[[#This Row],[ID]],Query!$A:$L,12,FALSE)),"",VLOOKUP(Proj12[[#This Row],[ID]],Query!$A:$L,12,FALSE))</f>
        <v/>
      </c>
      <c r="M74" s="5" t="str">
        <f>IF(ISBLANK(VLOOKUP(Proj12[[#This Row],[ID]],Query!$A:$M,13,FALSE)),"",VLOOKUP(Proj12[[#This Row],[ID]],Query!$A:$M,13,FALSE))</f>
        <v/>
      </c>
      <c r="N74" s="5" t="str">
        <f>IF(ISBLANK(VLOOKUP(Proj12[[#This Row],[ID]],Query!$A:$N,14,FALSE)),"",VLOOKUP(Proj12[[#This Row],[ID]],Query!$A:$N,14,FALSE))</f>
        <v/>
      </c>
      <c r="O74" s="5" t="str">
        <f>IF(ISBLANK(VLOOKUP(Proj12[[#This Row],[ID]],Query!$A:$O,15,FALSE)),"",VLOOKUP(Proj12[[#This Row],[ID]],Query!$A:$O,15,FALSE))</f>
        <v/>
      </c>
      <c r="P74" t="str">
        <f>IF(ISBLANK(VLOOKUP(Proj12[[#This Row],[ID]],Query!$A:$P,16,FALSE)),"",VLOOKUP(Proj12[[#This Row],[ID]],Query!$A:$P,16,FALSE))</f>
        <v/>
      </c>
    </row>
    <row r="75" spans="1:16">
      <c r="A75" s="18" t="s">
        <v>1151</v>
      </c>
      <c r="L75" s="5" t="str">
        <f>IF(ISBLANK(VLOOKUP(Proj12[[#This Row],[ID]],Query!$A:$L,12,FALSE)),"",VLOOKUP(Proj12[[#This Row],[ID]],Query!$A:$L,12,FALSE))</f>
        <v/>
      </c>
      <c r="M75" s="5" t="str">
        <f>IF(ISBLANK(VLOOKUP(Proj12[[#This Row],[ID]],Query!$A:$M,13,FALSE)),"",VLOOKUP(Proj12[[#This Row],[ID]],Query!$A:$M,13,FALSE))</f>
        <v/>
      </c>
      <c r="N75" s="5" t="str">
        <f>IF(ISBLANK(VLOOKUP(Proj12[[#This Row],[ID]],Query!$A:$N,14,FALSE)),"",VLOOKUP(Proj12[[#This Row],[ID]],Query!$A:$N,14,FALSE))</f>
        <v/>
      </c>
      <c r="O75" s="5" t="str">
        <f>IF(ISBLANK(VLOOKUP(Proj12[[#This Row],[ID]],Query!$A:$O,15,FALSE)),"",VLOOKUP(Proj12[[#This Row],[ID]],Query!$A:$O,15,FALSE))</f>
        <v/>
      </c>
      <c r="P75" t="str">
        <f>IF(ISBLANK(VLOOKUP(Proj12[[#This Row],[ID]],Query!$A:$P,16,FALSE)),"",VLOOKUP(Proj12[[#This Row],[ID]],Query!$A:$P,16,FALSE))</f>
        <v/>
      </c>
    </row>
    <row r="76" spans="1:16">
      <c r="A76" s="18" t="s">
        <v>1152</v>
      </c>
      <c r="L76" s="5" t="str">
        <f>IF(ISBLANK(VLOOKUP(Proj12[[#This Row],[ID]],Query!$A:$L,12,FALSE)),"",VLOOKUP(Proj12[[#This Row],[ID]],Query!$A:$L,12,FALSE))</f>
        <v/>
      </c>
      <c r="M76" s="5" t="str">
        <f>IF(ISBLANK(VLOOKUP(Proj12[[#This Row],[ID]],Query!$A:$M,13,FALSE)),"",VLOOKUP(Proj12[[#This Row],[ID]],Query!$A:$M,13,FALSE))</f>
        <v/>
      </c>
      <c r="N76" s="5" t="str">
        <f>IF(ISBLANK(VLOOKUP(Proj12[[#This Row],[ID]],Query!$A:$N,14,FALSE)),"",VLOOKUP(Proj12[[#This Row],[ID]],Query!$A:$N,14,FALSE))</f>
        <v/>
      </c>
      <c r="O76" s="5" t="str">
        <f>IF(ISBLANK(VLOOKUP(Proj12[[#This Row],[ID]],Query!$A:$O,15,FALSE)),"",VLOOKUP(Proj12[[#This Row],[ID]],Query!$A:$O,15,FALSE))</f>
        <v/>
      </c>
      <c r="P76" t="str">
        <f>IF(ISBLANK(VLOOKUP(Proj12[[#This Row],[ID]],Query!$A:$P,16,FALSE)),"",VLOOKUP(Proj12[[#This Row],[ID]],Query!$A:$P,16,FALSE))</f>
        <v/>
      </c>
    </row>
    <row r="77" spans="1:16">
      <c r="A77" s="18" t="s">
        <v>1153</v>
      </c>
      <c r="L77" s="5" t="str">
        <f>IF(ISBLANK(VLOOKUP(Proj12[[#This Row],[ID]],Query!$A:$L,12,FALSE)),"",VLOOKUP(Proj12[[#This Row],[ID]],Query!$A:$L,12,FALSE))</f>
        <v/>
      </c>
      <c r="M77" s="5" t="str">
        <f>IF(ISBLANK(VLOOKUP(Proj12[[#This Row],[ID]],Query!$A:$M,13,FALSE)),"",VLOOKUP(Proj12[[#This Row],[ID]],Query!$A:$M,13,FALSE))</f>
        <v/>
      </c>
      <c r="N77" s="5" t="str">
        <f>IF(ISBLANK(VLOOKUP(Proj12[[#This Row],[ID]],Query!$A:$N,14,FALSE)),"",VLOOKUP(Proj12[[#This Row],[ID]],Query!$A:$N,14,FALSE))</f>
        <v/>
      </c>
      <c r="O77" s="5" t="str">
        <f>IF(ISBLANK(VLOOKUP(Proj12[[#This Row],[ID]],Query!$A:$O,15,FALSE)),"",VLOOKUP(Proj12[[#This Row],[ID]],Query!$A:$O,15,FALSE))</f>
        <v/>
      </c>
      <c r="P77" t="str">
        <f>IF(ISBLANK(VLOOKUP(Proj12[[#This Row],[ID]],Query!$A:$P,16,FALSE)),"",VLOOKUP(Proj12[[#This Row],[ID]],Query!$A:$P,16,FALSE))</f>
        <v/>
      </c>
    </row>
    <row r="78" spans="1:16">
      <c r="A78" s="18" t="s">
        <v>1154</v>
      </c>
      <c r="L78" s="5" t="str">
        <f>IF(ISBLANK(VLOOKUP(Proj12[[#This Row],[ID]],Query!$A:$L,12,FALSE)),"",VLOOKUP(Proj12[[#This Row],[ID]],Query!$A:$L,12,FALSE))</f>
        <v/>
      </c>
      <c r="M78" s="5" t="str">
        <f>IF(ISBLANK(VLOOKUP(Proj12[[#This Row],[ID]],Query!$A:$M,13,FALSE)),"",VLOOKUP(Proj12[[#This Row],[ID]],Query!$A:$M,13,FALSE))</f>
        <v/>
      </c>
      <c r="N78" s="5" t="str">
        <f>IF(ISBLANK(VLOOKUP(Proj12[[#This Row],[ID]],Query!$A:$N,14,FALSE)),"",VLOOKUP(Proj12[[#This Row],[ID]],Query!$A:$N,14,FALSE))</f>
        <v/>
      </c>
      <c r="O78" s="5" t="str">
        <f>IF(ISBLANK(VLOOKUP(Proj12[[#This Row],[ID]],Query!$A:$O,15,FALSE)),"",VLOOKUP(Proj12[[#This Row],[ID]],Query!$A:$O,15,FALSE))</f>
        <v/>
      </c>
      <c r="P78" t="str">
        <f>IF(ISBLANK(VLOOKUP(Proj12[[#This Row],[ID]],Query!$A:$P,16,FALSE)),"",VLOOKUP(Proj12[[#This Row],[ID]],Query!$A:$P,16,FALSE))</f>
        <v/>
      </c>
    </row>
    <row r="79" spans="1:16">
      <c r="A79" s="18" t="s">
        <v>1155</v>
      </c>
      <c r="L79" s="5" t="str">
        <f>IF(ISBLANK(VLOOKUP(Proj12[[#This Row],[ID]],Query!$A:$L,12,FALSE)),"",VLOOKUP(Proj12[[#This Row],[ID]],Query!$A:$L,12,FALSE))</f>
        <v/>
      </c>
      <c r="M79" s="5" t="str">
        <f>IF(ISBLANK(VLOOKUP(Proj12[[#This Row],[ID]],Query!$A:$M,13,FALSE)),"",VLOOKUP(Proj12[[#This Row],[ID]],Query!$A:$M,13,FALSE))</f>
        <v/>
      </c>
      <c r="N79" s="5" t="str">
        <f>IF(ISBLANK(VLOOKUP(Proj12[[#This Row],[ID]],Query!$A:$N,14,FALSE)),"",VLOOKUP(Proj12[[#This Row],[ID]],Query!$A:$N,14,FALSE))</f>
        <v/>
      </c>
      <c r="O79" s="5" t="str">
        <f>IF(ISBLANK(VLOOKUP(Proj12[[#This Row],[ID]],Query!$A:$O,15,FALSE)),"",VLOOKUP(Proj12[[#This Row],[ID]],Query!$A:$O,15,FALSE))</f>
        <v/>
      </c>
      <c r="P79" t="str">
        <f>IF(ISBLANK(VLOOKUP(Proj12[[#This Row],[ID]],Query!$A:$P,16,FALSE)),"",VLOOKUP(Proj12[[#This Row],[ID]],Query!$A:$P,16,FALSE))</f>
        <v/>
      </c>
    </row>
    <row r="80" spans="1:16">
      <c r="A80" s="18" t="s">
        <v>1156</v>
      </c>
      <c r="L80" s="5" t="str">
        <f>IF(ISBLANK(VLOOKUP(Proj12[[#This Row],[ID]],Query!$A:$L,12,FALSE)),"",VLOOKUP(Proj12[[#This Row],[ID]],Query!$A:$L,12,FALSE))</f>
        <v/>
      </c>
      <c r="M80" s="5" t="str">
        <f>IF(ISBLANK(VLOOKUP(Proj12[[#This Row],[ID]],Query!$A:$M,13,FALSE)),"",VLOOKUP(Proj12[[#This Row],[ID]],Query!$A:$M,13,FALSE))</f>
        <v/>
      </c>
      <c r="N80" s="5" t="str">
        <f>IF(ISBLANK(VLOOKUP(Proj12[[#This Row],[ID]],Query!$A:$N,14,FALSE)),"",VLOOKUP(Proj12[[#This Row],[ID]],Query!$A:$N,14,FALSE))</f>
        <v/>
      </c>
      <c r="O80" s="5" t="str">
        <f>IF(ISBLANK(VLOOKUP(Proj12[[#This Row],[ID]],Query!$A:$O,15,FALSE)),"",VLOOKUP(Proj12[[#This Row],[ID]],Query!$A:$O,15,FALSE))</f>
        <v/>
      </c>
      <c r="P80" t="str">
        <f>IF(ISBLANK(VLOOKUP(Proj12[[#This Row],[ID]],Query!$A:$P,16,FALSE)),"",VLOOKUP(Proj12[[#This Row],[ID]],Query!$A:$P,16,FALSE))</f>
        <v/>
      </c>
    </row>
    <row r="81" spans="1:16">
      <c r="A81" s="18" t="s">
        <v>1157</v>
      </c>
      <c r="L81" s="5" t="str">
        <f>IF(ISBLANK(VLOOKUP(Proj12[[#This Row],[ID]],Query!$A:$L,12,FALSE)),"",VLOOKUP(Proj12[[#This Row],[ID]],Query!$A:$L,12,FALSE))</f>
        <v/>
      </c>
      <c r="M81" s="5" t="str">
        <f>IF(ISBLANK(VLOOKUP(Proj12[[#This Row],[ID]],Query!$A:$M,13,FALSE)),"",VLOOKUP(Proj12[[#This Row],[ID]],Query!$A:$M,13,FALSE))</f>
        <v/>
      </c>
      <c r="N81" s="5" t="str">
        <f>IF(ISBLANK(VLOOKUP(Proj12[[#This Row],[ID]],Query!$A:$N,14,FALSE)),"",VLOOKUP(Proj12[[#This Row],[ID]],Query!$A:$N,14,FALSE))</f>
        <v/>
      </c>
      <c r="O81" s="5" t="str">
        <f>IF(ISBLANK(VLOOKUP(Proj12[[#This Row],[ID]],Query!$A:$O,15,FALSE)),"",VLOOKUP(Proj12[[#This Row],[ID]],Query!$A:$O,15,FALSE))</f>
        <v/>
      </c>
      <c r="P81" t="str">
        <f>IF(ISBLANK(VLOOKUP(Proj12[[#This Row],[ID]],Query!$A:$P,16,FALSE)),"",VLOOKUP(Proj12[[#This Row],[ID]],Query!$A:$P,16,FALSE))</f>
        <v/>
      </c>
    </row>
    <row r="82" spans="1:16">
      <c r="A82" s="18" t="s">
        <v>1158</v>
      </c>
      <c r="L82" s="5" t="str">
        <f>IF(ISBLANK(VLOOKUP(Proj12[[#This Row],[ID]],Query!$A:$L,12,FALSE)),"",VLOOKUP(Proj12[[#This Row],[ID]],Query!$A:$L,12,FALSE))</f>
        <v/>
      </c>
      <c r="M82" s="5" t="str">
        <f>IF(ISBLANK(VLOOKUP(Proj12[[#This Row],[ID]],Query!$A:$M,13,FALSE)),"",VLOOKUP(Proj12[[#This Row],[ID]],Query!$A:$M,13,FALSE))</f>
        <v/>
      </c>
      <c r="N82" s="5" t="str">
        <f>IF(ISBLANK(VLOOKUP(Proj12[[#This Row],[ID]],Query!$A:$N,14,FALSE)),"",VLOOKUP(Proj12[[#This Row],[ID]],Query!$A:$N,14,FALSE))</f>
        <v/>
      </c>
      <c r="O82" s="5" t="str">
        <f>IF(ISBLANK(VLOOKUP(Proj12[[#This Row],[ID]],Query!$A:$O,15,FALSE)),"",VLOOKUP(Proj12[[#This Row],[ID]],Query!$A:$O,15,FALSE))</f>
        <v/>
      </c>
      <c r="P82" t="str">
        <f>IF(ISBLANK(VLOOKUP(Proj12[[#This Row],[ID]],Query!$A:$P,16,FALSE)),"",VLOOKUP(Proj12[[#This Row],[ID]],Query!$A:$P,16,FALSE))</f>
        <v/>
      </c>
    </row>
    <row r="83" spans="1:16">
      <c r="A83" s="18" t="s">
        <v>1159</v>
      </c>
      <c r="L83" s="5" t="str">
        <f>IF(ISBLANK(VLOOKUP(Proj12[[#This Row],[ID]],Query!$A:$L,12,FALSE)),"",VLOOKUP(Proj12[[#This Row],[ID]],Query!$A:$L,12,FALSE))</f>
        <v/>
      </c>
      <c r="M83" s="5" t="str">
        <f>IF(ISBLANK(VLOOKUP(Proj12[[#This Row],[ID]],Query!$A:$M,13,FALSE)),"",VLOOKUP(Proj12[[#This Row],[ID]],Query!$A:$M,13,FALSE))</f>
        <v/>
      </c>
      <c r="N83" s="5" t="str">
        <f>IF(ISBLANK(VLOOKUP(Proj12[[#This Row],[ID]],Query!$A:$N,14,FALSE)),"",VLOOKUP(Proj12[[#This Row],[ID]],Query!$A:$N,14,FALSE))</f>
        <v/>
      </c>
      <c r="O83" s="5" t="str">
        <f>IF(ISBLANK(VLOOKUP(Proj12[[#This Row],[ID]],Query!$A:$O,15,FALSE)),"",VLOOKUP(Proj12[[#This Row],[ID]],Query!$A:$O,15,FALSE))</f>
        <v/>
      </c>
      <c r="P83" t="str">
        <f>IF(ISBLANK(VLOOKUP(Proj12[[#This Row],[ID]],Query!$A:$P,16,FALSE)),"",VLOOKUP(Proj12[[#This Row],[ID]],Query!$A:$P,16,FALSE))</f>
        <v/>
      </c>
    </row>
    <row r="84" spans="1:16">
      <c r="A84" s="18" t="s">
        <v>1160</v>
      </c>
      <c r="L84" s="5" t="str">
        <f>IF(ISBLANK(VLOOKUP(Proj12[[#This Row],[ID]],Query!$A:$L,12,FALSE)),"",VLOOKUP(Proj12[[#This Row],[ID]],Query!$A:$L,12,FALSE))</f>
        <v/>
      </c>
      <c r="M84" s="5" t="str">
        <f>IF(ISBLANK(VLOOKUP(Proj12[[#This Row],[ID]],Query!$A:$M,13,FALSE)),"",VLOOKUP(Proj12[[#This Row],[ID]],Query!$A:$M,13,FALSE))</f>
        <v/>
      </c>
      <c r="N84" s="5" t="str">
        <f>IF(ISBLANK(VLOOKUP(Proj12[[#This Row],[ID]],Query!$A:$N,14,FALSE)),"",VLOOKUP(Proj12[[#This Row],[ID]],Query!$A:$N,14,FALSE))</f>
        <v/>
      </c>
      <c r="O84" s="5" t="str">
        <f>IF(ISBLANK(VLOOKUP(Proj12[[#This Row],[ID]],Query!$A:$O,15,FALSE)),"",VLOOKUP(Proj12[[#This Row],[ID]],Query!$A:$O,15,FALSE))</f>
        <v/>
      </c>
      <c r="P84" t="str">
        <f>IF(ISBLANK(VLOOKUP(Proj12[[#This Row],[ID]],Query!$A:$P,16,FALSE)),"",VLOOKUP(Proj12[[#This Row],[ID]],Query!$A:$P,16,FALSE))</f>
        <v/>
      </c>
    </row>
    <row r="85" spans="1:16">
      <c r="A85" s="18" t="s">
        <v>1161</v>
      </c>
      <c r="L85" s="5" t="str">
        <f>IF(ISBLANK(VLOOKUP(Proj12[[#This Row],[ID]],Query!$A:$L,12,FALSE)),"",VLOOKUP(Proj12[[#This Row],[ID]],Query!$A:$L,12,FALSE))</f>
        <v/>
      </c>
      <c r="M85" s="5" t="str">
        <f>IF(ISBLANK(VLOOKUP(Proj12[[#This Row],[ID]],Query!$A:$M,13,FALSE)),"",VLOOKUP(Proj12[[#This Row],[ID]],Query!$A:$M,13,FALSE))</f>
        <v/>
      </c>
      <c r="N85" s="5" t="str">
        <f>IF(ISBLANK(VLOOKUP(Proj12[[#This Row],[ID]],Query!$A:$N,14,FALSE)),"",VLOOKUP(Proj12[[#This Row],[ID]],Query!$A:$N,14,FALSE))</f>
        <v/>
      </c>
      <c r="O85" s="5" t="str">
        <f>IF(ISBLANK(VLOOKUP(Proj12[[#This Row],[ID]],Query!$A:$O,15,FALSE)),"",VLOOKUP(Proj12[[#This Row],[ID]],Query!$A:$O,15,FALSE))</f>
        <v/>
      </c>
      <c r="P85" t="str">
        <f>IF(ISBLANK(VLOOKUP(Proj12[[#This Row],[ID]],Query!$A:$P,16,FALSE)),"",VLOOKUP(Proj12[[#This Row],[ID]],Query!$A:$P,16,FALSE))</f>
        <v/>
      </c>
    </row>
    <row r="86" spans="1:16">
      <c r="A86" s="18" t="s">
        <v>1162</v>
      </c>
      <c r="L86" s="5" t="str">
        <f>IF(ISBLANK(VLOOKUP(Proj12[[#This Row],[ID]],Query!$A:$L,12,FALSE)),"",VLOOKUP(Proj12[[#This Row],[ID]],Query!$A:$L,12,FALSE))</f>
        <v/>
      </c>
      <c r="M86" s="5" t="str">
        <f>IF(ISBLANK(VLOOKUP(Proj12[[#This Row],[ID]],Query!$A:$M,13,FALSE)),"",VLOOKUP(Proj12[[#This Row],[ID]],Query!$A:$M,13,FALSE))</f>
        <v/>
      </c>
      <c r="N86" s="5" t="str">
        <f>IF(ISBLANK(VLOOKUP(Proj12[[#This Row],[ID]],Query!$A:$N,14,FALSE)),"",VLOOKUP(Proj12[[#This Row],[ID]],Query!$A:$N,14,FALSE))</f>
        <v/>
      </c>
      <c r="O86" s="5" t="str">
        <f>IF(ISBLANK(VLOOKUP(Proj12[[#This Row],[ID]],Query!$A:$O,15,FALSE)),"",VLOOKUP(Proj12[[#This Row],[ID]],Query!$A:$O,15,FALSE))</f>
        <v/>
      </c>
      <c r="P86" t="str">
        <f>IF(ISBLANK(VLOOKUP(Proj12[[#This Row],[ID]],Query!$A:$P,16,FALSE)),"",VLOOKUP(Proj12[[#This Row],[ID]],Query!$A:$P,16,FALSE))</f>
        <v/>
      </c>
    </row>
    <row r="87" spans="1:16">
      <c r="A87" s="18" t="s">
        <v>1163</v>
      </c>
      <c r="L87" s="5" t="str">
        <f>IF(ISBLANK(VLOOKUP(Proj12[[#This Row],[ID]],Query!$A:$L,12,FALSE)),"",VLOOKUP(Proj12[[#This Row],[ID]],Query!$A:$L,12,FALSE))</f>
        <v/>
      </c>
      <c r="M87" s="5" t="str">
        <f>IF(ISBLANK(VLOOKUP(Proj12[[#This Row],[ID]],Query!$A:$M,13,FALSE)),"",VLOOKUP(Proj12[[#This Row],[ID]],Query!$A:$M,13,FALSE))</f>
        <v/>
      </c>
      <c r="N87" s="5" t="str">
        <f>IF(ISBLANK(VLOOKUP(Proj12[[#This Row],[ID]],Query!$A:$N,14,FALSE)),"",VLOOKUP(Proj12[[#This Row],[ID]],Query!$A:$N,14,FALSE))</f>
        <v/>
      </c>
      <c r="O87" s="5" t="str">
        <f>IF(ISBLANK(VLOOKUP(Proj12[[#This Row],[ID]],Query!$A:$O,15,FALSE)),"",VLOOKUP(Proj12[[#This Row],[ID]],Query!$A:$O,15,FALSE))</f>
        <v/>
      </c>
      <c r="P87" t="str">
        <f>IF(ISBLANK(VLOOKUP(Proj12[[#This Row],[ID]],Query!$A:$P,16,FALSE)),"",VLOOKUP(Proj12[[#This Row],[ID]],Query!$A:$P,16,FALSE))</f>
        <v/>
      </c>
    </row>
    <row r="88" spans="1:16">
      <c r="A88" s="18" t="s">
        <v>1164</v>
      </c>
      <c r="L88" s="5" t="str">
        <f>IF(ISBLANK(VLOOKUP(Proj12[[#This Row],[ID]],Query!$A:$L,12,FALSE)),"",VLOOKUP(Proj12[[#This Row],[ID]],Query!$A:$L,12,FALSE))</f>
        <v/>
      </c>
      <c r="M88" s="5" t="str">
        <f>IF(ISBLANK(VLOOKUP(Proj12[[#This Row],[ID]],Query!$A:$M,13,FALSE)),"",VLOOKUP(Proj12[[#This Row],[ID]],Query!$A:$M,13,FALSE))</f>
        <v/>
      </c>
      <c r="N88" s="5" t="str">
        <f>IF(ISBLANK(VLOOKUP(Proj12[[#This Row],[ID]],Query!$A:$N,14,FALSE)),"",VLOOKUP(Proj12[[#This Row],[ID]],Query!$A:$N,14,FALSE))</f>
        <v/>
      </c>
      <c r="O88" s="5" t="str">
        <f>IF(ISBLANK(VLOOKUP(Proj12[[#This Row],[ID]],Query!$A:$O,15,FALSE)),"",VLOOKUP(Proj12[[#This Row],[ID]],Query!$A:$O,15,FALSE))</f>
        <v/>
      </c>
      <c r="P88" t="str">
        <f>IF(ISBLANK(VLOOKUP(Proj12[[#This Row],[ID]],Query!$A:$P,16,FALSE)),"",VLOOKUP(Proj12[[#This Row],[ID]],Query!$A:$P,16,FALSE))</f>
        <v/>
      </c>
    </row>
    <row r="89" spans="1:16">
      <c r="A89" s="18" t="s">
        <v>1165</v>
      </c>
      <c r="L89" s="5" t="str">
        <f>IF(ISBLANK(VLOOKUP(Proj12[[#This Row],[ID]],Query!$A:$L,12,FALSE)),"",VLOOKUP(Proj12[[#This Row],[ID]],Query!$A:$L,12,FALSE))</f>
        <v/>
      </c>
      <c r="M89" s="5" t="str">
        <f>IF(ISBLANK(VLOOKUP(Proj12[[#This Row],[ID]],Query!$A:$M,13,FALSE)),"",VLOOKUP(Proj12[[#This Row],[ID]],Query!$A:$M,13,FALSE))</f>
        <v/>
      </c>
      <c r="N89" s="5" t="str">
        <f>IF(ISBLANK(VLOOKUP(Proj12[[#This Row],[ID]],Query!$A:$N,14,FALSE)),"",VLOOKUP(Proj12[[#This Row],[ID]],Query!$A:$N,14,FALSE))</f>
        <v/>
      </c>
      <c r="O89" s="5" t="str">
        <f>IF(ISBLANK(VLOOKUP(Proj12[[#This Row],[ID]],Query!$A:$O,15,FALSE)),"",VLOOKUP(Proj12[[#This Row],[ID]],Query!$A:$O,15,FALSE))</f>
        <v/>
      </c>
      <c r="P89" t="str">
        <f>IF(ISBLANK(VLOOKUP(Proj12[[#This Row],[ID]],Query!$A:$P,16,FALSE)),"",VLOOKUP(Proj12[[#This Row],[ID]],Query!$A:$P,16,FALSE))</f>
        <v/>
      </c>
    </row>
    <row r="90" spans="1:16">
      <c r="A90" s="18" t="s">
        <v>1166</v>
      </c>
      <c r="L90" s="5" t="str">
        <f>IF(ISBLANK(VLOOKUP(Proj12[[#This Row],[ID]],Query!$A:$L,12,FALSE)),"",VLOOKUP(Proj12[[#This Row],[ID]],Query!$A:$L,12,FALSE))</f>
        <v/>
      </c>
      <c r="M90" s="5" t="str">
        <f>IF(ISBLANK(VLOOKUP(Proj12[[#This Row],[ID]],Query!$A:$M,13,FALSE)),"",VLOOKUP(Proj12[[#This Row],[ID]],Query!$A:$M,13,FALSE))</f>
        <v/>
      </c>
      <c r="N90" s="5" t="str">
        <f>IF(ISBLANK(VLOOKUP(Proj12[[#This Row],[ID]],Query!$A:$N,14,FALSE)),"",VLOOKUP(Proj12[[#This Row],[ID]],Query!$A:$N,14,FALSE))</f>
        <v/>
      </c>
      <c r="O90" s="5" t="str">
        <f>IF(ISBLANK(VLOOKUP(Proj12[[#This Row],[ID]],Query!$A:$O,15,FALSE)),"",VLOOKUP(Proj12[[#This Row],[ID]],Query!$A:$O,15,FALSE))</f>
        <v/>
      </c>
      <c r="P90" t="str">
        <f>IF(ISBLANK(VLOOKUP(Proj12[[#This Row],[ID]],Query!$A:$P,16,FALSE)),"",VLOOKUP(Proj12[[#This Row],[ID]],Query!$A:$P,16,FALSE))</f>
        <v/>
      </c>
    </row>
    <row r="91" spans="1:16">
      <c r="A91" s="18" t="s">
        <v>1167</v>
      </c>
      <c r="L91" s="5" t="str">
        <f>IF(ISBLANK(VLOOKUP(Proj12[[#This Row],[ID]],Query!$A:$L,12,FALSE)),"",VLOOKUP(Proj12[[#This Row],[ID]],Query!$A:$L,12,FALSE))</f>
        <v/>
      </c>
      <c r="M91" s="5" t="str">
        <f>IF(ISBLANK(VLOOKUP(Proj12[[#This Row],[ID]],Query!$A:$M,13,FALSE)),"",VLOOKUP(Proj12[[#This Row],[ID]],Query!$A:$M,13,FALSE))</f>
        <v/>
      </c>
      <c r="N91" s="5" t="str">
        <f>IF(ISBLANK(VLOOKUP(Proj12[[#This Row],[ID]],Query!$A:$N,14,FALSE)),"",VLOOKUP(Proj12[[#This Row],[ID]],Query!$A:$N,14,FALSE))</f>
        <v/>
      </c>
      <c r="O91" s="5" t="str">
        <f>IF(ISBLANK(VLOOKUP(Proj12[[#This Row],[ID]],Query!$A:$O,15,FALSE)),"",VLOOKUP(Proj12[[#This Row],[ID]],Query!$A:$O,15,FALSE))</f>
        <v/>
      </c>
      <c r="P91" t="str">
        <f>IF(ISBLANK(VLOOKUP(Proj12[[#This Row],[ID]],Query!$A:$P,16,FALSE)),"",VLOOKUP(Proj12[[#This Row],[ID]],Query!$A:$P,16,FALSE))</f>
        <v/>
      </c>
    </row>
    <row r="92" spans="1:16">
      <c r="A92" s="18" t="s">
        <v>1168</v>
      </c>
      <c r="L92" s="5" t="str">
        <f>IF(ISBLANK(VLOOKUP(Proj12[[#This Row],[ID]],Query!$A:$L,12,FALSE)),"",VLOOKUP(Proj12[[#This Row],[ID]],Query!$A:$L,12,FALSE))</f>
        <v/>
      </c>
      <c r="M92" s="5" t="str">
        <f>IF(ISBLANK(VLOOKUP(Proj12[[#This Row],[ID]],Query!$A:$M,13,FALSE)),"",VLOOKUP(Proj12[[#This Row],[ID]],Query!$A:$M,13,FALSE))</f>
        <v/>
      </c>
      <c r="N92" s="5" t="str">
        <f>IF(ISBLANK(VLOOKUP(Proj12[[#This Row],[ID]],Query!$A:$N,14,FALSE)),"",VLOOKUP(Proj12[[#This Row],[ID]],Query!$A:$N,14,FALSE))</f>
        <v/>
      </c>
      <c r="O92" s="5" t="str">
        <f>IF(ISBLANK(VLOOKUP(Proj12[[#This Row],[ID]],Query!$A:$O,15,FALSE)),"",VLOOKUP(Proj12[[#This Row],[ID]],Query!$A:$O,15,FALSE))</f>
        <v/>
      </c>
      <c r="P92" t="str">
        <f>IF(ISBLANK(VLOOKUP(Proj12[[#This Row],[ID]],Query!$A:$P,16,FALSE)),"",VLOOKUP(Proj12[[#This Row],[ID]],Query!$A:$P,16,FALSE))</f>
        <v/>
      </c>
    </row>
    <row r="93" spans="1:16">
      <c r="A93" s="18" t="s">
        <v>1169</v>
      </c>
      <c r="L93" s="5" t="str">
        <f>IF(ISBLANK(VLOOKUP(Proj12[[#This Row],[ID]],Query!$A:$L,12,FALSE)),"",VLOOKUP(Proj12[[#This Row],[ID]],Query!$A:$L,12,FALSE))</f>
        <v/>
      </c>
      <c r="M93" s="5" t="str">
        <f>IF(ISBLANK(VLOOKUP(Proj12[[#This Row],[ID]],Query!$A:$M,13,FALSE)),"",VLOOKUP(Proj12[[#This Row],[ID]],Query!$A:$M,13,FALSE))</f>
        <v/>
      </c>
      <c r="N93" s="5" t="str">
        <f>IF(ISBLANK(VLOOKUP(Proj12[[#This Row],[ID]],Query!$A:$N,14,FALSE)),"",VLOOKUP(Proj12[[#This Row],[ID]],Query!$A:$N,14,FALSE))</f>
        <v/>
      </c>
      <c r="O93" s="5" t="str">
        <f>IF(ISBLANK(VLOOKUP(Proj12[[#This Row],[ID]],Query!$A:$O,15,FALSE)),"",VLOOKUP(Proj12[[#This Row],[ID]],Query!$A:$O,15,FALSE))</f>
        <v/>
      </c>
      <c r="P93" t="str">
        <f>IF(ISBLANK(VLOOKUP(Proj12[[#This Row],[ID]],Query!$A:$P,16,FALSE)),"",VLOOKUP(Proj12[[#This Row],[ID]],Query!$A:$P,16,FALSE))</f>
        <v/>
      </c>
    </row>
    <row r="94" spans="1:16">
      <c r="A94" s="18" t="s">
        <v>1170</v>
      </c>
      <c r="L94" s="5" t="str">
        <f>IF(ISBLANK(VLOOKUP(Proj12[[#This Row],[ID]],Query!$A:$L,12,FALSE)),"",VLOOKUP(Proj12[[#This Row],[ID]],Query!$A:$L,12,FALSE))</f>
        <v/>
      </c>
      <c r="M94" s="5" t="str">
        <f>IF(ISBLANK(VLOOKUP(Proj12[[#This Row],[ID]],Query!$A:$M,13,FALSE)),"",VLOOKUP(Proj12[[#This Row],[ID]],Query!$A:$M,13,FALSE))</f>
        <v/>
      </c>
      <c r="N94" s="5" t="str">
        <f>IF(ISBLANK(VLOOKUP(Proj12[[#This Row],[ID]],Query!$A:$N,14,FALSE)),"",VLOOKUP(Proj12[[#This Row],[ID]],Query!$A:$N,14,FALSE))</f>
        <v/>
      </c>
      <c r="O94" s="5" t="str">
        <f>IF(ISBLANK(VLOOKUP(Proj12[[#This Row],[ID]],Query!$A:$O,15,FALSE)),"",VLOOKUP(Proj12[[#This Row],[ID]],Query!$A:$O,15,FALSE))</f>
        <v/>
      </c>
      <c r="P94" t="str">
        <f>IF(ISBLANK(VLOOKUP(Proj12[[#This Row],[ID]],Query!$A:$P,16,FALSE)),"",VLOOKUP(Proj12[[#This Row],[ID]],Query!$A:$P,16,FALSE))</f>
        <v/>
      </c>
    </row>
    <row r="95" spans="1:16">
      <c r="A95" s="18" t="s">
        <v>1171</v>
      </c>
      <c r="L95" s="5" t="str">
        <f>IF(ISBLANK(VLOOKUP(Proj12[[#This Row],[ID]],Query!$A:$L,12,FALSE)),"",VLOOKUP(Proj12[[#This Row],[ID]],Query!$A:$L,12,FALSE))</f>
        <v/>
      </c>
      <c r="M95" s="5" t="str">
        <f>IF(ISBLANK(VLOOKUP(Proj12[[#This Row],[ID]],Query!$A:$M,13,FALSE)),"",VLOOKUP(Proj12[[#This Row],[ID]],Query!$A:$M,13,FALSE))</f>
        <v/>
      </c>
      <c r="N95" s="5" t="str">
        <f>IF(ISBLANK(VLOOKUP(Proj12[[#This Row],[ID]],Query!$A:$N,14,FALSE)),"",VLOOKUP(Proj12[[#This Row],[ID]],Query!$A:$N,14,FALSE))</f>
        <v/>
      </c>
      <c r="O95" s="5" t="str">
        <f>IF(ISBLANK(VLOOKUP(Proj12[[#This Row],[ID]],Query!$A:$O,15,FALSE)),"",VLOOKUP(Proj12[[#This Row],[ID]],Query!$A:$O,15,FALSE))</f>
        <v/>
      </c>
      <c r="P95" t="str">
        <f>IF(ISBLANK(VLOOKUP(Proj12[[#This Row],[ID]],Query!$A:$P,16,FALSE)),"",VLOOKUP(Proj12[[#This Row],[ID]],Query!$A:$P,16,FALSE))</f>
        <v/>
      </c>
    </row>
    <row r="96" spans="1:16">
      <c r="A96" s="18" t="s">
        <v>1172</v>
      </c>
      <c r="L96" s="5" t="str">
        <f>IF(ISBLANK(VLOOKUP(Proj12[[#This Row],[ID]],Query!$A:$L,12,FALSE)),"",VLOOKUP(Proj12[[#This Row],[ID]],Query!$A:$L,12,FALSE))</f>
        <v/>
      </c>
      <c r="M96" s="5" t="str">
        <f>IF(ISBLANK(VLOOKUP(Proj12[[#This Row],[ID]],Query!$A:$M,13,FALSE)),"",VLOOKUP(Proj12[[#This Row],[ID]],Query!$A:$M,13,FALSE))</f>
        <v/>
      </c>
      <c r="N96" s="5" t="str">
        <f>IF(ISBLANK(VLOOKUP(Proj12[[#This Row],[ID]],Query!$A:$N,14,FALSE)),"",VLOOKUP(Proj12[[#This Row],[ID]],Query!$A:$N,14,FALSE))</f>
        <v/>
      </c>
      <c r="O96" s="5" t="str">
        <f>IF(ISBLANK(VLOOKUP(Proj12[[#This Row],[ID]],Query!$A:$O,15,FALSE)),"",VLOOKUP(Proj12[[#This Row],[ID]],Query!$A:$O,15,FALSE))</f>
        <v/>
      </c>
      <c r="P96" t="str">
        <f>IF(ISBLANK(VLOOKUP(Proj12[[#This Row],[ID]],Query!$A:$P,16,FALSE)),"",VLOOKUP(Proj12[[#This Row],[ID]],Query!$A:$P,16,FALSE))</f>
        <v/>
      </c>
    </row>
    <row r="97" spans="1:16">
      <c r="A97" s="18" t="s">
        <v>1173</v>
      </c>
      <c r="L97" s="5" t="str">
        <f>IF(ISBLANK(VLOOKUP(Proj12[[#This Row],[ID]],Query!$A:$L,12,FALSE)),"",VLOOKUP(Proj12[[#This Row],[ID]],Query!$A:$L,12,FALSE))</f>
        <v/>
      </c>
      <c r="M97" s="5" t="str">
        <f>IF(ISBLANK(VLOOKUP(Proj12[[#This Row],[ID]],Query!$A:$M,13,FALSE)),"",VLOOKUP(Proj12[[#This Row],[ID]],Query!$A:$M,13,FALSE))</f>
        <v/>
      </c>
      <c r="N97" s="5" t="str">
        <f>IF(ISBLANK(VLOOKUP(Proj12[[#This Row],[ID]],Query!$A:$N,14,FALSE)),"",VLOOKUP(Proj12[[#This Row],[ID]],Query!$A:$N,14,FALSE))</f>
        <v/>
      </c>
      <c r="O97" s="5" t="str">
        <f>IF(ISBLANK(VLOOKUP(Proj12[[#This Row],[ID]],Query!$A:$O,15,FALSE)),"",VLOOKUP(Proj12[[#This Row],[ID]],Query!$A:$O,15,FALSE))</f>
        <v/>
      </c>
      <c r="P97" t="str">
        <f>IF(ISBLANK(VLOOKUP(Proj12[[#This Row],[ID]],Query!$A:$P,16,FALSE)),"",VLOOKUP(Proj12[[#This Row],[ID]],Query!$A:$P,16,FALSE))</f>
        <v/>
      </c>
    </row>
    <row r="98" spans="1:16">
      <c r="A98" s="18" t="s">
        <v>1174</v>
      </c>
      <c r="L98" s="5" t="str">
        <f>IF(ISBLANK(VLOOKUP(Proj12[[#This Row],[ID]],Query!$A:$L,12,FALSE)),"",VLOOKUP(Proj12[[#This Row],[ID]],Query!$A:$L,12,FALSE))</f>
        <v/>
      </c>
      <c r="M98" s="5" t="str">
        <f>IF(ISBLANK(VLOOKUP(Proj12[[#This Row],[ID]],Query!$A:$M,13,FALSE)),"",VLOOKUP(Proj12[[#This Row],[ID]],Query!$A:$M,13,FALSE))</f>
        <v/>
      </c>
      <c r="N98" s="5" t="str">
        <f>IF(ISBLANK(VLOOKUP(Proj12[[#This Row],[ID]],Query!$A:$N,14,FALSE)),"",VLOOKUP(Proj12[[#This Row],[ID]],Query!$A:$N,14,FALSE))</f>
        <v/>
      </c>
      <c r="O98" s="5" t="str">
        <f>IF(ISBLANK(VLOOKUP(Proj12[[#This Row],[ID]],Query!$A:$O,15,FALSE)),"",VLOOKUP(Proj12[[#This Row],[ID]],Query!$A:$O,15,FALSE))</f>
        <v/>
      </c>
      <c r="P98" t="str">
        <f>IF(ISBLANK(VLOOKUP(Proj12[[#This Row],[ID]],Query!$A:$P,16,FALSE)),"",VLOOKUP(Proj12[[#This Row],[ID]],Query!$A:$P,16,FALSE))</f>
        <v/>
      </c>
    </row>
    <row r="99" spans="1:16">
      <c r="A99" s="18" t="s">
        <v>1175</v>
      </c>
      <c r="L99" s="5" t="str">
        <f>IF(ISBLANK(VLOOKUP(Proj12[[#This Row],[ID]],Query!$A:$L,12,FALSE)),"",VLOOKUP(Proj12[[#This Row],[ID]],Query!$A:$L,12,FALSE))</f>
        <v/>
      </c>
      <c r="M99" s="5" t="str">
        <f>IF(ISBLANK(VLOOKUP(Proj12[[#This Row],[ID]],Query!$A:$M,13,FALSE)),"",VLOOKUP(Proj12[[#This Row],[ID]],Query!$A:$M,13,FALSE))</f>
        <v/>
      </c>
      <c r="N99" s="5" t="str">
        <f>IF(ISBLANK(VLOOKUP(Proj12[[#This Row],[ID]],Query!$A:$N,14,FALSE)),"",VLOOKUP(Proj12[[#This Row],[ID]],Query!$A:$N,14,FALSE))</f>
        <v/>
      </c>
      <c r="O99" s="5" t="str">
        <f>IF(ISBLANK(VLOOKUP(Proj12[[#This Row],[ID]],Query!$A:$O,15,FALSE)),"",VLOOKUP(Proj12[[#This Row],[ID]],Query!$A:$O,15,FALSE))</f>
        <v/>
      </c>
      <c r="P99" t="str">
        <f>IF(ISBLANK(VLOOKUP(Proj12[[#This Row],[ID]],Query!$A:$P,16,FALSE)),"",VLOOKUP(Proj12[[#This Row],[ID]],Query!$A:$P,16,FALSE))</f>
        <v/>
      </c>
    </row>
    <row r="100" spans="1:16">
      <c r="A100" s="18" t="s">
        <v>1176</v>
      </c>
      <c r="L100" s="5" t="str">
        <f>IF(ISBLANK(VLOOKUP(Proj12[[#This Row],[ID]],Query!$A:$L,12,FALSE)),"",VLOOKUP(Proj12[[#This Row],[ID]],Query!$A:$L,12,FALSE))</f>
        <v/>
      </c>
      <c r="M100" s="5" t="str">
        <f>IF(ISBLANK(VLOOKUP(Proj12[[#This Row],[ID]],Query!$A:$M,13,FALSE)),"",VLOOKUP(Proj12[[#This Row],[ID]],Query!$A:$M,13,FALSE))</f>
        <v/>
      </c>
      <c r="N100" s="5" t="str">
        <f>IF(ISBLANK(VLOOKUP(Proj12[[#This Row],[ID]],Query!$A:$N,14,FALSE)),"",VLOOKUP(Proj12[[#This Row],[ID]],Query!$A:$N,14,FALSE))</f>
        <v/>
      </c>
      <c r="O100" s="5" t="str">
        <f>IF(ISBLANK(VLOOKUP(Proj12[[#This Row],[ID]],Query!$A:$O,15,FALSE)),"",VLOOKUP(Proj12[[#This Row],[ID]],Query!$A:$O,15,FALSE))</f>
        <v/>
      </c>
      <c r="P100" t="str">
        <f>IF(ISBLANK(VLOOKUP(Proj12[[#This Row],[ID]],Query!$A:$P,16,FALSE)),"",VLOOKUP(Proj12[[#This Row],[ID]],Query!$A:$P,16,FALSE))</f>
        <v/>
      </c>
    </row>
  </sheetData>
  <sheetProtection selectLockedCells="1" selectUnlockedCells="1"/>
  <phoneticPr fontId="10" type="noConversion"/>
  <conditionalFormatting sqref="C10:C100 C2:C8">
    <cfRule type="cellIs" dxfId="14" priority="1" operator="greaterThan">
      <formula>1</formula>
    </cfRule>
  </conditionalFormatting>
  <conditionalFormatting sqref="J10:J100 J2:J8">
    <cfRule type="cellIs" dxfId="13" priority="2" operator="greaterThan">
      <formula>7</formula>
    </cfRule>
  </conditionalFormatting>
  <dataValidations count="1">
    <dataValidation type="list" allowBlank="1" showInputMessage="1" showErrorMessage="1" sqref="K2:K1048576" xr:uid="{0EAB9762-8927-4207-B91A-2C5B905FECB2}">
      <formula1>"goedgekeurd, afgekeurd, te herwerken"</formula1>
    </dataValidation>
  </dataValidations>
  <hyperlinks>
    <hyperlink ref="G2" r:id="rId1" xr:uid="{9BE88026-4A1B-4726-A29B-34AF8347E4B7}"/>
    <hyperlink ref="G3" r:id="rId2" display="https://www.kiwi-electronics.com/nl/raspberry-pi-boards-behuizingen-uitbreidingen-en-accessoires-59/stroomvoorzieningen-voor-de-raspberry-pi-192/raspberry-pi-27w-usb-c-power-supply-wit-eu-11581?_gl=1*xma6ws*_up*MQ..&amp;gclid=Cj0KCQjwjNS3BhChARIsAOxBM6oBzuaJVEtf2tSoS8XQ0yXnAMVHCpESm41AQCmrzaQDrUftRQwyVigaAuwnEALw_wcB" xr:uid="{32846099-EFD6-4833-A15B-72C830058AD2}"/>
    <hyperlink ref="G4" r:id="rId3" xr:uid="{8CE87D6F-42F3-4DFA-AA28-EEF89BFEE67D}"/>
    <hyperlink ref="G5" r:id="rId4" xr:uid="{C09A9BC8-C4B3-4B39-BD64-9E3F580F2903}"/>
    <hyperlink ref="G6" r:id="rId5" xr:uid="{4CE419F8-7EA3-4743-B1B7-4D0CE7237607}"/>
    <hyperlink ref="G7" r:id="rId6" xr:uid="{021CD879-70D4-4607-ADCA-BB5E529B4076}"/>
    <hyperlink ref="G8" r:id="rId7" display="https://www.kiwi-electronics.com/nl/raspberry-pi-boards-behuizingen-uitbreidingen-en-accessoires-59/algemene-accessoires-voor-de-raspberry-pi-69/64gb-microsd-met-raspberry-pi-os-7377?_gl=1*mnlzjg*_up*MQ..&amp;gclid=Cj0KCQjwjNS3BhChARIsAOxBM6oBzuaJVEtf2tSoS8XQ0yXnAMVHCpESm41AQCmrzaQDrUftRQwyVigaAuwnEALw_wcB" xr:uid="{470F354E-B9EA-45B4-8E8B-61D55B91BBF0}"/>
  </hyperlinks>
  <pageMargins left="0.7" right="0.7" top="0.75" bottom="0.75" header="0.3" footer="0.3"/>
  <pageSetup paperSize="9" orientation="portrait"/>
  <legacyDrawing r:id="rId8"/>
  <tableParts count="1">
    <tablePart r:id="rId9"/>
  </tableParts>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Title="Selecteer een winkel uit de lijs" error="Je hebt een winkel gekozen die niet uit de voorgedefinieerde lijst komt. Controleer of er geen tikfout in de cel staat of bespreek het gebruik van een andere winkel met jouw coach." xr:uid="{81BB3CC6-814A-4EA4-80F6-D1DCA95B76F8}">
          <x14:formula1>
            <xm:f>Winkels!$A:$A</xm:f>
          </x14:formula1>
          <xm:sqref>E1</xm:sqref>
        </x14:dataValidation>
        <x14:dataValidation type="list" errorStyle="warning" allowBlank="1" showInputMessage="1" errorTitle="Selecteer een winkel uit de lijs" error="Je hebt een winkel gekozen die niet uit de voorgedefinieerde lijst komt. Controleer of er geen tikfout in de cel staat of bespreek het gebruik van een andere winkel met jouw coach." xr:uid="{6A319EA1-F2EB-4309-9E12-5751287DFA55}">
          <x14:formula1>
            <xm:f>Winkels!$A:$A</xm:f>
          </x14:formula1>
          <xm:sqref>E2:E100</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A1FB5-7569-4E49-AA74-59C4848B600C}">
  <dimension ref="A1:L17"/>
  <sheetViews>
    <sheetView workbookViewId="0">
      <selection activeCell="I2" sqref="I2"/>
    </sheetView>
  </sheetViews>
  <sheetFormatPr defaultRowHeight="15"/>
  <cols>
    <col min="1" max="1" width="17.28515625" style="5" customWidth="1"/>
    <col min="2" max="2" width="10.28515625" customWidth="1"/>
    <col min="3" max="6" width="26.28515625" customWidth="1"/>
    <col min="7" max="7" width="30" customWidth="1"/>
    <col min="8" max="8" width="17.28515625" customWidth="1"/>
    <col min="9" max="9" width="26.28515625" customWidth="1"/>
    <col min="10" max="10" width="24.140625" style="5" customWidth="1"/>
    <col min="11" max="11" width="23.7109375" style="5" customWidth="1"/>
    <col min="12" max="12" width="41.42578125" customWidth="1"/>
  </cols>
  <sheetData>
    <row r="1" spans="1:12">
      <c r="A1" s="4" t="s">
        <v>15</v>
      </c>
      <c r="B1" s="1" t="s">
        <v>16</v>
      </c>
      <c r="C1" s="1" t="s">
        <v>17</v>
      </c>
      <c r="D1" s="1" t="s">
        <v>1248</v>
      </c>
      <c r="E1" s="1" t="s">
        <v>1249</v>
      </c>
      <c r="F1" s="1" t="s">
        <v>1250</v>
      </c>
      <c r="G1" s="1" t="s">
        <v>1251</v>
      </c>
      <c r="H1" s="1" t="s">
        <v>1252</v>
      </c>
      <c r="I1" s="1" t="s">
        <v>24</v>
      </c>
      <c r="J1" s="4" t="s">
        <v>1253</v>
      </c>
      <c r="K1" s="4" t="s">
        <v>1254</v>
      </c>
      <c r="L1" s="1" t="s">
        <v>29</v>
      </c>
    </row>
    <row r="2" spans="1:12">
      <c r="G2" s="12"/>
    </row>
    <row r="3" spans="1:12">
      <c r="A3" s="13"/>
      <c r="B3" s="14"/>
      <c r="C3" s="14"/>
      <c r="D3" s="14"/>
      <c r="E3" s="14"/>
      <c r="F3" s="14"/>
      <c r="G3" s="15"/>
      <c r="H3" s="14"/>
      <c r="I3" s="14"/>
      <c r="J3" s="13"/>
      <c r="K3" s="13"/>
      <c r="L3" s="14"/>
    </row>
    <row r="4" spans="1:12">
      <c r="G4" s="12"/>
    </row>
    <row r="5" spans="1:12">
      <c r="G5" s="12"/>
      <c r="H5" s="16"/>
    </row>
    <row r="6" spans="1:12">
      <c r="G6" s="12"/>
      <c r="J6"/>
    </row>
    <row r="7" spans="1:12">
      <c r="A7" s="13"/>
      <c r="B7" s="14"/>
      <c r="C7" s="14"/>
      <c r="D7" s="14"/>
      <c r="E7" s="14"/>
      <c r="F7" s="14"/>
      <c r="G7" s="15"/>
      <c r="H7" s="14"/>
      <c r="I7" s="14"/>
      <c r="J7" s="13"/>
      <c r="K7" s="13"/>
      <c r="L7" s="14"/>
    </row>
    <row r="8" spans="1:12">
      <c r="A8" s="13"/>
      <c r="B8" s="14"/>
      <c r="C8" s="14"/>
      <c r="D8" s="14"/>
      <c r="E8" s="14"/>
      <c r="F8" s="14"/>
      <c r="G8" s="15"/>
      <c r="H8" s="14"/>
      <c r="I8" s="14"/>
      <c r="J8" s="13"/>
      <c r="K8" s="13"/>
      <c r="L8" s="14"/>
    </row>
    <row r="9" spans="1:12">
      <c r="G9" s="12"/>
    </row>
    <row r="10" spans="1:12">
      <c r="G10" s="12"/>
    </row>
    <row r="11" spans="1:12">
      <c r="A11" s="13"/>
      <c r="B11" s="14"/>
      <c r="C11" s="14"/>
      <c r="D11" s="14"/>
      <c r="E11" s="14"/>
      <c r="F11" s="14"/>
      <c r="G11" s="15"/>
      <c r="H11" s="14"/>
      <c r="I11" s="14"/>
    </row>
    <row r="12" spans="1:12">
      <c r="G12" s="12"/>
    </row>
    <row r="13" spans="1:12">
      <c r="G13" s="12"/>
    </row>
    <row r="14" spans="1:12">
      <c r="G14" s="12"/>
    </row>
    <row r="15" spans="1:12">
      <c r="G15" s="12"/>
    </row>
    <row r="16" spans="1:12">
      <c r="G16" s="12"/>
    </row>
    <row r="17" spans="7:7">
      <c r="G17" s="12"/>
    </row>
  </sheetData>
  <dataValidations count="1">
    <dataValidation type="list" allowBlank="1" showInputMessage="1" showErrorMessage="1" sqref="I2:I1048576" xr:uid="{57431FDF-FAE0-4218-ACC8-3BEBA68A1F2A}">
      <formula1>"goedgekeurd, afgekeurd, te herwerken"</formula1>
    </dataValidation>
  </dataValidations>
  <pageMargins left="0.7" right="0.7" top="0.75" bottom="0.75" header="0.3" footer="0.3"/>
  <legacy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8AD0D-F2ED-4ADB-A32E-F4BF8E745189}">
  <dimension ref="A1:L1"/>
  <sheetViews>
    <sheetView workbookViewId="0">
      <pane ySplit="1" topLeftCell="A2" activePane="bottomLeft" state="frozen"/>
      <selection pane="bottomLeft" activeCell="F41" sqref="F41"/>
    </sheetView>
  </sheetViews>
  <sheetFormatPr defaultRowHeight="15"/>
  <cols>
    <col min="1" max="1" width="9.140625" style="5"/>
    <col min="2" max="2" width="10.28515625" customWidth="1"/>
    <col min="3" max="4" width="26.28515625" customWidth="1"/>
    <col min="5" max="5" width="19.42578125" customWidth="1"/>
    <col min="6" max="6" width="21" customWidth="1"/>
    <col min="7" max="7" width="17" style="3" customWidth="1"/>
    <col min="8" max="8" width="17.28515625" customWidth="1"/>
    <col min="9" max="9" width="23.7109375" customWidth="1"/>
    <col min="10" max="10" width="24.140625" style="5" customWidth="1"/>
    <col min="11" max="11" width="23.7109375" style="5" customWidth="1"/>
    <col min="12" max="12" width="41.42578125" customWidth="1"/>
  </cols>
  <sheetData>
    <row r="1" spans="1:12" ht="30">
      <c r="A1" s="4" t="s">
        <v>15</v>
      </c>
      <c r="B1" s="1" t="s">
        <v>16</v>
      </c>
      <c r="C1" s="1" t="s">
        <v>17</v>
      </c>
      <c r="D1" s="1" t="s">
        <v>18</v>
      </c>
      <c r="E1" s="1" t="s">
        <v>19</v>
      </c>
      <c r="F1" s="1" t="s">
        <v>20</v>
      </c>
      <c r="G1" s="2" t="s">
        <v>1255</v>
      </c>
      <c r="H1" s="1" t="s">
        <v>1252</v>
      </c>
      <c r="I1" s="1" t="s">
        <v>24</v>
      </c>
      <c r="J1" s="4" t="s">
        <v>1256</v>
      </c>
      <c r="K1" s="4" t="s">
        <v>1257</v>
      </c>
      <c r="L1" s="1" t="s">
        <v>29</v>
      </c>
    </row>
  </sheetData>
  <sheetProtection selectLockedCells="1" selectUnlockedCells="1"/>
  <autoFilter ref="A1:L1" xr:uid="{C592F652-92A5-41B8-B0C0-4220EF4484D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F87E-FF74-4063-89BE-27CDDEF668D6}">
  <dimension ref="A1:A13"/>
  <sheetViews>
    <sheetView workbookViewId="0">
      <selection activeCell="A6" sqref="A6"/>
    </sheetView>
  </sheetViews>
  <sheetFormatPr defaultRowHeight="15"/>
  <cols>
    <col min="1" max="1" width="13.28515625" bestFit="1" customWidth="1"/>
  </cols>
  <sheetData>
    <row r="1" spans="1:1">
      <c r="A1" t="s">
        <v>1</v>
      </c>
    </row>
    <row r="2" spans="1:1">
      <c r="A2" t="s">
        <v>2</v>
      </c>
    </row>
    <row r="3" spans="1:1">
      <c r="A3" t="s">
        <v>3</v>
      </c>
    </row>
    <row r="4" spans="1:1">
      <c r="A4" t="s">
        <v>4</v>
      </c>
    </row>
    <row r="5" spans="1:1">
      <c r="A5" t="s">
        <v>5</v>
      </c>
    </row>
    <row r="6" spans="1:1">
      <c r="A6" t="s">
        <v>6</v>
      </c>
    </row>
    <row r="7" spans="1:1">
      <c r="A7" t="s">
        <v>7</v>
      </c>
    </row>
    <row r="8" spans="1:1">
      <c r="A8" t="s">
        <v>8</v>
      </c>
    </row>
    <row r="9" spans="1:1">
      <c r="A9" t="s">
        <v>9</v>
      </c>
    </row>
    <row r="10" spans="1:1">
      <c r="A10" t="s">
        <v>10</v>
      </c>
    </row>
    <row r="11" spans="1:1">
      <c r="A11" t="s">
        <v>11</v>
      </c>
    </row>
    <row r="12" spans="1:1">
      <c r="A12" t="s">
        <v>12</v>
      </c>
    </row>
    <row r="13" spans="1:1">
      <c r="A13" t="s">
        <v>13</v>
      </c>
    </row>
  </sheetData>
  <sheetProtection algorithmName="SHA-512" hashValue="tp2SrLLW+UDN9oiDs7tvAiQv/Q8yKZI/2Yi/ywmRBwrVGhN+rvTlST68hyMMh13vN1SsyeTnykBMi33Xwm+E8w==" saltValue="EWxin/2gVkL+Vybdk9D7VQ=="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74B84-76D5-45A6-86A2-A99141F41BF1}">
  <dimension ref="A1:P991"/>
  <sheetViews>
    <sheetView topLeftCell="F1" workbookViewId="0">
      <selection activeCell="G1014" sqref="G1014"/>
    </sheetView>
  </sheetViews>
  <sheetFormatPr defaultRowHeight="15"/>
  <cols>
    <col min="1" max="1" width="5.7109375" bestFit="1" customWidth="1"/>
    <col min="2" max="2" width="18.28515625" bestFit="1" customWidth="1"/>
    <col min="3" max="3" width="9.28515625" bestFit="1" customWidth="1"/>
    <col min="4" max="4" width="36.28515625" bestFit="1" customWidth="1"/>
    <col min="5" max="5" width="10.85546875" bestFit="1" customWidth="1"/>
    <col min="6" max="6" width="41.85546875" bestFit="1" customWidth="1"/>
    <col min="7" max="7" width="255.7109375" bestFit="1" customWidth="1"/>
    <col min="8" max="8" width="27.7109375" bestFit="1" customWidth="1"/>
    <col min="9" max="9" width="20.140625" bestFit="1" customWidth="1"/>
    <col min="10" max="10" width="23.42578125" bestFit="1" customWidth="1"/>
    <col min="11" max="11" width="27.140625" bestFit="1" customWidth="1"/>
    <col min="12" max="12" width="35.28515625" bestFit="1" customWidth="1"/>
    <col min="13" max="13" width="38.28515625" bestFit="1" customWidth="1"/>
    <col min="14" max="14" width="44.140625" bestFit="1" customWidth="1"/>
    <col min="15" max="15" width="30.42578125" bestFit="1" customWidth="1"/>
    <col min="16" max="16" width="15.7109375" bestFit="1" customWidth="1"/>
  </cols>
  <sheetData>
    <row r="1" spans="1:16">
      <c r="A1" t="s">
        <v>14</v>
      </c>
      <c r="B1" t="s">
        <v>15</v>
      </c>
      <c r="C1" t="s">
        <v>16</v>
      </c>
      <c r="D1" t="s">
        <v>17</v>
      </c>
      <c r="E1" t="s">
        <v>18</v>
      </c>
      <c r="F1" t="s">
        <v>19</v>
      </c>
      <c r="G1" t="s">
        <v>20</v>
      </c>
      <c r="H1" t="s">
        <v>21</v>
      </c>
      <c r="I1" t="s">
        <v>22</v>
      </c>
      <c r="J1" t="s">
        <v>23</v>
      </c>
      <c r="K1" t="s">
        <v>24</v>
      </c>
      <c r="L1" t="s">
        <v>25</v>
      </c>
      <c r="M1" t="s">
        <v>26</v>
      </c>
      <c r="N1" t="s">
        <v>27</v>
      </c>
      <c r="O1" t="s">
        <v>28</v>
      </c>
      <c r="P1" t="s">
        <v>29</v>
      </c>
    </row>
    <row r="2" spans="1:16" hidden="1">
      <c r="A2" t="s">
        <v>30</v>
      </c>
      <c r="B2" s="17"/>
      <c r="J2">
        <v>1</v>
      </c>
    </row>
    <row r="3" spans="1:16" hidden="1">
      <c r="A3" t="s">
        <v>31</v>
      </c>
      <c r="B3" s="17"/>
      <c r="M3" s="5"/>
      <c r="N3" s="5"/>
      <c r="O3" s="5"/>
    </row>
    <row r="4" spans="1:16" hidden="1">
      <c r="A4" t="s">
        <v>32</v>
      </c>
      <c r="B4" s="17"/>
    </row>
    <row r="5" spans="1:16" hidden="1">
      <c r="A5" t="s">
        <v>33</v>
      </c>
      <c r="B5" s="17"/>
    </row>
    <row r="6" spans="1:16" hidden="1">
      <c r="A6" t="s">
        <v>34</v>
      </c>
      <c r="B6" s="17"/>
    </row>
    <row r="7" spans="1:16" hidden="1">
      <c r="A7" t="s">
        <v>35</v>
      </c>
      <c r="B7" s="17"/>
    </row>
    <row r="8" spans="1:16" hidden="1">
      <c r="A8" t="s">
        <v>36</v>
      </c>
      <c r="B8" s="17"/>
    </row>
    <row r="9" spans="1:16" hidden="1">
      <c r="A9" t="s">
        <v>37</v>
      </c>
      <c r="B9" s="17"/>
    </row>
    <row r="10" spans="1:16" hidden="1">
      <c r="A10" t="s">
        <v>38</v>
      </c>
      <c r="B10" s="17"/>
    </row>
    <row r="11" spans="1:16" hidden="1">
      <c r="A11" t="s">
        <v>39</v>
      </c>
      <c r="B11" s="17"/>
    </row>
    <row r="12" spans="1:16" hidden="1">
      <c r="A12" t="s">
        <v>40</v>
      </c>
      <c r="B12" s="17"/>
    </row>
    <row r="13" spans="1:16" hidden="1">
      <c r="A13" t="s">
        <v>41</v>
      </c>
      <c r="B13" s="17"/>
    </row>
    <row r="14" spans="1:16" hidden="1">
      <c r="A14" t="s">
        <v>42</v>
      </c>
      <c r="B14" s="17"/>
    </row>
    <row r="15" spans="1:16" hidden="1">
      <c r="A15" t="s">
        <v>43</v>
      </c>
      <c r="B15" s="17"/>
    </row>
    <row r="16" spans="1:16" hidden="1">
      <c r="A16" t="s">
        <v>44</v>
      </c>
      <c r="B16" s="17"/>
    </row>
    <row r="17" spans="1:2" hidden="1">
      <c r="A17" t="s">
        <v>45</v>
      </c>
      <c r="B17" s="17"/>
    </row>
    <row r="18" spans="1:2" hidden="1">
      <c r="A18" t="s">
        <v>46</v>
      </c>
      <c r="B18" s="17"/>
    </row>
    <row r="19" spans="1:2" hidden="1">
      <c r="A19" t="s">
        <v>47</v>
      </c>
      <c r="B19" s="17"/>
    </row>
    <row r="20" spans="1:2" hidden="1">
      <c r="A20" t="s">
        <v>48</v>
      </c>
      <c r="B20" s="17"/>
    </row>
    <row r="21" spans="1:2" hidden="1">
      <c r="A21" t="s">
        <v>49</v>
      </c>
      <c r="B21" s="17"/>
    </row>
    <row r="22" spans="1:2" hidden="1">
      <c r="A22" t="s">
        <v>50</v>
      </c>
      <c r="B22" s="17"/>
    </row>
    <row r="23" spans="1:2" hidden="1">
      <c r="A23" t="s">
        <v>51</v>
      </c>
      <c r="B23" s="17"/>
    </row>
    <row r="24" spans="1:2" hidden="1">
      <c r="A24" t="s">
        <v>52</v>
      </c>
      <c r="B24" s="17"/>
    </row>
    <row r="25" spans="1:2" hidden="1">
      <c r="A25" t="s">
        <v>53</v>
      </c>
      <c r="B25" s="17"/>
    </row>
    <row r="26" spans="1:2" hidden="1">
      <c r="A26" t="s">
        <v>54</v>
      </c>
      <c r="B26" s="17"/>
    </row>
    <row r="27" spans="1:2" hidden="1">
      <c r="A27" t="s">
        <v>55</v>
      </c>
      <c r="B27" s="17"/>
    </row>
    <row r="28" spans="1:2" hidden="1">
      <c r="A28" t="s">
        <v>56</v>
      </c>
      <c r="B28" s="17"/>
    </row>
    <row r="29" spans="1:2" hidden="1">
      <c r="A29" t="s">
        <v>57</v>
      </c>
      <c r="B29" s="17"/>
    </row>
    <row r="30" spans="1:2" hidden="1">
      <c r="A30" t="s">
        <v>58</v>
      </c>
      <c r="B30" s="17"/>
    </row>
    <row r="31" spans="1:2" hidden="1">
      <c r="A31" t="s">
        <v>59</v>
      </c>
      <c r="B31" s="17"/>
    </row>
    <row r="32" spans="1:2" hidden="1">
      <c r="A32" t="s">
        <v>60</v>
      </c>
      <c r="B32" s="17"/>
    </row>
    <row r="33" spans="1:2" hidden="1">
      <c r="A33" t="s">
        <v>61</v>
      </c>
      <c r="B33" s="17"/>
    </row>
    <row r="34" spans="1:2" hidden="1">
      <c r="A34" t="s">
        <v>62</v>
      </c>
      <c r="B34" s="17"/>
    </row>
    <row r="35" spans="1:2" hidden="1">
      <c r="A35" t="s">
        <v>63</v>
      </c>
      <c r="B35" s="17"/>
    </row>
    <row r="36" spans="1:2" hidden="1">
      <c r="A36" t="s">
        <v>64</v>
      </c>
      <c r="B36" s="17"/>
    </row>
    <row r="37" spans="1:2" hidden="1">
      <c r="A37" t="s">
        <v>65</v>
      </c>
      <c r="B37" s="17"/>
    </row>
    <row r="38" spans="1:2" hidden="1">
      <c r="A38" t="s">
        <v>66</v>
      </c>
      <c r="B38" s="17"/>
    </row>
    <row r="39" spans="1:2" hidden="1">
      <c r="A39" t="s">
        <v>67</v>
      </c>
      <c r="B39" s="17"/>
    </row>
    <row r="40" spans="1:2" hidden="1">
      <c r="A40" t="s">
        <v>68</v>
      </c>
      <c r="B40" s="17"/>
    </row>
    <row r="41" spans="1:2" hidden="1">
      <c r="A41" t="s">
        <v>69</v>
      </c>
      <c r="B41" s="17"/>
    </row>
    <row r="42" spans="1:2" hidden="1">
      <c r="A42" t="s">
        <v>70</v>
      </c>
      <c r="B42" s="17"/>
    </row>
    <row r="43" spans="1:2" hidden="1">
      <c r="A43" t="s">
        <v>71</v>
      </c>
      <c r="B43" s="17"/>
    </row>
    <row r="44" spans="1:2" hidden="1">
      <c r="A44" t="s">
        <v>72</v>
      </c>
      <c r="B44" s="17"/>
    </row>
    <row r="45" spans="1:2" hidden="1">
      <c r="A45" t="s">
        <v>73</v>
      </c>
      <c r="B45" s="17"/>
    </row>
    <row r="46" spans="1:2" hidden="1">
      <c r="A46" t="s">
        <v>74</v>
      </c>
      <c r="B46" s="17"/>
    </row>
    <row r="47" spans="1:2" hidden="1">
      <c r="A47" t="s">
        <v>75</v>
      </c>
      <c r="B47" s="17"/>
    </row>
    <row r="48" spans="1:2" hidden="1">
      <c r="A48" t="s">
        <v>76</v>
      </c>
      <c r="B48" s="17"/>
    </row>
    <row r="49" spans="1:2" hidden="1">
      <c r="A49" t="s">
        <v>77</v>
      </c>
      <c r="B49" s="17"/>
    </row>
    <row r="50" spans="1:2" hidden="1">
      <c r="A50" t="s">
        <v>78</v>
      </c>
      <c r="B50" s="17"/>
    </row>
    <row r="51" spans="1:2" hidden="1">
      <c r="A51" t="s">
        <v>79</v>
      </c>
      <c r="B51" s="17"/>
    </row>
    <row r="52" spans="1:2" hidden="1">
      <c r="A52" t="s">
        <v>80</v>
      </c>
      <c r="B52" s="17"/>
    </row>
    <row r="53" spans="1:2" hidden="1">
      <c r="A53" t="s">
        <v>81</v>
      </c>
      <c r="B53" s="17"/>
    </row>
    <row r="54" spans="1:2" hidden="1">
      <c r="A54" t="s">
        <v>82</v>
      </c>
      <c r="B54" s="17"/>
    </row>
    <row r="55" spans="1:2" hidden="1">
      <c r="A55" t="s">
        <v>83</v>
      </c>
      <c r="B55" s="17"/>
    </row>
    <row r="56" spans="1:2" hidden="1">
      <c r="A56" t="s">
        <v>84</v>
      </c>
      <c r="B56" s="17"/>
    </row>
    <row r="57" spans="1:2" hidden="1">
      <c r="A57" t="s">
        <v>85</v>
      </c>
      <c r="B57" s="17"/>
    </row>
    <row r="58" spans="1:2" hidden="1">
      <c r="A58" t="s">
        <v>86</v>
      </c>
      <c r="B58" s="17"/>
    </row>
    <row r="59" spans="1:2" hidden="1">
      <c r="A59" t="s">
        <v>87</v>
      </c>
      <c r="B59" s="17"/>
    </row>
    <row r="60" spans="1:2" hidden="1">
      <c r="A60" t="s">
        <v>88</v>
      </c>
      <c r="B60" s="17"/>
    </row>
    <row r="61" spans="1:2" hidden="1">
      <c r="A61" t="s">
        <v>89</v>
      </c>
      <c r="B61" s="17"/>
    </row>
    <row r="62" spans="1:2" hidden="1">
      <c r="A62" t="s">
        <v>90</v>
      </c>
      <c r="B62" s="17"/>
    </row>
    <row r="63" spans="1:2" hidden="1">
      <c r="A63" t="s">
        <v>91</v>
      </c>
      <c r="B63" s="17"/>
    </row>
    <row r="64" spans="1:2" hidden="1">
      <c r="A64" t="s">
        <v>92</v>
      </c>
      <c r="B64" s="17"/>
    </row>
    <row r="65" spans="1:2" hidden="1">
      <c r="A65" t="s">
        <v>93</v>
      </c>
      <c r="B65" s="17"/>
    </row>
    <row r="66" spans="1:2" hidden="1">
      <c r="A66" t="s">
        <v>94</v>
      </c>
      <c r="B66" s="17"/>
    </row>
    <row r="67" spans="1:2" hidden="1">
      <c r="A67" t="s">
        <v>95</v>
      </c>
      <c r="B67" s="17"/>
    </row>
    <row r="68" spans="1:2" hidden="1">
      <c r="A68" t="s">
        <v>96</v>
      </c>
      <c r="B68" s="17"/>
    </row>
    <row r="69" spans="1:2" hidden="1">
      <c r="A69" t="s">
        <v>97</v>
      </c>
      <c r="B69" s="17"/>
    </row>
    <row r="70" spans="1:2" hidden="1">
      <c r="A70" t="s">
        <v>98</v>
      </c>
      <c r="B70" s="17"/>
    </row>
    <row r="71" spans="1:2" hidden="1">
      <c r="A71" t="s">
        <v>99</v>
      </c>
      <c r="B71" s="17"/>
    </row>
    <row r="72" spans="1:2" hidden="1">
      <c r="A72" t="s">
        <v>100</v>
      </c>
      <c r="B72" s="17"/>
    </row>
    <row r="73" spans="1:2" hidden="1">
      <c r="A73" t="s">
        <v>101</v>
      </c>
      <c r="B73" s="17"/>
    </row>
    <row r="74" spans="1:2" hidden="1">
      <c r="A74" t="s">
        <v>102</v>
      </c>
      <c r="B74" s="17"/>
    </row>
    <row r="75" spans="1:2" hidden="1">
      <c r="A75" t="s">
        <v>103</v>
      </c>
      <c r="B75" s="17"/>
    </row>
    <row r="76" spans="1:2" hidden="1">
      <c r="A76" t="s">
        <v>104</v>
      </c>
      <c r="B76" s="17"/>
    </row>
    <row r="77" spans="1:2" hidden="1">
      <c r="A77" t="s">
        <v>105</v>
      </c>
      <c r="B77" s="17"/>
    </row>
    <row r="78" spans="1:2" hidden="1">
      <c r="A78" t="s">
        <v>106</v>
      </c>
      <c r="B78" s="17"/>
    </row>
    <row r="79" spans="1:2" hidden="1">
      <c r="A79" t="s">
        <v>107</v>
      </c>
      <c r="B79" s="17"/>
    </row>
    <row r="80" spans="1:2" hidden="1">
      <c r="A80" t="s">
        <v>108</v>
      </c>
      <c r="B80" s="17"/>
    </row>
    <row r="81" spans="1:2" hidden="1">
      <c r="A81" t="s">
        <v>109</v>
      </c>
      <c r="B81" s="17"/>
    </row>
    <row r="82" spans="1:2" hidden="1">
      <c r="A82" t="s">
        <v>110</v>
      </c>
      <c r="B82" s="17"/>
    </row>
    <row r="83" spans="1:2" hidden="1">
      <c r="A83" t="s">
        <v>111</v>
      </c>
      <c r="B83" s="17"/>
    </row>
    <row r="84" spans="1:2" hidden="1">
      <c r="A84" t="s">
        <v>112</v>
      </c>
      <c r="B84" s="17"/>
    </row>
    <row r="85" spans="1:2" hidden="1">
      <c r="A85" t="s">
        <v>113</v>
      </c>
      <c r="B85" s="17"/>
    </row>
    <row r="86" spans="1:2" hidden="1">
      <c r="A86" t="s">
        <v>114</v>
      </c>
      <c r="B86" s="17"/>
    </row>
    <row r="87" spans="1:2" hidden="1">
      <c r="A87" t="s">
        <v>115</v>
      </c>
      <c r="B87" s="17"/>
    </row>
    <row r="88" spans="1:2" hidden="1">
      <c r="A88" t="s">
        <v>116</v>
      </c>
      <c r="B88" s="17"/>
    </row>
    <row r="89" spans="1:2" hidden="1">
      <c r="A89" t="s">
        <v>117</v>
      </c>
      <c r="B89" s="17"/>
    </row>
    <row r="90" spans="1:2" hidden="1">
      <c r="A90" t="s">
        <v>118</v>
      </c>
      <c r="B90" s="17"/>
    </row>
    <row r="91" spans="1:2" hidden="1">
      <c r="A91" t="s">
        <v>119</v>
      </c>
      <c r="B91" s="17"/>
    </row>
    <row r="92" spans="1:2" hidden="1">
      <c r="A92" t="s">
        <v>120</v>
      </c>
      <c r="B92" s="17"/>
    </row>
    <row r="93" spans="1:2" hidden="1">
      <c r="A93" t="s">
        <v>121</v>
      </c>
      <c r="B93" s="17"/>
    </row>
    <row r="94" spans="1:2" hidden="1">
      <c r="A94" t="s">
        <v>122</v>
      </c>
      <c r="B94" s="17"/>
    </row>
    <row r="95" spans="1:2" hidden="1">
      <c r="A95" t="s">
        <v>123</v>
      </c>
      <c r="B95" s="17"/>
    </row>
    <row r="96" spans="1:2" hidden="1">
      <c r="A96" t="s">
        <v>124</v>
      </c>
      <c r="B96" s="17"/>
    </row>
    <row r="97" spans="1:2" hidden="1">
      <c r="A97" t="s">
        <v>125</v>
      </c>
      <c r="B97" s="17"/>
    </row>
    <row r="98" spans="1:2" hidden="1">
      <c r="A98" t="s">
        <v>126</v>
      </c>
      <c r="B98" s="17"/>
    </row>
    <row r="99" spans="1:2" hidden="1">
      <c r="A99" t="s">
        <v>127</v>
      </c>
      <c r="B99" s="17"/>
    </row>
    <row r="100" spans="1:2" hidden="1">
      <c r="A100" t="s">
        <v>128</v>
      </c>
      <c r="B100" s="17"/>
    </row>
    <row r="101" spans="1:2" hidden="1">
      <c r="A101" t="s">
        <v>129</v>
      </c>
      <c r="B101" s="17"/>
    </row>
    <row r="102" spans="1:2" hidden="1">
      <c r="A102" t="s">
        <v>130</v>
      </c>
      <c r="B102" s="17"/>
    </row>
    <row r="103" spans="1:2" hidden="1">
      <c r="A103" t="s">
        <v>131</v>
      </c>
      <c r="B103" s="17"/>
    </row>
    <row r="104" spans="1:2" hidden="1">
      <c r="A104" t="s">
        <v>132</v>
      </c>
      <c r="B104" s="17"/>
    </row>
    <row r="105" spans="1:2" hidden="1">
      <c r="A105" t="s">
        <v>133</v>
      </c>
      <c r="B105" s="17"/>
    </row>
    <row r="106" spans="1:2" hidden="1">
      <c r="A106" t="s">
        <v>134</v>
      </c>
      <c r="B106" s="17"/>
    </row>
    <row r="107" spans="1:2" hidden="1">
      <c r="A107" t="s">
        <v>135</v>
      </c>
      <c r="B107" s="17"/>
    </row>
    <row r="108" spans="1:2" hidden="1">
      <c r="A108" t="s">
        <v>136</v>
      </c>
      <c r="B108" s="17"/>
    </row>
    <row r="109" spans="1:2" hidden="1">
      <c r="A109" t="s">
        <v>137</v>
      </c>
      <c r="B109" s="17"/>
    </row>
    <row r="110" spans="1:2" hidden="1">
      <c r="A110" t="s">
        <v>138</v>
      </c>
      <c r="B110" s="17"/>
    </row>
    <row r="111" spans="1:2" hidden="1">
      <c r="A111" t="s">
        <v>139</v>
      </c>
      <c r="B111" s="17"/>
    </row>
    <row r="112" spans="1:2" hidden="1">
      <c r="A112" t="s">
        <v>140</v>
      </c>
      <c r="B112" s="17"/>
    </row>
    <row r="113" spans="1:2" hidden="1">
      <c r="A113" t="s">
        <v>141</v>
      </c>
      <c r="B113" s="17"/>
    </row>
    <row r="114" spans="1:2" hidden="1">
      <c r="A114" t="s">
        <v>142</v>
      </c>
      <c r="B114" s="17"/>
    </row>
    <row r="115" spans="1:2" hidden="1">
      <c r="A115" t="s">
        <v>143</v>
      </c>
      <c r="B115" s="17"/>
    </row>
    <row r="116" spans="1:2" hidden="1">
      <c r="A116" t="s">
        <v>144</v>
      </c>
      <c r="B116" s="17"/>
    </row>
    <row r="117" spans="1:2" hidden="1">
      <c r="A117" t="s">
        <v>145</v>
      </c>
      <c r="B117" s="17"/>
    </row>
    <row r="118" spans="1:2" hidden="1">
      <c r="A118" t="s">
        <v>146</v>
      </c>
      <c r="B118" s="17"/>
    </row>
    <row r="119" spans="1:2" hidden="1">
      <c r="A119" t="s">
        <v>147</v>
      </c>
      <c r="B119" s="17"/>
    </row>
    <row r="120" spans="1:2" hidden="1">
      <c r="A120" t="s">
        <v>148</v>
      </c>
      <c r="B120" s="17"/>
    </row>
    <row r="121" spans="1:2" hidden="1">
      <c r="A121" t="s">
        <v>149</v>
      </c>
      <c r="B121" s="17"/>
    </row>
    <row r="122" spans="1:2" hidden="1">
      <c r="A122" t="s">
        <v>150</v>
      </c>
      <c r="B122" s="17"/>
    </row>
    <row r="123" spans="1:2" hidden="1">
      <c r="A123" t="s">
        <v>151</v>
      </c>
      <c r="B123" s="17"/>
    </row>
    <row r="124" spans="1:2" hidden="1">
      <c r="A124" t="s">
        <v>152</v>
      </c>
      <c r="B124" s="17"/>
    </row>
    <row r="125" spans="1:2" hidden="1">
      <c r="A125" t="s">
        <v>153</v>
      </c>
      <c r="B125" s="17"/>
    </row>
    <row r="126" spans="1:2" hidden="1">
      <c r="A126" t="s">
        <v>154</v>
      </c>
      <c r="B126" s="17"/>
    </row>
    <row r="127" spans="1:2" hidden="1">
      <c r="A127" t="s">
        <v>155</v>
      </c>
      <c r="B127" s="17"/>
    </row>
    <row r="128" spans="1:2" hidden="1">
      <c r="A128" t="s">
        <v>156</v>
      </c>
      <c r="B128" s="17"/>
    </row>
    <row r="129" spans="1:2" hidden="1">
      <c r="A129" t="s">
        <v>157</v>
      </c>
      <c r="B129" s="17"/>
    </row>
    <row r="130" spans="1:2" hidden="1">
      <c r="A130" t="s">
        <v>158</v>
      </c>
      <c r="B130" s="17"/>
    </row>
    <row r="131" spans="1:2" hidden="1">
      <c r="A131" t="s">
        <v>159</v>
      </c>
      <c r="B131" s="17"/>
    </row>
    <row r="132" spans="1:2" hidden="1">
      <c r="A132" t="s">
        <v>160</v>
      </c>
      <c r="B132" s="17"/>
    </row>
    <row r="133" spans="1:2" hidden="1">
      <c r="A133" t="s">
        <v>161</v>
      </c>
      <c r="B133" s="17"/>
    </row>
    <row r="134" spans="1:2" hidden="1">
      <c r="A134" t="s">
        <v>162</v>
      </c>
      <c r="B134" s="17"/>
    </row>
    <row r="135" spans="1:2" hidden="1">
      <c r="A135" t="s">
        <v>163</v>
      </c>
      <c r="B135" s="17"/>
    </row>
    <row r="136" spans="1:2" hidden="1">
      <c r="A136" t="s">
        <v>164</v>
      </c>
      <c r="B136" s="17"/>
    </row>
    <row r="137" spans="1:2" hidden="1">
      <c r="A137" t="s">
        <v>165</v>
      </c>
      <c r="B137" s="17"/>
    </row>
    <row r="138" spans="1:2" hidden="1">
      <c r="A138" t="s">
        <v>166</v>
      </c>
      <c r="B138" s="17"/>
    </row>
    <row r="139" spans="1:2" hidden="1">
      <c r="A139" t="s">
        <v>167</v>
      </c>
      <c r="B139" s="17"/>
    </row>
    <row r="140" spans="1:2" hidden="1">
      <c r="A140" t="s">
        <v>168</v>
      </c>
      <c r="B140" s="17"/>
    </row>
    <row r="141" spans="1:2" hidden="1">
      <c r="A141" t="s">
        <v>169</v>
      </c>
      <c r="B141" s="17"/>
    </row>
    <row r="142" spans="1:2" hidden="1">
      <c r="A142" t="s">
        <v>170</v>
      </c>
      <c r="B142" s="17"/>
    </row>
    <row r="143" spans="1:2" hidden="1">
      <c r="A143" t="s">
        <v>171</v>
      </c>
      <c r="B143" s="17"/>
    </row>
    <row r="144" spans="1:2" hidden="1">
      <c r="A144" t="s">
        <v>172</v>
      </c>
      <c r="B144" s="17"/>
    </row>
    <row r="145" spans="1:2" hidden="1">
      <c r="A145" t="s">
        <v>173</v>
      </c>
      <c r="B145" s="17"/>
    </row>
    <row r="146" spans="1:2" hidden="1">
      <c r="A146" t="s">
        <v>174</v>
      </c>
      <c r="B146" s="17"/>
    </row>
    <row r="147" spans="1:2" hidden="1">
      <c r="A147" t="s">
        <v>175</v>
      </c>
      <c r="B147" s="17"/>
    </row>
    <row r="148" spans="1:2" hidden="1">
      <c r="A148" t="s">
        <v>176</v>
      </c>
      <c r="B148" s="17"/>
    </row>
    <row r="149" spans="1:2" hidden="1">
      <c r="A149" t="s">
        <v>177</v>
      </c>
      <c r="B149" s="17"/>
    </row>
    <row r="150" spans="1:2" hidden="1">
      <c r="A150" t="s">
        <v>178</v>
      </c>
      <c r="B150" s="17"/>
    </row>
    <row r="151" spans="1:2" hidden="1">
      <c r="A151" t="s">
        <v>179</v>
      </c>
      <c r="B151" s="17"/>
    </row>
    <row r="152" spans="1:2" hidden="1">
      <c r="A152" t="s">
        <v>180</v>
      </c>
      <c r="B152" s="17"/>
    </row>
    <row r="153" spans="1:2" hidden="1">
      <c r="A153" t="s">
        <v>181</v>
      </c>
      <c r="B153" s="17"/>
    </row>
    <row r="154" spans="1:2" hidden="1">
      <c r="A154" t="s">
        <v>182</v>
      </c>
      <c r="B154" s="17"/>
    </row>
    <row r="155" spans="1:2" hidden="1">
      <c r="A155" t="s">
        <v>183</v>
      </c>
      <c r="B155" s="17"/>
    </row>
    <row r="156" spans="1:2" hidden="1">
      <c r="A156" t="s">
        <v>184</v>
      </c>
      <c r="B156" s="17"/>
    </row>
    <row r="157" spans="1:2" hidden="1">
      <c r="A157" t="s">
        <v>185</v>
      </c>
      <c r="B157" s="17"/>
    </row>
    <row r="158" spans="1:2" hidden="1">
      <c r="A158" t="s">
        <v>186</v>
      </c>
      <c r="B158" s="17"/>
    </row>
    <row r="159" spans="1:2" hidden="1">
      <c r="A159" t="s">
        <v>187</v>
      </c>
      <c r="B159" s="17"/>
    </row>
    <row r="160" spans="1:2" hidden="1">
      <c r="A160" t="s">
        <v>188</v>
      </c>
      <c r="B160" s="17"/>
    </row>
    <row r="161" spans="1:2" hidden="1">
      <c r="A161" t="s">
        <v>189</v>
      </c>
      <c r="B161" s="17"/>
    </row>
    <row r="162" spans="1:2" hidden="1">
      <c r="A162" t="s">
        <v>190</v>
      </c>
      <c r="B162" s="17"/>
    </row>
    <row r="163" spans="1:2" hidden="1">
      <c r="A163" t="s">
        <v>191</v>
      </c>
      <c r="B163" s="17"/>
    </row>
    <row r="164" spans="1:2" hidden="1">
      <c r="A164" t="s">
        <v>192</v>
      </c>
      <c r="B164" s="17"/>
    </row>
    <row r="165" spans="1:2" hidden="1">
      <c r="A165" t="s">
        <v>193</v>
      </c>
      <c r="B165" s="17"/>
    </row>
    <row r="166" spans="1:2" hidden="1">
      <c r="A166" t="s">
        <v>194</v>
      </c>
      <c r="B166" s="17"/>
    </row>
    <row r="167" spans="1:2" hidden="1">
      <c r="A167" t="s">
        <v>195</v>
      </c>
      <c r="B167" s="17"/>
    </row>
    <row r="168" spans="1:2" hidden="1">
      <c r="A168" t="s">
        <v>196</v>
      </c>
      <c r="B168" s="17"/>
    </row>
    <row r="169" spans="1:2" hidden="1">
      <c r="A169" t="s">
        <v>197</v>
      </c>
      <c r="B169" s="17"/>
    </row>
    <row r="170" spans="1:2" hidden="1">
      <c r="A170" t="s">
        <v>198</v>
      </c>
      <c r="B170" s="17"/>
    </row>
    <row r="171" spans="1:2" hidden="1">
      <c r="A171" t="s">
        <v>199</v>
      </c>
      <c r="B171" s="17"/>
    </row>
    <row r="172" spans="1:2" hidden="1">
      <c r="A172" t="s">
        <v>200</v>
      </c>
      <c r="B172" s="17"/>
    </row>
    <row r="173" spans="1:2" hidden="1">
      <c r="A173" t="s">
        <v>201</v>
      </c>
      <c r="B173" s="17"/>
    </row>
    <row r="174" spans="1:2" hidden="1">
      <c r="A174" t="s">
        <v>202</v>
      </c>
      <c r="B174" s="17"/>
    </row>
    <row r="175" spans="1:2" hidden="1">
      <c r="A175" t="s">
        <v>203</v>
      </c>
      <c r="B175" s="17"/>
    </row>
    <row r="176" spans="1:2" hidden="1">
      <c r="A176" t="s">
        <v>204</v>
      </c>
      <c r="B176" s="17"/>
    </row>
    <row r="177" spans="1:2" hidden="1">
      <c r="A177" t="s">
        <v>205</v>
      </c>
      <c r="B177" s="17"/>
    </row>
    <row r="178" spans="1:2" hidden="1">
      <c r="A178" t="s">
        <v>206</v>
      </c>
      <c r="B178" s="17"/>
    </row>
    <row r="179" spans="1:2" hidden="1">
      <c r="A179" t="s">
        <v>207</v>
      </c>
      <c r="B179" s="17"/>
    </row>
    <row r="180" spans="1:2" hidden="1">
      <c r="A180" t="s">
        <v>208</v>
      </c>
      <c r="B180" s="17"/>
    </row>
    <row r="181" spans="1:2" hidden="1">
      <c r="A181" t="s">
        <v>209</v>
      </c>
      <c r="B181" s="17"/>
    </row>
    <row r="182" spans="1:2" hidden="1">
      <c r="A182" t="s">
        <v>210</v>
      </c>
      <c r="B182" s="17"/>
    </row>
    <row r="183" spans="1:2" hidden="1">
      <c r="A183" t="s">
        <v>211</v>
      </c>
      <c r="B183" s="17"/>
    </row>
    <row r="184" spans="1:2" hidden="1">
      <c r="A184" t="s">
        <v>212</v>
      </c>
      <c r="B184" s="17"/>
    </row>
    <row r="185" spans="1:2" hidden="1">
      <c r="A185" t="s">
        <v>213</v>
      </c>
      <c r="B185" s="17"/>
    </row>
    <row r="186" spans="1:2" hidden="1">
      <c r="A186" t="s">
        <v>214</v>
      </c>
      <c r="B186" s="17"/>
    </row>
    <row r="187" spans="1:2" hidden="1">
      <c r="A187" t="s">
        <v>215</v>
      </c>
      <c r="B187" s="17"/>
    </row>
    <row r="188" spans="1:2" hidden="1">
      <c r="A188" t="s">
        <v>216</v>
      </c>
      <c r="B188" s="17"/>
    </row>
    <row r="189" spans="1:2" hidden="1">
      <c r="A189" t="s">
        <v>217</v>
      </c>
      <c r="B189" s="17"/>
    </row>
    <row r="190" spans="1:2" hidden="1">
      <c r="A190" t="s">
        <v>218</v>
      </c>
      <c r="B190" s="17"/>
    </row>
    <row r="191" spans="1:2" hidden="1">
      <c r="A191" t="s">
        <v>219</v>
      </c>
      <c r="B191" s="17"/>
    </row>
    <row r="192" spans="1:2" hidden="1">
      <c r="A192" t="s">
        <v>220</v>
      </c>
      <c r="B192" s="17"/>
    </row>
    <row r="193" spans="1:10" hidden="1">
      <c r="A193" t="s">
        <v>221</v>
      </c>
      <c r="B193" s="17"/>
    </row>
    <row r="194" spans="1:10" hidden="1">
      <c r="A194" t="s">
        <v>222</v>
      </c>
      <c r="B194" s="17"/>
    </row>
    <row r="195" spans="1:10" hidden="1">
      <c r="A195" t="s">
        <v>223</v>
      </c>
      <c r="B195" s="17"/>
    </row>
    <row r="196" spans="1:10" hidden="1">
      <c r="A196" t="s">
        <v>224</v>
      </c>
      <c r="B196" s="17"/>
    </row>
    <row r="197" spans="1:10" hidden="1">
      <c r="A197" t="s">
        <v>225</v>
      </c>
      <c r="B197" s="17"/>
    </row>
    <row r="198" spans="1:10" hidden="1">
      <c r="A198" t="s">
        <v>226</v>
      </c>
      <c r="B198" s="17"/>
    </row>
    <row r="199" spans="1:10" hidden="1">
      <c r="A199" t="s">
        <v>227</v>
      </c>
      <c r="B199" s="17"/>
    </row>
    <row r="200" spans="1:10" hidden="1">
      <c r="A200" t="s">
        <v>228</v>
      </c>
      <c r="B200" s="17">
        <v>45575</v>
      </c>
      <c r="C200">
        <v>1</v>
      </c>
      <c r="D200" t="s">
        <v>229</v>
      </c>
      <c r="E200" t="s">
        <v>230</v>
      </c>
      <c r="F200" t="s">
        <v>231</v>
      </c>
      <c r="G200" t="s">
        <v>232</v>
      </c>
      <c r="I200" t="s">
        <v>233</v>
      </c>
      <c r="J200">
        <v>20</v>
      </c>
    </row>
    <row r="201" spans="1:10" hidden="1">
      <c r="A201" t="s">
        <v>234</v>
      </c>
      <c r="B201" s="17"/>
    </row>
    <row r="202" spans="1:10" hidden="1">
      <c r="A202" t="s">
        <v>235</v>
      </c>
      <c r="B202" s="17">
        <v>45575</v>
      </c>
      <c r="D202" t="s">
        <v>236</v>
      </c>
      <c r="E202" t="s">
        <v>237</v>
      </c>
      <c r="F202" t="s">
        <v>231</v>
      </c>
      <c r="G202" t="s">
        <v>238</v>
      </c>
      <c r="I202" t="s">
        <v>233</v>
      </c>
      <c r="J202">
        <v>8</v>
      </c>
    </row>
    <row r="203" spans="1:10" hidden="1">
      <c r="A203" t="s">
        <v>239</v>
      </c>
      <c r="B203" s="17">
        <v>45575</v>
      </c>
      <c r="C203">
        <v>1</v>
      </c>
      <c r="D203" t="s">
        <v>240</v>
      </c>
      <c r="E203" t="s">
        <v>237</v>
      </c>
      <c r="F203" t="s">
        <v>231</v>
      </c>
      <c r="G203" t="s">
        <v>241</v>
      </c>
      <c r="I203" t="s">
        <v>233</v>
      </c>
      <c r="J203">
        <v>8</v>
      </c>
    </row>
    <row r="204" spans="1:10" hidden="1">
      <c r="A204" t="s">
        <v>242</v>
      </c>
      <c r="B204" s="17"/>
    </row>
    <row r="205" spans="1:10" hidden="1">
      <c r="A205" t="s">
        <v>243</v>
      </c>
      <c r="B205" s="17"/>
    </row>
    <row r="206" spans="1:10" hidden="1">
      <c r="A206" t="s">
        <v>244</v>
      </c>
      <c r="B206" s="17"/>
    </row>
    <row r="207" spans="1:10" hidden="1">
      <c r="A207" t="s">
        <v>245</v>
      </c>
      <c r="B207" s="17"/>
    </row>
    <row r="208" spans="1:10" hidden="1">
      <c r="A208" t="s">
        <v>246</v>
      </c>
      <c r="B208" s="17"/>
    </row>
    <row r="209" spans="1:2" hidden="1">
      <c r="A209" t="s">
        <v>247</v>
      </c>
      <c r="B209" s="17"/>
    </row>
    <row r="210" spans="1:2" hidden="1">
      <c r="A210" t="s">
        <v>248</v>
      </c>
      <c r="B210" s="17"/>
    </row>
    <row r="211" spans="1:2" hidden="1">
      <c r="A211" t="s">
        <v>249</v>
      </c>
      <c r="B211" s="17"/>
    </row>
    <row r="212" spans="1:2" hidden="1">
      <c r="A212" t="s">
        <v>250</v>
      </c>
      <c r="B212" s="17"/>
    </row>
    <row r="213" spans="1:2" hidden="1">
      <c r="A213" t="s">
        <v>251</v>
      </c>
      <c r="B213" s="17"/>
    </row>
    <row r="214" spans="1:2" hidden="1">
      <c r="A214" t="s">
        <v>252</v>
      </c>
      <c r="B214" s="17"/>
    </row>
    <row r="215" spans="1:2" hidden="1">
      <c r="A215" t="s">
        <v>253</v>
      </c>
      <c r="B215" s="17"/>
    </row>
    <row r="216" spans="1:2" hidden="1">
      <c r="A216" t="s">
        <v>254</v>
      </c>
      <c r="B216" s="17"/>
    </row>
    <row r="217" spans="1:2" hidden="1">
      <c r="A217" t="s">
        <v>255</v>
      </c>
      <c r="B217" s="17"/>
    </row>
    <row r="218" spans="1:2" hidden="1">
      <c r="A218" t="s">
        <v>256</v>
      </c>
      <c r="B218" s="17"/>
    </row>
    <row r="219" spans="1:2" hidden="1">
      <c r="A219" t="s">
        <v>257</v>
      </c>
      <c r="B219" s="17"/>
    </row>
    <row r="220" spans="1:2" hidden="1">
      <c r="A220" t="s">
        <v>258</v>
      </c>
      <c r="B220" s="17"/>
    </row>
    <row r="221" spans="1:2" hidden="1">
      <c r="A221" t="s">
        <v>259</v>
      </c>
      <c r="B221" s="17"/>
    </row>
    <row r="222" spans="1:2" hidden="1">
      <c r="A222" t="s">
        <v>260</v>
      </c>
      <c r="B222" s="17"/>
    </row>
    <row r="223" spans="1:2" hidden="1">
      <c r="A223" t="s">
        <v>261</v>
      </c>
      <c r="B223" s="17"/>
    </row>
    <row r="224" spans="1:2" hidden="1">
      <c r="A224" t="s">
        <v>262</v>
      </c>
      <c r="B224" s="17"/>
    </row>
    <row r="225" spans="1:2" hidden="1">
      <c r="A225" t="s">
        <v>263</v>
      </c>
      <c r="B225" s="17"/>
    </row>
    <row r="226" spans="1:2" hidden="1">
      <c r="A226" t="s">
        <v>264</v>
      </c>
      <c r="B226" s="17"/>
    </row>
    <row r="227" spans="1:2" hidden="1">
      <c r="A227" t="s">
        <v>265</v>
      </c>
      <c r="B227" s="17"/>
    </row>
    <row r="228" spans="1:2" hidden="1">
      <c r="A228" t="s">
        <v>266</v>
      </c>
      <c r="B228" s="17"/>
    </row>
    <row r="229" spans="1:2" hidden="1">
      <c r="A229" t="s">
        <v>267</v>
      </c>
      <c r="B229" s="17"/>
    </row>
    <row r="230" spans="1:2" hidden="1">
      <c r="A230" t="s">
        <v>268</v>
      </c>
      <c r="B230" s="17"/>
    </row>
    <row r="231" spans="1:2" hidden="1">
      <c r="A231" t="s">
        <v>269</v>
      </c>
      <c r="B231" s="17"/>
    </row>
    <row r="232" spans="1:2" hidden="1">
      <c r="A232" t="s">
        <v>270</v>
      </c>
      <c r="B232" s="17"/>
    </row>
    <row r="233" spans="1:2" hidden="1">
      <c r="A233" t="s">
        <v>271</v>
      </c>
      <c r="B233" s="17"/>
    </row>
    <row r="234" spans="1:2" hidden="1">
      <c r="A234" t="s">
        <v>272</v>
      </c>
      <c r="B234" s="17"/>
    </row>
    <row r="235" spans="1:2" hidden="1">
      <c r="A235" t="s">
        <v>273</v>
      </c>
      <c r="B235" s="17"/>
    </row>
    <row r="236" spans="1:2" hidden="1">
      <c r="A236" t="s">
        <v>274</v>
      </c>
      <c r="B236" s="17"/>
    </row>
    <row r="237" spans="1:2" hidden="1">
      <c r="A237" t="s">
        <v>275</v>
      </c>
      <c r="B237" s="17"/>
    </row>
    <row r="238" spans="1:2" hidden="1">
      <c r="A238" t="s">
        <v>276</v>
      </c>
      <c r="B238" s="17"/>
    </row>
    <row r="239" spans="1:2" hidden="1">
      <c r="A239" t="s">
        <v>277</v>
      </c>
      <c r="B239" s="17"/>
    </row>
    <row r="240" spans="1:2" hidden="1">
      <c r="A240" t="s">
        <v>278</v>
      </c>
      <c r="B240" s="17"/>
    </row>
    <row r="241" spans="1:2" hidden="1">
      <c r="A241" t="s">
        <v>279</v>
      </c>
      <c r="B241" s="17"/>
    </row>
    <row r="242" spans="1:2" hidden="1">
      <c r="A242" t="s">
        <v>280</v>
      </c>
      <c r="B242" s="17"/>
    </row>
    <row r="243" spans="1:2" hidden="1">
      <c r="A243" t="s">
        <v>281</v>
      </c>
      <c r="B243" s="17"/>
    </row>
    <row r="244" spans="1:2" hidden="1">
      <c r="A244" t="s">
        <v>282</v>
      </c>
      <c r="B244" s="17"/>
    </row>
    <row r="245" spans="1:2" hidden="1">
      <c r="A245" t="s">
        <v>283</v>
      </c>
      <c r="B245" s="17"/>
    </row>
    <row r="246" spans="1:2" hidden="1">
      <c r="A246" t="s">
        <v>284</v>
      </c>
      <c r="B246" s="17"/>
    </row>
    <row r="247" spans="1:2" hidden="1">
      <c r="A247" t="s">
        <v>285</v>
      </c>
      <c r="B247" s="17"/>
    </row>
    <row r="248" spans="1:2" hidden="1">
      <c r="A248" t="s">
        <v>286</v>
      </c>
      <c r="B248" s="17"/>
    </row>
    <row r="249" spans="1:2" hidden="1">
      <c r="A249" t="s">
        <v>287</v>
      </c>
      <c r="B249" s="17"/>
    </row>
    <row r="250" spans="1:2" hidden="1">
      <c r="A250" t="s">
        <v>288</v>
      </c>
      <c r="B250" s="17"/>
    </row>
    <row r="251" spans="1:2" hidden="1">
      <c r="A251" t="s">
        <v>289</v>
      </c>
      <c r="B251" s="17"/>
    </row>
    <row r="252" spans="1:2" hidden="1">
      <c r="A252" t="s">
        <v>290</v>
      </c>
      <c r="B252" s="17"/>
    </row>
    <row r="253" spans="1:2" hidden="1">
      <c r="A253" t="s">
        <v>291</v>
      </c>
      <c r="B253" s="17"/>
    </row>
    <row r="254" spans="1:2" hidden="1">
      <c r="A254" t="s">
        <v>292</v>
      </c>
      <c r="B254" s="17"/>
    </row>
    <row r="255" spans="1:2" hidden="1">
      <c r="A255" t="s">
        <v>293</v>
      </c>
      <c r="B255" s="17"/>
    </row>
    <row r="256" spans="1:2" hidden="1">
      <c r="A256" t="s">
        <v>294</v>
      </c>
      <c r="B256" s="17"/>
    </row>
    <row r="257" spans="1:2" hidden="1">
      <c r="A257" t="s">
        <v>295</v>
      </c>
      <c r="B257" s="17"/>
    </row>
    <row r="258" spans="1:2" hidden="1">
      <c r="A258" t="s">
        <v>296</v>
      </c>
      <c r="B258" s="17"/>
    </row>
    <row r="259" spans="1:2" hidden="1">
      <c r="A259" t="s">
        <v>297</v>
      </c>
      <c r="B259" s="17"/>
    </row>
    <row r="260" spans="1:2" hidden="1">
      <c r="A260" t="s">
        <v>298</v>
      </c>
      <c r="B260" s="17"/>
    </row>
    <row r="261" spans="1:2" hidden="1">
      <c r="A261" t="s">
        <v>299</v>
      </c>
      <c r="B261" s="17"/>
    </row>
    <row r="262" spans="1:2" hidden="1">
      <c r="A262" t="s">
        <v>300</v>
      </c>
      <c r="B262" s="17"/>
    </row>
    <row r="263" spans="1:2" hidden="1">
      <c r="A263" t="s">
        <v>301</v>
      </c>
      <c r="B263" s="17"/>
    </row>
    <row r="264" spans="1:2" hidden="1">
      <c r="A264" t="s">
        <v>302</v>
      </c>
      <c r="B264" s="17"/>
    </row>
    <row r="265" spans="1:2" hidden="1">
      <c r="A265" t="s">
        <v>303</v>
      </c>
      <c r="B265" s="17"/>
    </row>
    <row r="266" spans="1:2" hidden="1">
      <c r="A266" t="s">
        <v>304</v>
      </c>
      <c r="B266" s="17"/>
    </row>
    <row r="267" spans="1:2" hidden="1">
      <c r="A267" t="s">
        <v>305</v>
      </c>
      <c r="B267" s="17"/>
    </row>
    <row r="268" spans="1:2" hidden="1">
      <c r="A268" t="s">
        <v>306</v>
      </c>
      <c r="B268" s="17"/>
    </row>
    <row r="269" spans="1:2" hidden="1">
      <c r="A269" t="s">
        <v>307</v>
      </c>
      <c r="B269" s="17"/>
    </row>
    <row r="270" spans="1:2" hidden="1">
      <c r="A270" t="s">
        <v>308</v>
      </c>
      <c r="B270" s="17"/>
    </row>
    <row r="271" spans="1:2" hidden="1">
      <c r="A271" t="s">
        <v>309</v>
      </c>
      <c r="B271" s="17"/>
    </row>
    <row r="272" spans="1:2" hidden="1">
      <c r="A272" t="s">
        <v>310</v>
      </c>
      <c r="B272" s="17"/>
    </row>
    <row r="273" spans="1:2" hidden="1">
      <c r="A273" t="s">
        <v>311</v>
      </c>
      <c r="B273" s="17"/>
    </row>
    <row r="274" spans="1:2" hidden="1">
      <c r="A274" t="s">
        <v>312</v>
      </c>
      <c r="B274" s="17"/>
    </row>
    <row r="275" spans="1:2" hidden="1">
      <c r="A275" t="s">
        <v>313</v>
      </c>
      <c r="B275" s="17"/>
    </row>
    <row r="276" spans="1:2" hidden="1">
      <c r="A276" t="s">
        <v>314</v>
      </c>
      <c r="B276" s="17"/>
    </row>
    <row r="277" spans="1:2" hidden="1">
      <c r="A277" t="s">
        <v>315</v>
      </c>
      <c r="B277" s="17"/>
    </row>
    <row r="278" spans="1:2" hidden="1">
      <c r="A278" t="s">
        <v>316</v>
      </c>
      <c r="B278" s="17"/>
    </row>
    <row r="279" spans="1:2" hidden="1">
      <c r="A279" t="s">
        <v>317</v>
      </c>
      <c r="B279" s="17"/>
    </row>
    <row r="280" spans="1:2" hidden="1">
      <c r="A280" t="s">
        <v>318</v>
      </c>
      <c r="B280" s="17"/>
    </row>
    <row r="281" spans="1:2" hidden="1">
      <c r="A281" t="s">
        <v>319</v>
      </c>
      <c r="B281" s="17"/>
    </row>
    <row r="282" spans="1:2" hidden="1">
      <c r="A282" t="s">
        <v>320</v>
      </c>
      <c r="B282" s="17"/>
    </row>
    <row r="283" spans="1:2" hidden="1">
      <c r="A283" t="s">
        <v>321</v>
      </c>
      <c r="B283" s="17"/>
    </row>
    <row r="284" spans="1:2" hidden="1">
      <c r="A284" t="s">
        <v>322</v>
      </c>
      <c r="B284" s="17"/>
    </row>
    <row r="285" spans="1:2" hidden="1">
      <c r="A285" t="s">
        <v>323</v>
      </c>
      <c r="B285" s="17"/>
    </row>
    <row r="286" spans="1:2" hidden="1">
      <c r="A286" t="s">
        <v>324</v>
      </c>
      <c r="B286" s="17"/>
    </row>
    <row r="287" spans="1:2" hidden="1">
      <c r="A287" t="s">
        <v>325</v>
      </c>
      <c r="B287" s="17"/>
    </row>
    <row r="288" spans="1:2" hidden="1">
      <c r="A288" t="s">
        <v>326</v>
      </c>
      <c r="B288" s="17"/>
    </row>
    <row r="289" spans="1:9" hidden="1">
      <c r="A289" t="s">
        <v>327</v>
      </c>
      <c r="B289" s="17"/>
    </row>
    <row r="290" spans="1:9" hidden="1">
      <c r="A290" t="s">
        <v>328</v>
      </c>
      <c r="B290" s="17"/>
    </row>
    <row r="291" spans="1:9" hidden="1">
      <c r="A291" t="s">
        <v>329</v>
      </c>
      <c r="B291" s="17"/>
    </row>
    <row r="292" spans="1:9" hidden="1">
      <c r="A292" t="s">
        <v>330</v>
      </c>
      <c r="B292" s="17"/>
    </row>
    <row r="293" spans="1:9" hidden="1">
      <c r="A293" t="s">
        <v>331</v>
      </c>
      <c r="B293" s="17"/>
    </row>
    <row r="294" spans="1:9" hidden="1">
      <c r="A294" t="s">
        <v>332</v>
      </c>
      <c r="B294" s="17"/>
    </row>
    <row r="295" spans="1:9" hidden="1">
      <c r="A295" t="s">
        <v>333</v>
      </c>
      <c r="B295" s="17"/>
    </row>
    <row r="296" spans="1:9" hidden="1">
      <c r="A296" t="s">
        <v>334</v>
      </c>
      <c r="B296" s="17"/>
    </row>
    <row r="297" spans="1:9" hidden="1">
      <c r="A297" t="s">
        <v>335</v>
      </c>
      <c r="B297" s="17"/>
    </row>
    <row r="298" spans="1:9" hidden="1">
      <c r="A298" t="s">
        <v>336</v>
      </c>
      <c r="B298" s="17"/>
    </row>
    <row r="299" spans="1:9" hidden="1">
      <c r="A299" t="s">
        <v>337</v>
      </c>
      <c r="B299" s="17">
        <v>45575</v>
      </c>
      <c r="C299">
        <v>1</v>
      </c>
      <c r="D299" t="s">
        <v>338</v>
      </c>
      <c r="E299" t="s">
        <v>11</v>
      </c>
      <c r="F299" t="s">
        <v>339</v>
      </c>
      <c r="G299" t="s">
        <v>340</v>
      </c>
      <c r="I299" t="s">
        <v>341</v>
      </c>
    </row>
    <row r="300" spans="1:9" hidden="1">
      <c r="A300" t="s">
        <v>342</v>
      </c>
      <c r="B300" s="17">
        <v>45575</v>
      </c>
      <c r="C300">
        <v>8</v>
      </c>
      <c r="D300" t="s">
        <v>343</v>
      </c>
      <c r="E300" t="s">
        <v>2</v>
      </c>
      <c r="F300" t="s">
        <v>344</v>
      </c>
      <c r="G300" t="s">
        <v>345</v>
      </c>
      <c r="H300">
        <v>2</v>
      </c>
      <c r="I300" t="s">
        <v>341</v>
      </c>
    </row>
    <row r="301" spans="1:9" hidden="1">
      <c r="A301" t="s">
        <v>346</v>
      </c>
      <c r="B301" s="17">
        <v>45575</v>
      </c>
      <c r="C301">
        <v>1</v>
      </c>
      <c r="D301" t="s">
        <v>347</v>
      </c>
      <c r="E301" t="s">
        <v>2</v>
      </c>
      <c r="F301" t="s">
        <v>348</v>
      </c>
      <c r="G301" t="s">
        <v>349</v>
      </c>
      <c r="H301">
        <v>17</v>
      </c>
      <c r="I301" t="s">
        <v>341</v>
      </c>
    </row>
    <row r="302" spans="1:9" hidden="1">
      <c r="A302" t="s">
        <v>350</v>
      </c>
      <c r="B302" s="17">
        <v>45575</v>
      </c>
      <c r="C302">
        <v>1</v>
      </c>
      <c r="D302" t="s">
        <v>351</v>
      </c>
      <c r="E302" t="s">
        <v>2</v>
      </c>
      <c r="F302" t="s">
        <v>352</v>
      </c>
      <c r="G302" t="s">
        <v>353</v>
      </c>
      <c r="H302">
        <v>18</v>
      </c>
      <c r="I302" t="s">
        <v>341</v>
      </c>
    </row>
    <row r="303" spans="1:9" hidden="1">
      <c r="A303" t="s">
        <v>354</v>
      </c>
      <c r="B303" s="17">
        <v>45575</v>
      </c>
      <c r="C303">
        <v>1</v>
      </c>
      <c r="D303" t="s">
        <v>355</v>
      </c>
      <c r="E303" t="s">
        <v>6</v>
      </c>
      <c r="F303" t="s">
        <v>356</v>
      </c>
      <c r="G303" t="s">
        <v>357</v>
      </c>
      <c r="H303">
        <v>77</v>
      </c>
      <c r="I303" t="s">
        <v>341</v>
      </c>
    </row>
    <row r="304" spans="1:9" hidden="1">
      <c r="A304" t="s">
        <v>358</v>
      </c>
      <c r="B304" s="17"/>
    </row>
    <row r="305" spans="1:2" hidden="1">
      <c r="A305" t="s">
        <v>359</v>
      </c>
      <c r="B305" s="17"/>
    </row>
    <row r="306" spans="1:2" hidden="1">
      <c r="A306" t="s">
        <v>360</v>
      </c>
      <c r="B306" s="17"/>
    </row>
    <row r="307" spans="1:2" hidden="1">
      <c r="A307" t="s">
        <v>361</v>
      </c>
      <c r="B307" s="17"/>
    </row>
    <row r="308" spans="1:2" hidden="1">
      <c r="A308" t="s">
        <v>362</v>
      </c>
      <c r="B308" s="17"/>
    </row>
    <row r="309" spans="1:2" hidden="1">
      <c r="A309" t="s">
        <v>363</v>
      </c>
      <c r="B309" s="17"/>
    </row>
    <row r="310" spans="1:2" hidden="1">
      <c r="A310" t="s">
        <v>364</v>
      </c>
      <c r="B310" s="17"/>
    </row>
    <row r="311" spans="1:2" hidden="1">
      <c r="A311" t="s">
        <v>365</v>
      </c>
      <c r="B311" s="17"/>
    </row>
    <row r="312" spans="1:2" hidden="1">
      <c r="A312" t="s">
        <v>366</v>
      </c>
      <c r="B312" s="17"/>
    </row>
    <row r="313" spans="1:2" hidden="1">
      <c r="A313" t="s">
        <v>367</v>
      </c>
      <c r="B313" s="17"/>
    </row>
    <row r="314" spans="1:2" hidden="1">
      <c r="A314" t="s">
        <v>368</v>
      </c>
      <c r="B314" s="17"/>
    </row>
    <row r="315" spans="1:2" hidden="1">
      <c r="A315" t="s">
        <v>369</v>
      </c>
      <c r="B315" s="17"/>
    </row>
    <row r="316" spans="1:2" hidden="1">
      <c r="A316" t="s">
        <v>370</v>
      </c>
      <c r="B316" s="17"/>
    </row>
    <row r="317" spans="1:2" hidden="1">
      <c r="A317" t="s">
        <v>371</v>
      </c>
      <c r="B317" s="17"/>
    </row>
    <row r="318" spans="1:2" hidden="1">
      <c r="A318" t="s">
        <v>372</v>
      </c>
      <c r="B318" s="17"/>
    </row>
    <row r="319" spans="1:2" hidden="1">
      <c r="A319" t="s">
        <v>373</v>
      </c>
      <c r="B319" s="17"/>
    </row>
    <row r="320" spans="1:2" hidden="1">
      <c r="A320" t="s">
        <v>374</v>
      </c>
      <c r="B320" s="17"/>
    </row>
    <row r="321" spans="1:2" hidden="1">
      <c r="A321" t="s">
        <v>375</v>
      </c>
      <c r="B321" s="17"/>
    </row>
    <row r="322" spans="1:2" hidden="1">
      <c r="A322" t="s">
        <v>376</v>
      </c>
      <c r="B322" s="17"/>
    </row>
    <row r="323" spans="1:2" hidden="1">
      <c r="A323" t="s">
        <v>377</v>
      </c>
      <c r="B323" s="17"/>
    </row>
    <row r="324" spans="1:2" hidden="1">
      <c r="A324" t="s">
        <v>378</v>
      </c>
      <c r="B324" s="17"/>
    </row>
    <row r="325" spans="1:2" hidden="1">
      <c r="A325" t="s">
        <v>379</v>
      </c>
      <c r="B325" s="17"/>
    </row>
    <row r="326" spans="1:2" hidden="1">
      <c r="A326" t="s">
        <v>380</v>
      </c>
      <c r="B326" s="17"/>
    </row>
    <row r="327" spans="1:2" hidden="1">
      <c r="A327" t="s">
        <v>381</v>
      </c>
      <c r="B327" s="17"/>
    </row>
    <row r="328" spans="1:2" hidden="1">
      <c r="A328" t="s">
        <v>382</v>
      </c>
      <c r="B328" s="17"/>
    </row>
    <row r="329" spans="1:2" hidden="1">
      <c r="A329" t="s">
        <v>383</v>
      </c>
      <c r="B329" s="17"/>
    </row>
    <row r="330" spans="1:2" hidden="1">
      <c r="A330" t="s">
        <v>384</v>
      </c>
      <c r="B330" s="17"/>
    </row>
    <row r="331" spans="1:2" hidden="1">
      <c r="A331" t="s">
        <v>385</v>
      </c>
      <c r="B331" s="17"/>
    </row>
    <row r="332" spans="1:2" hidden="1">
      <c r="A332" t="s">
        <v>386</v>
      </c>
      <c r="B332" s="17"/>
    </row>
    <row r="333" spans="1:2" hidden="1">
      <c r="A333" t="s">
        <v>387</v>
      </c>
      <c r="B333" s="17"/>
    </row>
    <row r="334" spans="1:2" hidden="1">
      <c r="A334" t="s">
        <v>388</v>
      </c>
      <c r="B334" s="17"/>
    </row>
    <row r="335" spans="1:2" hidden="1">
      <c r="A335" t="s">
        <v>389</v>
      </c>
      <c r="B335" s="17"/>
    </row>
    <row r="336" spans="1:2" hidden="1">
      <c r="A336" t="s">
        <v>390</v>
      </c>
      <c r="B336" s="17"/>
    </row>
    <row r="337" spans="1:2" hidden="1">
      <c r="A337" t="s">
        <v>391</v>
      </c>
      <c r="B337" s="17"/>
    </row>
    <row r="338" spans="1:2" hidden="1">
      <c r="A338" t="s">
        <v>392</v>
      </c>
      <c r="B338" s="17"/>
    </row>
    <row r="339" spans="1:2" hidden="1">
      <c r="A339" t="s">
        <v>393</v>
      </c>
      <c r="B339" s="17"/>
    </row>
    <row r="340" spans="1:2" hidden="1">
      <c r="A340" t="s">
        <v>394</v>
      </c>
      <c r="B340" s="17"/>
    </row>
    <row r="341" spans="1:2" hidden="1">
      <c r="A341" t="s">
        <v>395</v>
      </c>
      <c r="B341" s="17"/>
    </row>
    <row r="342" spans="1:2" hidden="1">
      <c r="A342" t="s">
        <v>396</v>
      </c>
      <c r="B342" s="17"/>
    </row>
    <row r="343" spans="1:2" hidden="1">
      <c r="A343" t="s">
        <v>397</v>
      </c>
      <c r="B343" s="17"/>
    </row>
    <row r="344" spans="1:2" hidden="1">
      <c r="A344" t="s">
        <v>398</v>
      </c>
      <c r="B344" s="17"/>
    </row>
    <row r="345" spans="1:2" hidden="1">
      <c r="A345" t="s">
        <v>399</v>
      </c>
      <c r="B345" s="17"/>
    </row>
    <row r="346" spans="1:2" hidden="1">
      <c r="A346" t="s">
        <v>400</v>
      </c>
      <c r="B346" s="17"/>
    </row>
    <row r="347" spans="1:2" hidden="1">
      <c r="A347" t="s">
        <v>401</v>
      </c>
      <c r="B347" s="17"/>
    </row>
    <row r="348" spans="1:2" hidden="1">
      <c r="A348" t="s">
        <v>402</v>
      </c>
      <c r="B348" s="17"/>
    </row>
    <row r="349" spans="1:2" hidden="1">
      <c r="A349" t="s">
        <v>403</v>
      </c>
      <c r="B349" s="17"/>
    </row>
    <row r="350" spans="1:2" hidden="1">
      <c r="A350" t="s">
        <v>404</v>
      </c>
      <c r="B350" s="17"/>
    </row>
    <row r="351" spans="1:2" hidden="1">
      <c r="A351" t="s">
        <v>405</v>
      </c>
      <c r="B351" s="17"/>
    </row>
    <row r="352" spans="1:2" hidden="1">
      <c r="A352" t="s">
        <v>406</v>
      </c>
      <c r="B352" s="17"/>
    </row>
    <row r="353" spans="1:2" hidden="1">
      <c r="A353" t="s">
        <v>407</v>
      </c>
      <c r="B353" s="17"/>
    </row>
    <row r="354" spans="1:2" hidden="1">
      <c r="A354" t="s">
        <v>408</v>
      </c>
      <c r="B354" s="17"/>
    </row>
    <row r="355" spans="1:2" hidden="1">
      <c r="A355" t="s">
        <v>409</v>
      </c>
      <c r="B355" s="17"/>
    </row>
    <row r="356" spans="1:2" hidden="1">
      <c r="A356" t="s">
        <v>410</v>
      </c>
      <c r="B356" s="17"/>
    </row>
    <row r="357" spans="1:2" hidden="1">
      <c r="A357" t="s">
        <v>411</v>
      </c>
      <c r="B357" s="17"/>
    </row>
    <row r="358" spans="1:2" hidden="1">
      <c r="A358" t="s">
        <v>412</v>
      </c>
      <c r="B358" s="17"/>
    </row>
    <row r="359" spans="1:2" hidden="1">
      <c r="A359" t="s">
        <v>413</v>
      </c>
      <c r="B359" s="17"/>
    </row>
    <row r="360" spans="1:2" hidden="1">
      <c r="A360" t="s">
        <v>414</v>
      </c>
      <c r="B360" s="17"/>
    </row>
    <row r="361" spans="1:2" hidden="1">
      <c r="A361" t="s">
        <v>415</v>
      </c>
      <c r="B361" s="17"/>
    </row>
    <row r="362" spans="1:2" hidden="1">
      <c r="A362" t="s">
        <v>416</v>
      </c>
      <c r="B362" s="17"/>
    </row>
    <row r="363" spans="1:2" hidden="1">
      <c r="A363" t="s">
        <v>417</v>
      </c>
      <c r="B363" s="17"/>
    </row>
    <row r="364" spans="1:2" hidden="1">
      <c r="A364" t="s">
        <v>418</v>
      </c>
      <c r="B364" s="17"/>
    </row>
    <row r="365" spans="1:2" hidden="1">
      <c r="A365" t="s">
        <v>419</v>
      </c>
      <c r="B365" s="17"/>
    </row>
    <row r="366" spans="1:2" hidden="1">
      <c r="A366" t="s">
        <v>420</v>
      </c>
      <c r="B366" s="17"/>
    </row>
    <row r="367" spans="1:2" hidden="1">
      <c r="A367" t="s">
        <v>421</v>
      </c>
      <c r="B367" s="17"/>
    </row>
    <row r="368" spans="1:2" hidden="1">
      <c r="A368" t="s">
        <v>422</v>
      </c>
      <c r="B368" s="17"/>
    </row>
    <row r="369" spans="1:2" hidden="1">
      <c r="A369" t="s">
        <v>423</v>
      </c>
      <c r="B369" s="17"/>
    </row>
    <row r="370" spans="1:2" hidden="1">
      <c r="A370" t="s">
        <v>424</v>
      </c>
      <c r="B370" s="17"/>
    </row>
    <row r="371" spans="1:2" hidden="1">
      <c r="A371" t="s">
        <v>425</v>
      </c>
      <c r="B371" s="17"/>
    </row>
    <row r="372" spans="1:2" hidden="1">
      <c r="A372" t="s">
        <v>426</v>
      </c>
      <c r="B372" s="17"/>
    </row>
    <row r="373" spans="1:2" hidden="1">
      <c r="A373" t="s">
        <v>427</v>
      </c>
      <c r="B373" s="17"/>
    </row>
    <row r="374" spans="1:2" hidden="1">
      <c r="A374" t="s">
        <v>428</v>
      </c>
      <c r="B374" s="17"/>
    </row>
    <row r="375" spans="1:2" hidden="1">
      <c r="A375" t="s">
        <v>429</v>
      </c>
      <c r="B375" s="17"/>
    </row>
    <row r="376" spans="1:2" hidden="1">
      <c r="A376" t="s">
        <v>430</v>
      </c>
      <c r="B376" s="17"/>
    </row>
    <row r="377" spans="1:2" hidden="1">
      <c r="A377" t="s">
        <v>431</v>
      </c>
      <c r="B377" s="17"/>
    </row>
    <row r="378" spans="1:2" hidden="1">
      <c r="A378" t="s">
        <v>432</v>
      </c>
      <c r="B378" s="17"/>
    </row>
    <row r="379" spans="1:2" hidden="1">
      <c r="A379" t="s">
        <v>433</v>
      </c>
      <c r="B379" s="17"/>
    </row>
    <row r="380" spans="1:2" hidden="1">
      <c r="A380" t="s">
        <v>434</v>
      </c>
      <c r="B380" s="17"/>
    </row>
    <row r="381" spans="1:2" hidden="1">
      <c r="A381" t="s">
        <v>435</v>
      </c>
      <c r="B381" s="17"/>
    </row>
    <row r="382" spans="1:2" hidden="1">
      <c r="A382" t="s">
        <v>436</v>
      </c>
      <c r="B382" s="17"/>
    </row>
    <row r="383" spans="1:2" hidden="1">
      <c r="A383" t="s">
        <v>437</v>
      </c>
      <c r="B383" s="17"/>
    </row>
    <row r="384" spans="1:2" hidden="1">
      <c r="A384" t="s">
        <v>438</v>
      </c>
      <c r="B384" s="17"/>
    </row>
    <row r="385" spans="1:10" hidden="1">
      <c r="A385" t="s">
        <v>439</v>
      </c>
      <c r="B385" s="17"/>
    </row>
    <row r="386" spans="1:10" hidden="1">
      <c r="A386" t="s">
        <v>440</v>
      </c>
      <c r="B386" s="17"/>
    </row>
    <row r="387" spans="1:10" hidden="1">
      <c r="A387" t="s">
        <v>441</v>
      </c>
      <c r="B387" s="17"/>
    </row>
    <row r="388" spans="1:10" hidden="1">
      <c r="A388" t="s">
        <v>442</v>
      </c>
      <c r="B388" s="17"/>
    </row>
    <row r="389" spans="1:10" hidden="1">
      <c r="A389" t="s">
        <v>443</v>
      </c>
      <c r="B389" s="17"/>
    </row>
    <row r="390" spans="1:10" hidden="1">
      <c r="A390" t="s">
        <v>444</v>
      </c>
      <c r="B390" s="17"/>
    </row>
    <row r="391" spans="1:10" hidden="1">
      <c r="A391" t="s">
        <v>445</v>
      </c>
      <c r="B391" s="17"/>
    </row>
    <row r="392" spans="1:10" hidden="1">
      <c r="A392" t="s">
        <v>446</v>
      </c>
      <c r="B392" s="17"/>
    </row>
    <row r="393" spans="1:10" hidden="1">
      <c r="A393" t="s">
        <v>447</v>
      </c>
      <c r="B393" s="17"/>
    </row>
    <row r="394" spans="1:10" hidden="1">
      <c r="A394" t="s">
        <v>448</v>
      </c>
      <c r="B394" s="17"/>
    </row>
    <row r="395" spans="1:10" hidden="1">
      <c r="A395" t="s">
        <v>449</v>
      </c>
      <c r="B395" s="17"/>
    </row>
    <row r="396" spans="1:10" hidden="1">
      <c r="A396" t="s">
        <v>450</v>
      </c>
      <c r="B396" s="17"/>
    </row>
    <row r="397" spans="1:10" hidden="1">
      <c r="A397" t="s">
        <v>451</v>
      </c>
      <c r="B397" s="17"/>
    </row>
    <row r="398" spans="1:10" hidden="1">
      <c r="A398" t="s">
        <v>452</v>
      </c>
      <c r="B398" s="17">
        <v>45568</v>
      </c>
      <c r="C398">
        <v>30</v>
      </c>
      <c r="D398" t="s">
        <v>453</v>
      </c>
      <c r="E398" t="s">
        <v>11</v>
      </c>
      <c r="F398" t="s">
        <v>454</v>
      </c>
      <c r="G398" t="s">
        <v>455</v>
      </c>
      <c r="H398">
        <v>5</v>
      </c>
      <c r="I398" t="s">
        <v>456</v>
      </c>
      <c r="J398">
        <v>7</v>
      </c>
    </row>
    <row r="399" spans="1:10" hidden="1">
      <c r="A399" t="s">
        <v>457</v>
      </c>
      <c r="B399" s="17">
        <v>45568</v>
      </c>
      <c r="C399">
        <v>1</v>
      </c>
      <c r="D399" t="s">
        <v>458</v>
      </c>
      <c r="E399" t="s">
        <v>11</v>
      </c>
      <c r="F399" t="s">
        <v>459</v>
      </c>
      <c r="G399" t="s">
        <v>460</v>
      </c>
      <c r="H399">
        <v>3</v>
      </c>
      <c r="I399" t="s">
        <v>456</v>
      </c>
      <c r="J399">
        <v>7</v>
      </c>
    </row>
    <row r="400" spans="1:10" hidden="1">
      <c r="A400" t="s">
        <v>461</v>
      </c>
      <c r="B400" s="17">
        <v>45568</v>
      </c>
      <c r="C400">
        <v>1</v>
      </c>
      <c r="D400" t="s">
        <v>462</v>
      </c>
      <c r="E400" t="s">
        <v>2</v>
      </c>
      <c r="F400" t="s">
        <v>463</v>
      </c>
      <c r="G400" t="s">
        <v>464</v>
      </c>
      <c r="H400">
        <v>11</v>
      </c>
      <c r="I400" t="s">
        <v>456</v>
      </c>
      <c r="J400">
        <v>7</v>
      </c>
    </row>
    <row r="401" spans="1:10" hidden="1">
      <c r="A401" t="s">
        <v>465</v>
      </c>
      <c r="B401" s="17">
        <v>45568</v>
      </c>
      <c r="C401">
        <v>1</v>
      </c>
      <c r="D401" t="s">
        <v>466</v>
      </c>
      <c r="E401" t="s">
        <v>2</v>
      </c>
      <c r="F401" t="s">
        <v>467</v>
      </c>
      <c r="G401" t="s">
        <v>468</v>
      </c>
      <c r="H401">
        <v>4</v>
      </c>
      <c r="I401" t="s">
        <v>456</v>
      </c>
      <c r="J401">
        <v>7</v>
      </c>
    </row>
    <row r="402" spans="1:10" hidden="1">
      <c r="A402" t="s">
        <v>469</v>
      </c>
      <c r="B402" s="17">
        <v>45568</v>
      </c>
      <c r="C402">
        <v>1</v>
      </c>
      <c r="D402" t="s">
        <v>470</v>
      </c>
      <c r="E402" t="s">
        <v>2</v>
      </c>
      <c r="F402" t="s">
        <v>471</v>
      </c>
      <c r="G402" t="s">
        <v>472</v>
      </c>
      <c r="H402">
        <v>3</v>
      </c>
      <c r="I402" t="s">
        <v>456</v>
      </c>
      <c r="J402">
        <v>7</v>
      </c>
    </row>
    <row r="403" spans="1:10" hidden="1">
      <c r="A403" t="s">
        <v>473</v>
      </c>
      <c r="B403" s="17">
        <v>45568</v>
      </c>
      <c r="C403">
        <v>1</v>
      </c>
      <c r="D403" t="s">
        <v>474</v>
      </c>
      <c r="E403" t="s">
        <v>2</v>
      </c>
      <c r="F403" t="s">
        <v>475</v>
      </c>
      <c r="G403" t="s">
        <v>476</v>
      </c>
      <c r="H403">
        <v>4</v>
      </c>
      <c r="I403" t="s">
        <v>456</v>
      </c>
      <c r="J403">
        <v>7</v>
      </c>
    </row>
    <row r="404" spans="1:10" hidden="1">
      <c r="A404" t="s">
        <v>477</v>
      </c>
      <c r="B404" s="17">
        <v>45568</v>
      </c>
      <c r="C404">
        <v>1</v>
      </c>
      <c r="D404" t="s">
        <v>478</v>
      </c>
      <c r="E404" t="s">
        <v>2</v>
      </c>
      <c r="F404" t="s">
        <v>479</v>
      </c>
      <c r="G404" t="s">
        <v>480</v>
      </c>
      <c r="H404">
        <v>3</v>
      </c>
      <c r="I404" t="s">
        <v>456</v>
      </c>
      <c r="J404">
        <v>7</v>
      </c>
    </row>
    <row r="405" spans="1:10" hidden="1">
      <c r="A405" t="s">
        <v>481</v>
      </c>
      <c r="B405" s="17">
        <v>45568</v>
      </c>
      <c r="C405">
        <v>1</v>
      </c>
      <c r="D405" t="s">
        <v>482</v>
      </c>
      <c r="E405" t="s">
        <v>2</v>
      </c>
      <c r="F405" t="s">
        <v>483</v>
      </c>
      <c r="G405" t="s">
        <v>484</v>
      </c>
      <c r="H405">
        <v>44</v>
      </c>
      <c r="I405" t="s">
        <v>456</v>
      </c>
      <c r="J405">
        <v>7</v>
      </c>
    </row>
    <row r="406" spans="1:10" hidden="1">
      <c r="A406" t="s">
        <v>485</v>
      </c>
      <c r="B406" s="17">
        <v>45568</v>
      </c>
      <c r="C406">
        <v>1</v>
      </c>
      <c r="D406" t="s">
        <v>486</v>
      </c>
      <c r="E406" t="s">
        <v>2</v>
      </c>
      <c r="F406" t="s">
        <v>487</v>
      </c>
      <c r="G406" t="s">
        <v>488</v>
      </c>
      <c r="H406">
        <v>3</v>
      </c>
      <c r="I406" t="s">
        <v>456</v>
      </c>
      <c r="J406">
        <v>7</v>
      </c>
    </row>
    <row r="407" spans="1:10" hidden="1">
      <c r="A407" t="s">
        <v>489</v>
      </c>
      <c r="B407" s="17">
        <v>45568</v>
      </c>
      <c r="C407">
        <v>1</v>
      </c>
      <c r="D407" t="s">
        <v>490</v>
      </c>
      <c r="E407" t="s">
        <v>2</v>
      </c>
      <c r="F407" t="s">
        <v>491</v>
      </c>
      <c r="G407" t="s">
        <v>492</v>
      </c>
      <c r="H407">
        <v>2</v>
      </c>
      <c r="I407" t="s">
        <v>456</v>
      </c>
      <c r="J407">
        <v>7</v>
      </c>
    </row>
    <row r="408" spans="1:10" hidden="1">
      <c r="A408" t="s">
        <v>493</v>
      </c>
      <c r="B408" s="17">
        <v>45568</v>
      </c>
      <c r="C408">
        <v>1</v>
      </c>
      <c r="D408" t="s">
        <v>494</v>
      </c>
      <c r="E408" t="s">
        <v>9</v>
      </c>
      <c r="F408" t="s">
        <v>495</v>
      </c>
      <c r="G408" t="s">
        <v>496</v>
      </c>
      <c r="H408">
        <v>55</v>
      </c>
      <c r="I408" t="s">
        <v>456</v>
      </c>
      <c r="J408">
        <v>21</v>
      </c>
    </row>
    <row r="409" spans="1:10" hidden="1">
      <c r="A409" t="s">
        <v>497</v>
      </c>
      <c r="B409" s="17">
        <v>45568</v>
      </c>
      <c r="C409">
        <v>1</v>
      </c>
      <c r="D409" t="s">
        <v>498</v>
      </c>
      <c r="E409" t="s">
        <v>10</v>
      </c>
      <c r="F409" t="s">
        <v>499</v>
      </c>
      <c r="G409" t="s">
        <v>500</v>
      </c>
      <c r="H409">
        <v>18</v>
      </c>
      <c r="I409" t="s">
        <v>456</v>
      </c>
      <c r="J409">
        <v>7</v>
      </c>
    </row>
    <row r="410" spans="1:10" hidden="1">
      <c r="A410" t="s">
        <v>501</v>
      </c>
      <c r="B410" s="17">
        <v>45575</v>
      </c>
      <c r="C410">
        <v>3</v>
      </c>
      <c r="D410" t="s">
        <v>502</v>
      </c>
      <c r="E410" t="s">
        <v>2</v>
      </c>
      <c r="F410" t="s">
        <v>503</v>
      </c>
      <c r="G410" t="s">
        <v>504</v>
      </c>
      <c r="H410">
        <v>2</v>
      </c>
      <c r="I410" t="s">
        <v>456</v>
      </c>
      <c r="J410">
        <v>7</v>
      </c>
    </row>
    <row r="411" spans="1:10" hidden="1">
      <c r="A411" t="s">
        <v>505</v>
      </c>
      <c r="B411" s="17"/>
    </row>
    <row r="412" spans="1:10" hidden="1">
      <c r="A412" t="s">
        <v>506</v>
      </c>
      <c r="B412" s="17"/>
    </row>
    <row r="413" spans="1:10" hidden="1">
      <c r="A413" t="s">
        <v>507</v>
      </c>
      <c r="B413" s="17"/>
    </row>
    <row r="414" spans="1:10" hidden="1">
      <c r="A414" t="s">
        <v>508</v>
      </c>
      <c r="B414" s="17"/>
    </row>
    <row r="415" spans="1:10" hidden="1">
      <c r="A415" t="s">
        <v>509</v>
      </c>
      <c r="B415" s="17"/>
    </row>
    <row r="416" spans="1:10" hidden="1">
      <c r="A416" t="s">
        <v>510</v>
      </c>
      <c r="B416" s="17"/>
    </row>
    <row r="417" spans="1:2" hidden="1">
      <c r="A417" t="s">
        <v>511</v>
      </c>
      <c r="B417" s="17"/>
    </row>
    <row r="418" spans="1:2" hidden="1">
      <c r="A418" t="s">
        <v>512</v>
      </c>
      <c r="B418" s="17"/>
    </row>
    <row r="419" spans="1:2" hidden="1">
      <c r="A419" t="s">
        <v>513</v>
      </c>
      <c r="B419" s="17"/>
    </row>
    <row r="420" spans="1:2" hidden="1">
      <c r="A420" t="s">
        <v>514</v>
      </c>
      <c r="B420" s="17"/>
    </row>
    <row r="421" spans="1:2" hidden="1">
      <c r="A421" t="s">
        <v>515</v>
      </c>
      <c r="B421" s="17"/>
    </row>
    <row r="422" spans="1:2" hidden="1">
      <c r="A422" t="s">
        <v>516</v>
      </c>
      <c r="B422" s="17"/>
    </row>
    <row r="423" spans="1:2" hidden="1">
      <c r="A423" t="s">
        <v>517</v>
      </c>
      <c r="B423" s="17"/>
    </row>
    <row r="424" spans="1:2" hidden="1">
      <c r="A424" t="s">
        <v>518</v>
      </c>
      <c r="B424" s="17"/>
    </row>
    <row r="425" spans="1:2" hidden="1">
      <c r="A425" t="s">
        <v>519</v>
      </c>
      <c r="B425" s="17"/>
    </row>
    <row r="426" spans="1:2" hidden="1">
      <c r="A426" t="s">
        <v>520</v>
      </c>
      <c r="B426" s="17"/>
    </row>
    <row r="427" spans="1:2" hidden="1">
      <c r="A427" t="s">
        <v>521</v>
      </c>
      <c r="B427" s="17"/>
    </row>
    <row r="428" spans="1:2" hidden="1">
      <c r="A428" t="s">
        <v>522</v>
      </c>
      <c r="B428" s="17"/>
    </row>
    <row r="429" spans="1:2" hidden="1">
      <c r="A429" t="s">
        <v>523</v>
      </c>
      <c r="B429" s="17"/>
    </row>
    <row r="430" spans="1:2" hidden="1">
      <c r="A430" t="s">
        <v>524</v>
      </c>
      <c r="B430" s="17"/>
    </row>
    <row r="431" spans="1:2" hidden="1">
      <c r="A431" t="s">
        <v>525</v>
      </c>
      <c r="B431" s="17"/>
    </row>
    <row r="432" spans="1:2" hidden="1">
      <c r="A432" t="s">
        <v>526</v>
      </c>
      <c r="B432" s="17"/>
    </row>
    <row r="433" spans="1:2" hidden="1">
      <c r="A433" t="s">
        <v>527</v>
      </c>
      <c r="B433" s="17"/>
    </row>
    <row r="434" spans="1:2" hidden="1">
      <c r="A434" t="s">
        <v>528</v>
      </c>
      <c r="B434" s="17"/>
    </row>
    <row r="435" spans="1:2" hidden="1">
      <c r="A435" t="s">
        <v>529</v>
      </c>
      <c r="B435" s="17"/>
    </row>
    <row r="436" spans="1:2" hidden="1">
      <c r="A436" t="s">
        <v>530</v>
      </c>
      <c r="B436" s="17"/>
    </row>
    <row r="437" spans="1:2" hidden="1">
      <c r="A437" t="s">
        <v>531</v>
      </c>
      <c r="B437" s="17"/>
    </row>
    <row r="438" spans="1:2" hidden="1">
      <c r="A438" t="s">
        <v>532</v>
      </c>
      <c r="B438" s="17"/>
    </row>
    <row r="439" spans="1:2" hidden="1">
      <c r="A439" t="s">
        <v>533</v>
      </c>
      <c r="B439" s="17"/>
    </row>
    <row r="440" spans="1:2" hidden="1">
      <c r="A440" t="s">
        <v>534</v>
      </c>
      <c r="B440" s="17"/>
    </row>
    <row r="441" spans="1:2" hidden="1">
      <c r="A441" t="s">
        <v>535</v>
      </c>
      <c r="B441" s="17"/>
    </row>
    <row r="442" spans="1:2" hidden="1">
      <c r="A442" t="s">
        <v>536</v>
      </c>
      <c r="B442" s="17"/>
    </row>
    <row r="443" spans="1:2" hidden="1">
      <c r="A443" t="s">
        <v>537</v>
      </c>
      <c r="B443" s="17"/>
    </row>
    <row r="444" spans="1:2" hidden="1">
      <c r="A444" t="s">
        <v>538</v>
      </c>
      <c r="B444" s="17"/>
    </row>
    <row r="445" spans="1:2" hidden="1">
      <c r="A445" t="s">
        <v>539</v>
      </c>
      <c r="B445" s="17"/>
    </row>
    <row r="446" spans="1:2" hidden="1">
      <c r="A446" t="s">
        <v>540</v>
      </c>
      <c r="B446" s="17"/>
    </row>
    <row r="447" spans="1:2" hidden="1">
      <c r="A447" t="s">
        <v>541</v>
      </c>
      <c r="B447" s="17"/>
    </row>
    <row r="448" spans="1:2" hidden="1">
      <c r="A448" t="s">
        <v>542</v>
      </c>
      <c r="B448" s="17"/>
    </row>
    <row r="449" spans="1:2" hidden="1">
      <c r="A449" t="s">
        <v>543</v>
      </c>
      <c r="B449" s="17"/>
    </row>
    <row r="450" spans="1:2" hidden="1">
      <c r="A450" t="s">
        <v>544</v>
      </c>
      <c r="B450" s="17"/>
    </row>
    <row r="451" spans="1:2" hidden="1">
      <c r="A451" t="s">
        <v>545</v>
      </c>
      <c r="B451" s="17"/>
    </row>
    <row r="452" spans="1:2" hidden="1">
      <c r="A452" t="s">
        <v>546</v>
      </c>
      <c r="B452" s="17"/>
    </row>
    <row r="453" spans="1:2" hidden="1">
      <c r="A453" t="s">
        <v>547</v>
      </c>
      <c r="B453" s="17"/>
    </row>
    <row r="454" spans="1:2" hidden="1">
      <c r="A454" t="s">
        <v>548</v>
      </c>
      <c r="B454" s="17"/>
    </row>
    <row r="455" spans="1:2" hidden="1">
      <c r="A455" t="s">
        <v>549</v>
      </c>
      <c r="B455" s="17"/>
    </row>
    <row r="456" spans="1:2" hidden="1">
      <c r="A456" t="s">
        <v>550</v>
      </c>
      <c r="B456" s="17"/>
    </row>
    <row r="457" spans="1:2" hidden="1">
      <c r="A457" t="s">
        <v>551</v>
      </c>
      <c r="B457" s="17"/>
    </row>
    <row r="458" spans="1:2" hidden="1">
      <c r="A458" t="s">
        <v>552</v>
      </c>
      <c r="B458" s="17"/>
    </row>
    <row r="459" spans="1:2" hidden="1">
      <c r="A459" t="s">
        <v>553</v>
      </c>
      <c r="B459" s="17"/>
    </row>
    <row r="460" spans="1:2" hidden="1">
      <c r="A460" t="s">
        <v>554</v>
      </c>
      <c r="B460" s="17"/>
    </row>
    <row r="461" spans="1:2" hidden="1">
      <c r="A461" t="s">
        <v>555</v>
      </c>
      <c r="B461" s="17"/>
    </row>
    <row r="462" spans="1:2" hidden="1">
      <c r="A462" t="s">
        <v>556</v>
      </c>
      <c r="B462" s="17"/>
    </row>
    <row r="463" spans="1:2" hidden="1">
      <c r="A463" t="s">
        <v>557</v>
      </c>
      <c r="B463" s="17"/>
    </row>
    <row r="464" spans="1:2" hidden="1">
      <c r="A464" t="s">
        <v>558</v>
      </c>
      <c r="B464" s="17"/>
    </row>
    <row r="465" spans="1:2" hidden="1">
      <c r="A465" t="s">
        <v>559</v>
      </c>
      <c r="B465" s="17"/>
    </row>
    <row r="466" spans="1:2" hidden="1">
      <c r="A466" t="s">
        <v>560</v>
      </c>
      <c r="B466" s="17"/>
    </row>
    <row r="467" spans="1:2" hidden="1">
      <c r="A467" t="s">
        <v>561</v>
      </c>
      <c r="B467" s="17"/>
    </row>
    <row r="468" spans="1:2" hidden="1">
      <c r="A468" t="s">
        <v>562</v>
      </c>
      <c r="B468" s="17"/>
    </row>
    <row r="469" spans="1:2" hidden="1">
      <c r="A469" t="s">
        <v>563</v>
      </c>
      <c r="B469" s="17"/>
    </row>
    <row r="470" spans="1:2" hidden="1">
      <c r="A470" t="s">
        <v>564</v>
      </c>
      <c r="B470" s="17"/>
    </row>
    <row r="471" spans="1:2" hidden="1">
      <c r="A471" t="s">
        <v>565</v>
      </c>
      <c r="B471" s="17"/>
    </row>
    <row r="472" spans="1:2" hidden="1">
      <c r="A472" t="s">
        <v>566</v>
      </c>
      <c r="B472" s="17"/>
    </row>
    <row r="473" spans="1:2" hidden="1">
      <c r="A473" t="s">
        <v>567</v>
      </c>
      <c r="B473" s="17"/>
    </row>
    <row r="474" spans="1:2" hidden="1">
      <c r="A474" t="s">
        <v>568</v>
      </c>
      <c r="B474" s="17"/>
    </row>
    <row r="475" spans="1:2" hidden="1">
      <c r="A475" t="s">
        <v>569</v>
      </c>
      <c r="B475" s="17"/>
    </row>
    <row r="476" spans="1:2" hidden="1">
      <c r="A476" t="s">
        <v>570</v>
      </c>
      <c r="B476" s="17"/>
    </row>
    <row r="477" spans="1:2" hidden="1">
      <c r="A477" t="s">
        <v>571</v>
      </c>
      <c r="B477" s="17"/>
    </row>
    <row r="478" spans="1:2" hidden="1">
      <c r="A478" t="s">
        <v>572</v>
      </c>
      <c r="B478" s="17"/>
    </row>
    <row r="479" spans="1:2" hidden="1">
      <c r="A479" t="s">
        <v>573</v>
      </c>
      <c r="B479" s="17"/>
    </row>
    <row r="480" spans="1:2" hidden="1">
      <c r="A480" t="s">
        <v>574</v>
      </c>
      <c r="B480" s="17"/>
    </row>
    <row r="481" spans="1:2" hidden="1">
      <c r="A481" t="s">
        <v>575</v>
      </c>
      <c r="B481" s="17"/>
    </row>
    <row r="482" spans="1:2" hidden="1">
      <c r="A482" t="s">
        <v>576</v>
      </c>
      <c r="B482" s="17"/>
    </row>
    <row r="483" spans="1:2" hidden="1">
      <c r="A483" t="s">
        <v>577</v>
      </c>
      <c r="B483" s="17"/>
    </row>
    <row r="484" spans="1:2" hidden="1">
      <c r="A484" t="s">
        <v>578</v>
      </c>
      <c r="B484" s="17"/>
    </row>
    <row r="485" spans="1:2" hidden="1">
      <c r="A485" t="s">
        <v>579</v>
      </c>
      <c r="B485" s="17"/>
    </row>
    <row r="486" spans="1:2" hidden="1">
      <c r="A486" t="s">
        <v>580</v>
      </c>
      <c r="B486" s="17"/>
    </row>
    <row r="487" spans="1:2" hidden="1">
      <c r="A487" t="s">
        <v>581</v>
      </c>
      <c r="B487" s="17"/>
    </row>
    <row r="488" spans="1:2" hidden="1">
      <c r="A488" t="s">
        <v>582</v>
      </c>
      <c r="B488" s="17"/>
    </row>
    <row r="489" spans="1:2" hidden="1">
      <c r="A489" t="s">
        <v>583</v>
      </c>
      <c r="B489" s="17"/>
    </row>
    <row r="490" spans="1:2" hidden="1">
      <c r="A490" t="s">
        <v>584</v>
      </c>
      <c r="B490" s="17"/>
    </row>
    <row r="491" spans="1:2" hidden="1">
      <c r="A491" t="s">
        <v>585</v>
      </c>
      <c r="B491" s="17"/>
    </row>
    <row r="492" spans="1:2" hidden="1">
      <c r="A492" t="s">
        <v>586</v>
      </c>
      <c r="B492" s="17"/>
    </row>
    <row r="493" spans="1:2" hidden="1">
      <c r="A493" t="s">
        <v>587</v>
      </c>
      <c r="B493" s="17"/>
    </row>
    <row r="494" spans="1:2" hidden="1">
      <c r="A494" t="s">
        <v>588</v>
      </c>
      <c r="B494" s="17"/>
    </row>
    <row r="495" spans="1:2" hidden="1">
      <c r="A495" t="s">
        <v>589</v>
      </c>
      <c r="B495" s="17"/>
    </row>
    <row r="496" spans="1:2" hidden="1">
      <c r="A496" t="s">
        <v>590</v>
      </c>
      <c r="B496" s="17"/>
    </row>
    <row r="497" spans="1:9" hidden="1">
      <c r="A497" t="s">
        <v>591</v>
      </c>
      <c r="B497" s="17">
        <v>45568</v>
      </c>
      <c r="C497">
        <v>1</v>
      </c>
      <c r="D497" t="s">
        <v>592</v>
      </c>
      <c r="E497" t="s">
        <v>593</v>
      </c>
      <c r="F497" t="s">
        <v>594</v>
      </c>
      <c r="G497" t="s">
        <v>595</v>
      </c>
      <c r="H497">
        <v>42</v>
      </c>
      <c r="I497" t="s">
        <v>596</v>
      </c>
    </row>
    <row r="498" spans="1:9" hidden="1">
      <c r="A498" t="s">
        <v>597</v>
      </c>
      <c r="B498" s="17">
        <v>45568</v>
      </c>
      <c r="C498">
        <v>2</v>
      </c>
      <c r="D498" t="s">
        <v>598</v>
      </c>
      <c r="E498" t="s">
        <v>2</v>
      </c>
      <c r="F498" t="s">
        <v>599</v>
      </c>
      <c r="G498" t="s">
        <v>600</v>
      </c>
      <c r="H498">
        <v>4</v>
      </c>
      <c r="I498" t="s">
        <v>596</v>
      </c>
    </row>
    <row r="499" spans="1:9" hidden="1">
      <c r="A499" t="s">
        <v>601</v>
      </c>
      <c r="B499" s="17">
        <v>45568</v>
      </c>
      <c r="C499">
        <v>1</v>
      </c>
      <c r="D499" t="s">
        <v>602</v>
      </c>
      <c r="E499" t="s">
        <v>593</v>
      </c>
      <c r="F499" t="s">
        <v>603</v>
      </c>
      <c r="G499" t="s">
        <v>604</v>
      </c>
      <c r="H499">
        <v>4</v>
      </c>
      <c r="I499" t="s">
        <v>596</v>
      </c>
    </row>
    <row r="500" spans="1:9" hidden="1">
      <c r="A500" t="s">
        <v>605</v>
      </c>
      <c r="B500" s="17">
        <v>45568</v>
      </c>
      <c r="C500">
        <v>2</v>
      </c>
      <c r="D500" t="s">
        <v>606</v>
      </c>
      <c r="E500" t="s">
        <v>593</v>
      </c>
      <c r="F500" t="s">
        <v>607</v>
      </c>
      <c r="G500" t="s">
        <v>608</v>
      </c>
      <c r="H500">
        <v>9</v>
      </c>
      <c r="I500" t="s">
        <v>596</v>
      </c>
    </row>
    <row r="501" spans="1:9" hidden="1">
      <c r="A501" t="s">
        <v>609</v>
      </c>
      <c r="B501" s="17">
        <v>45575</v>
      </c>
      <c r="C501">
        <v>1</v>
      </c>
      <c r="D501" t="s">
        <v>610</v>
      </c>
      <c r="E501" t="s">
        <v>611</v>
      </c>
      <c r="F501" t="s">
        <v>612</v>
      </c>
      <c r="G501" t="s">
        <v>613</v>
      </c>
      <c r="H501">
        <v>25</v>
      </c>
      <c r="I501" t="s">
        <v>614</v>
      </c>
    </row>
    <row r="502" spans="1:9" hidden="1">
      <c r="A502" t="s">
        <v>615</v>
      </c>
      <c r="B502" s="17">
        <v>45575</v>
      </c>
      <c r="C502">
        <v>1</v>
      </c>
      <c r="D502" t="s">
        <v>616</v>
      </c>
      <c r="E502" t="s">
        <v>13</v>
      </c>
      <c r="I502" t="s">
        <v>596</v>
      </c>
    </row>
    <row r="503" spans="1:9" hidden="1">
      <c r="A503" t="s">
        <v>617</v>
      </c>
      <c r="B503" s="17">
        <v>45575</v>
      </c>
      <c r="C503">
        <v>1</v>
      </c>
      <c r="D503" t="s">
        <v>618</v>
      </c>
      <c r="E503" t="s">
        <v>10</v>
      </c>
      <c r="F503" t="s">
        <v>619</v>
      </c>
      <c r="G503" t="s">
        <v>620</v>
      </c>
      <c r="H503">
        <v>11</v>
      </c>
      <c r="I503" t="s">
        <v>614</v>
      </c>
    </row>
    <row r="504" spans="1:9" hidden="1">
      <c r="A504" t="s">
        <v>621</v>
      </c>
      <c r="B504" s="17">
        <v>45575</v>
      </c>
      <c r="C504">
        <v>1</v>
      </c>
      <c r="D504" t="s">
        <v>622</v>
      </c>
      <c r="E504" t="s">
        <v>13</v>
      </c>
      <c r="I504" t="s">
        <v>614</v>
      </c>
    </row>
    <row r="505" spans="1:9" hidden="1">
      <c r="A505" t="s">
        <v>623</v>
      </c>
      <c r="B505" s="17">
        <v>45575</v>
      </c>
      <c r="C505">
        <v>1</v>
      </c>
      <c r="D505" t="s">
        <v>624</v>
      </c>
      <c r="E505" t="s">
        <v>593</v>
      </c>
      <c r="F505" t="s">
        <v>625</v>
      </c>
      <c r="G505" t="s">
        <v>626</v>
      </c>
      <c r="H505">
        <v>10</v>
      </c>
      <c r="I505" t="s">
        <v>614</v>
      </c>
    </row>
    <row r="506" spans="1:9" hidden="1">
      <c r="A506" t="s">
        <v>627</v>
      </c>
      <c r="B506" s="17">
        <v>45575</v>
      </c>
      <c r="C506">
        <v>2</v>
      </c>
      <c r="D506" t="s">
        <v>628</v>
      </c>
      <c r="E506" t="s">
        <v>4</v>
      </c>
      <c r="F506" t="s">
        <v>629</v>
      </c>
      <c r="G506" t="s">
        <v>630</v>
      </c>
      <c r="H506">
        <v>3</v>
      </c>
      <c r="I506" t="s">
        <v>631</v>
      </c>
    </row>
    <row r="507" spans="1:9" hidden="1">
      <c r="A507" t="s">
        <v>632</v>
      </c>
      <c r="B507" s="17"/>
    </row>
    <row r="508" spans="1:9" hidden="1">
      <c r="A508" t="s">
        <v>633</v>
      </c>
      <c r="B508" s="17"/>
    </row>
    <row r="509" spans="1:9" hidden="1">
      <c r="A509" t="s">
        <v>634</v>
      </c>
      <c r="B509" s="17"/>
    </row>
    <row r="510" spans="1:9" hidden="1">
      <c r="A510" t="s">
        <v>635</v>
      </c>
      <c r="B510" s="17"/>
    </row>
    <row r="511" spans="1:9" hidden="1">
      <c r="A511" t="s">
        <v>636</v>
      </c>
      <c r="B511" s="17"/>
    </row>
    <row r="512" spans="1:9" hidden="1">
      <c r="A512" t="s">
        <v>637</v>
      </c>
      <c r="B512" s="17"/>
    </row>
    <row r="513" spans="1:2" hidden="1">
      <c r="A513" t="s">
        <v>638</v>
      </c>
      <c r="B513" s="17"/>
    </row>
    <row r="514" spans="1:2" hidden="1">
      <c r="A514" t="s">
        <v>639</v>
      </c>
      <c r="B514" s="17"/>
    </row>
    <row r="515" spans="1:2" hidden="1">
      <c r="A515" t="s">
        <v>640</v>
      </c>
      <c r="B515" s="17"/>
    </row>
    <row r="516" spans="1:2" hidden="1">
      <c r="A516" t="s">
        <v>641</v>
      </c>
      <c r="B516" s="17"/>
    </row>
    <row r="517" spans="1:2" hidden="1">
      <c r="A517" t="s">
        <v>642</v>
      </c>
      <c r="B517" s="17"/>
    </row>
    <row r="518" spans="1:2" hidden="1">
      <c r="A518" t="s">
        <v>643</v>
      </c>
      <c r="B518" s="17"/>
    </row>
    <row r="519" spans="1:2" hidden="1">
      <c r="A519" t="s">
        <v>644</v>
      </c>
      <c r="B519" s="17"/>
    </row>
    <row r="520" spans="1:2" hidden="1">
      <c r="A520" t="s">
        <v>645</v>
      </c>
      <c r="B520" s="17"/>
    </row>
    <row r="521" spans="1:2" hidden="1">
      <c r="A521" t="s">
        <v>646</v>
      </c>
      <c r="B521" s="17"/>
    </row>
    <row r="522" spans="1:2" hidden="1">
      <c r="A522" t="s">
        <v>647</v>
      </c>
      <c r="B522" s="17"/>
    </row>
    <row r="523" spans="1:2" hidden="1">
      <c r="A523" t="s">
        <v>648</v>
      </c>
      <c r="B523" s="17"/>
    </row>
    <row r="524" spans="1:2" hidden="1">
      <c r="A524" t="s">
        <v>649</v>
      </c>
      <c r="B524" s="17"/>
    </row>
    <row r="525" spans="1:2" hidden="1">
      <c r="A525" t="s">
        <v>650</v>
      </c>
      <c r="B525" s="17"/>
    </row>
    <row r="526" spans="1:2" hidden="1">
      <c r="A526" t="s">
        <v>651</v>
      </c>
      <c r="B526" s="17"/>
    </row>
    <row r="527" spans="1:2" hidden="1">
      <c r="A527" t="s">
        <v>652</v>
      </c>
      <c r="B527" s="17"/>
    </row>
    <row r="528" spans="1:2" hidden="1">
      <c r="A528" t="s">
        <v>653</v>
      </c>
      <c r="B528" s="17"/>
    </row>
    <row r="529" spans="1:2" hidden="1">
      <c r="A529" t="s">
        <v>654</v>
      </c>
      <c r="B529" s="17"/>
    </row>
    <row r="530" spans="1:2" hidden="1">
      <c r="A530" t="s">
        <v>655</v>
      </c>
      <c r="B530" s="17"/>
    </row>
    <row r="531" spans="1:2" hidden="1">
      <c r="A531" t="s">
        <v>656</v>
      </c>
      <c r="B531" s="17"/>
    </row>
    <row r="532" spans="1:2" hidden="1">
      <c r="A532" t="s">
        <v>657</v>
      </c>
      <c r="B532" s="17"/>
    </row>
    <row r="533" spans="1:2" hidden="1">
      <c r="A533" t="s">
        <v>658</v>
      </c>
      <c r="B533" s="17"/>
    </row>
    <row r="534" spans="1:2" hidden="1">
      <c r="A534" t="s">
        <v>659</v>
      </c>
      <c r="B534" s="17"/>
    </row>
    <row r="535" spans="1:2" hidden="1">
      <c r="A535" t="s">
        <v>660</v>
      </c>
      <c r="B535" s="17"/>
    </row>
    <row r="536" spans="1:2" hidden="1">
      <c r="A536" t="s">
        <v>661</v>
      </c>
      <c r="B536" s="17"/>
    </row>
    <row r="537" spans="1:2" hidden="1">
      <c r="A537" t="s">
        <v>662</v>
      </c>
      <c r="B537" s="17"/>
    </row>
    <row r="538" spans="1:2" hidden="1">
      <c r="A538" t="s">
        <v>663</v>
      </c>
      <c r="B538" s="17"/>
    </row>
    <row r="539" spans="1:2" hidden="1">
      <c r="A539" t="s">
        <v>664</v>
      </c>
      <c r="B539" s="17"/>
    </row>
    <row r="540" spans="1:2" hidden="1">
      <c r="A540" t="s">
        <v>665</v>
      </c>
      <c r="B540" s="17"/>
    </row>
    <row r="541" spans="1:2" hidden="1">
      <c r="A541" t="s">
        <v>666</v>
      </c>
      <c r="B541" s="17"/>
    </row>
    <row r="542" spans="1:2" hidden="1">
      <c r="A542" t="s">
        <v>667</v>
      </c>
      <c r="B542" s="17"/>
    </row>
    <row r="543" spans="1:2" hidden="1">
      <c r="A543" t="s">
        <v>668</v>
      </c>
      <c r="B543" s="17"/>
    </row>
    <row r="544" spans="1:2" hidden="1">
      <c r="A544" t="s">
        <v>669</v>
      </c>
      <c r="B544" s="17"/>
    </row>
    <row r="545" spans="1:2" hidden="1">
      <c r="A545" t="s">
        <v>670</v>
      </c>
      <c r="B545" s="17"/>
    </row>
    <row r="546" spans="1:2" hidden="1">
      <c r="A546" t="s">
        <v>671</v>
      </c>
      <c r="B546" s="17"/>
    </row>
    <row r="547" spans="1:2" hidden="1">
      <c r="A547" t="s">
        <v>672</v>
      </c>
      <c r="B547" s="17"/>
    </row>
    <row r="548" spans="1:2" hidden="1">
      <c r="A548" t="s">
        <v>673</v>
      </c>
      <c r="B548" s="17"/>
    </row>
    <row r="549" spans="1:2" hidden="1">
      <c r="A549" t="s">
        <v>674</v>
      </c>
      <c r="B549" s="17"/>
    </row>
    <row r="550" spans="1:2" hidden="1">
      <c r="A550" t="s">
        <v>675</v>
      </c>
      <c r="B550" s="17"/>
    </row>
    <row r="551" spans="1:2" hidden="1">
      <c r="A551" t="s">
        <v>676</v>
      </c>
      <c r="B551" s="17"/>
    </row>
    <row r="552" spans="1:2" hidden="1">
      <c r="A552" t="s">
        <v>677</v>
      </c>
      <c r="B552" s="17"/>
    </row>
    <row r="553" spans="1:2" hidden="1">
      <c r="A553" t="s">
        <v>678</v>
      </c>
      <c r="B553" s="17"/>
    </row>
    <row r="554" spans="1:2" hidden="1">
      <c r="A554" t="s">
        <v>679</v>
      </c>
      <c r="B554" s="17"/>
    </row>
    <row r="555" spans="1:2" hidden="1">
      <c r="A555" t="s">
        <v>680</v>
      </c>
      <c r="B555" s="17"/>
    </row>
    <row r="556" spans="1:2" hidden="1">
      <c r="A556" t="s">
        <v>681</v>
      </c>
      <c r="B556" s="17"/>
    </row>
    <row r="557" spans="1:2" hidden="1">
      <c r="A557" t="s">
        <v>682</v>
      </c>
      <c r="B557" s="17"/>
    </row>
    <row r="558" spans="1:2" hidden="1">
      <c r="A558" t="s">
        <v>683</v>
      </c>
      <c r="B558" s="17"/>
    </row>
    <row r="559" spans="1:2" hidden="1">
      <c r="A559" t="s">
        <v>684</v>
      </c>
      <c r="B559" s="17"/>
    </row>
    <row r="560" spans="1:2" hidden="1">
      <c r="A560" t="s">
        <v>685</v>
      </c>
      <c r="B560" s="17"/>
    </row>
    <row r="561" spans="1:2" hidden="1">
      <c r="A561" t="s">
        <v>686</v>
      </c>
      <c r="B561" s="17"/>
    </row>
    <row r="562" spans="1:2" hidden="1">
      <c r="A562" t="s">
        <v>687</v>
      </c>
      <c r="B562" s="17"/>
    </row>
    <row r="563" spans="1:2" hidden="1">
      <c r="A563" t="s">
        <v>688</v>
      </c>
      <c r="B563" s="17"/>
    </row>
    <row r="564" spans="1:2" hidden="1">
      <c r="A564" t="s">
        <v>689</v>
      </c>
      <c r="B564" s="17"/>
    </row>
    <row r="565" spans="1:2" hidden="1">
      <c r="A565" t="s">
        <v>690</v>
      </c>
      <c r="B565" s="17"/>
    </row>
    <row r="566" spans="1:2" hidden="1">
      <c r="A566" t="s">
        <v>691</v>
      </c>
      <c r="B566" s="17"/>
    </row>
    <row r="567" spans="1:2" hidden="1">
      <c r="A567" t="s">
        <v>692</v>
      </c>
      <c r="B567" s="17"/>
    </row>
    <row r="568" spans="1:2" hidden="1">
      <c r="A568" t="s">
        <v>693</v>
      </c>
      <c r="B568" s="17"/>
    </row>
    <row r="569" spans="1:2" hidden="1">
      <c r="A569" t="s">
        <v>694</v>
      </c>
      <c r="B569" s="17"/>
    </row>
    <row r="570" spans="1:2" hidden="1">
      <c r="A570" t="s">
        <v>695</v>
      </c>
      <c r="B570" s="17"/>
    </row>
    <row r="571" spans="1:2" hidden="1">
      <c r="A571" t="s">
        <v>696</v>
      </c>
      <c r="B571" s="17"/>
    </row>
    <row r="572" spans="1:2" hidden="1">
      <c r="A572" t="s">
        <v>697</v>
      </c>
      <c r="B572" s="17"/>
    </row>
    <row r="573" spans="1:2" hidden="1">
      <c r="A573" t="s">
        <v>698</v>
      </c>
      <c r="B573" s="17"/>
    </row>
    <row r="574" spans="1:2" hidden="1">
      <c r="A574" t="s">
        <v>699</v>
      </c>
      <c r="B574" s="17"/>
    </row>
    <row r="575" spans="1:2" hidden="1">
      <c r="A575" t="s">
        <v>700</v>
      </c>
      <c r="B575" s="17"/>
    </row>
    <row r="576" spans="1:2" hidden="1">
      <c r="A576" t="s">
        <v>701</v>
      </c>
      <c r="B576" s="17"/>
    </row>
    <row r="577" spans="1:2" hidden="1">
      <c r="A577" t="s">
        <v>702</v>
      </c>
      <c r="B577" s="17"/>
    </row>
    <row r="578" spans="1:2" hidden="1">
      <c r="A578" t="s">
        <v>703</v>
      </c>
      <c r="B578" s="17"/>
    </row>
    <row r="579" spans="1:2" hidden="1">
      <c r="A579" t="s">
        <v>704</v>
      </c>
      <c r="B579" s="17"/>
    </row>
    <row r="580" spans="1:2" hidden="1">
      <c r="A580" t="s">
        <v>705</v>
      </c>
      <c r="B580" s="17"/>
    </row>
    <row r="581" spans="1:2" hidden="1">
      <c r="A581" t="s">
        <v>706</v>
      </c>
      <c r="B581" s="17"/>
    </row>
    <row r="582" spans="1:2" hidden="1">
      <c r="A582" t="s">
        <v>707</v>
      </c>
      <c r="B582" s="17"/>
    </row>
    <row r="583" spans="1:2" hidden="1">
      <c r="A583" t="s">
        <v>708</v>
      </c>
      <c r="B583" s="17"/>
    </row>
    <row r="584" spans="1:2" hidden="1">
      <c r="A584" t="s">
        <v>709</v>
      </c>
      <c r="B584" s="17"/>
    </row>
    <row r="585" spans="1:2" hidden="1">
      <c r="A585" t="s">
        <v>710</v>
      </c>
      <c r="B585" s="17"/>
    </row>
    <row r="586" spans="1:2" hidden="1">
      <c r="A586" t="s">
        <v>711</v>
      </c>
      <c r="B586" s="17"/>
    </row>
    <row r="587" spans="1:2" hidden="1">
      <c r="A587" t="s">
        <v>712</v>
      </c>
      <c r="B587" s="17"/>
    </row>
    <row r="588" spans="1:2" hidden="1">
      <c r="A588" t="s">
        <v>713</v>
      </c>
      <c r="B588" s="17"/>
    </row>
    <row r="589" spans="1:2" hidden="1">
      <c r="A589" t="s">
        <v>714</v>
      </c>
      <c r="B589" s="17"/>
    </row>
    <row r="590" spans="1:2" hidden="1">
      <c r="A590" t="s">
        <v>715</v>
      </c>
      <c r="B590" s="17"/>
    </row>
    <row r="591" spans="1:2" hidden="1">
      <c r="A591" t="s">
        <v>716</v>
      </c>
      <c r="B591" s="17"/>
    </row>
    <row r="592" spans="1:2" hidden="1">
      <c r="A592" t="s">
        <v>717</v>
      </c>
      <c r="B592" s="17"/>
    </row>
    <row r="593" spans="1:9" hidden="1">
      <c r="A593" t="s">
        <v>718</v>
      </c>
      <c r="B593" s="17"/>
    </row>
    <row r="594" spans="1:9" hidden="1">
      <c r="A594" t="s">
        <v>719</v>
      </c>
      <c r="B594" s="17"/>
    </row>
    <row r="595" spans="1:9" hidden="1">
      <c r="A595" t="s">
        <v>720</v>
      </c>
      <c r="B595" s="17"/>
    </row>
    <row r="596" spans="1:9" hidden="1">
      <c r="A596" t="s">
        <v>721</v>
      </c>
      <c r="B596" s="17">
        <v>45568</v>
      </c>
      <c r="C596">
        <v>1</v>
      </c>
      <c r="D596" t="s">
        <v>722</v>
      </c>
      <c r="E596" t="s">
        <v>13</v>
      </c>
      <c r="F596" t="s">
        <v>723</v>
      </c>
      <c r="G596" t="s">
        <v>724</v>
      </c>
      <c r="H596">
        <v>44</v>
      </c>
      <c r="I596" t="s">
        <v>725</v>
      </c>
    </row>
    <row r="597" spans="1:9" hidden="1">
      <c r="A597" t="s">
        <v>726</v>
      </c>
      <c r="B597" s="17">
        <v>45568</v>
      </c>
      <c r="C597">
        <v>1</v>
      </c>
      <c r="D597" t="s">
        <v>727</v>
      </c>
      <c r="E597" t="s">
        <v>13</v>
      </c>
      <c r="F597" t="s">
        <v>728</v>
      </c>
      <c r="G597" t="s">
        <v>729</v>
      </c>
      <c r="H597">
        <v>9</v>
      </c>
      <c r="I597" t="s">
        <v>725</v>
      </c>
    </row>
    <row r="598" spans="1:9" hidden="1">
      <c r="A598" t="s">
        <v>730</v>
      </c>
      <c r="B598" s="17"/>
    </row>
    <row r="599" spans="1:9" hidden="1">
      <c r="A599" t="s">
        <v>731</v>
      </c>
      <c r="B599" s="17"/>
    </row>
    <row r="600" spans="1:9" hidden="1">
      <c r="A600" t="s">
        <v>732</v>
      </c>
      <c r="B600" s="17"/>
    </row>
    <row r="601" spans="1:9" hidden="1">
      <c r="A601" t="s">
        <v>733</v>
      </c>
      <c r="B601" s="17"/>
    </row>
    <row r="602" spans="1:9" hidden="1">
      <c r="A602" t="s">
        <v>734</v>
      </c>
      <c r="B602" s="17"/>
    </row>
    <row r="603" spans="1:9" hidden="1">
      <c r="A603" t="s">
        <v>735</v>
      </c>
      <c r="B603" s="17"/>
    </row>
    <row r="604" spans="1:9" hidden="1">
      <c r="A604" t="s">
        <v>736</v>
      </c>
      <c r="B604" s="17"/>
    </row>
    <row r="605" spans="1:9" hidden="1">
      <c r="A605" t="s">
        <v>737</v>
      </c>
      <c r="B605" s="17"/>
    </row>
    <row r="606" spans="1:9" hidden="1">
      <c r="A606" t="s">
        <v>738</v>
      </c>
      <c r="B606" s="17"/>
    </row>
    <row r="607" spans="1:9" hidden="1">
      <c r="A607" t="s">
        <v>739</v>
      </c>
      <c r="B607" s="17"/>
    </row>
    <row r="608" spans="1:9" hidden="1">
      <c r="A608" t="s">
        <v>740</v>
      </c>
      <c r="B608" s="17"/>
    </row>
    <row r="609" spans="1:2" hidden="1">
      <c r="A609" t="s">
        <v>741</v>
      </c>
      <c r="B609" s="17"/>
    </row>
    <row r="610" spans="1:2" hidden="1">
      <c r="A610" t="s">
        <v>742</v>
      </c>
      <c r="B610" s="17"/>
    </row>
    <row r="611" spans="1:2" hidden="1">
      <c r="A611" t="s">
        <v>743</v>
      </c>
      <c r="B611" s="17"/>
    </row>
    <row r="612" spans="1:2" hidden="1">
      <c r="A612" t="s">
        <v>744</v>
      </c>
      <c r="B612" s="17"/>
    </row>
    <row r="613" spans="1:2" hidden="1">
      <c r="A613" t="s">
        <v>745</v>
      </c>
      <c r="B613" s="17"/>
    </row>
    <row r="614" spans="1:2" hidden="1">
      <c r="A614" t="s">
        <v>746</v>
      </c>
      <c r="B614" s="17"/>
    </row>
    <row r="615" spans="1:2" hidden="1">
      <c r="A615" t="s">
        <v>747</v>
      </c>
      <c r="B615" s="17"/>
    </row>
    <row r="616" spans="1:2" hidden="1">
      <c r="A616" t="s">
        <v>748</v>
      </c>
      <c r="B616" s="17"/>
    </row>
    <row r="617" spans="1:2" hidden="1">
      <c r="A617" t="s">
        <v>749</v>
      </c>
      <c r="B617" s="17"/>
    </row>
    <row r="618" spans="1:2" hidden="1">
      <c r="A618" t="s">
        <v>750</v>
      </c>
      <c r="B618" s="17"/>
    </row>
    <row r="619" spans="1:2" hidden="1">
      <c r="A619" t="s">
        <v>751</v>
      </c>
      <c r="B619" s="17"/>
    </row>
    <row r="620" spans="1:2" hidden="1">
      <c r="A620" t="s">
        <v>752</v>
      </c>
      <c r="B620" s="17"/>
    </row>
    <row r="621" spans="1:2" hidden="1">
      <c r="A621" t="s">
        <v>753</v>
      </c>
      <c r="B621" s="17"/>
    </row>
    <row r="622" spans="1:2" hidden="1">
      <c r="A622" t="s">
        <v>754</v>
      </c>
      <c r="B622" s="17"/>
    </row>
    <row r="623" spans="1:2" hidden="1">
      <c r="A623" t="s">
        <v>755</v>
      </c>
      <c r="B623" s="17"/>
    </row>
    <row r="624" spans="1:2" hidden="1">
      <c r="A624" t="s">
        <v>756</v>
      </c>
      <c r="B624" s="17"/>
    </row>
    <row r="625" spans="1:2" hidden="1">
      <c r="A625" t="s">
        <v>757</v>
      </c>
      <c r="B625" s="17"/>
    </row>
    <row r="626" spans="1:2" hidden="1">
      <c r="A626" t="s">
        <v>758</v>
      </c>
      <c r="B626" s="17"/>
    </row>
    <row r="627" spans="1:2" hidden="1">
      <c r="A627" t="s">
        <v>759</v>
      </c>
      <c r="B627" s="17"/>
    </row>
    <row r="628" spans="1:2" hidden="1">
      <c r="A628" t="s">
        <v>760</v>
      </c>
      <c r="B628" s="17"/>
    </row>
    <row r="629" spans="1:2" hidden="1">
      <c r="A629" t="s">
        <v>761</v>
      </c>
      <c r="B629" s="17"/>
    </row>
    <row r="630" spans="1:2" hidden="1">
      <c r="A630" t="s">
        <v>762</v>
      </c>
      <c r="B630" s="17"/>
    </row>
    <row r="631" spans="1:2" hidden="1">
      <c r="A631" t="s">
        <v>763</v>
      </c>
      <c r="B631" s="17"/>
    </row>
    <row r="632" spans="1:2" hidden="1">
      <c r="A632" t="s">
        <v>764</v>
      </c>
      <c r="B632" s="17"/>
    </row>
    <row r="633" spans="1:2" hidden="1">
      <c r="A633" t="s">
        <v>765</v>
      </c>
      <c r="B633" s="17"/>
    </row>
    <row r="634" spans="1:2" hidden="1">
      <c r="A634" t="s">
        <v>766</v>
      </c>
      <c r="B634" s="17"/>
    </row>
    <row r="635" spans="1:2" hidden="1">
      <c r="A635" t="s">
        <v>767</v>
      </c>
      <c r="B635" s="17"/>
    </row>
    <row r="636" spans="1:2" hidden="1">
      <c r="A636" t="s">
        <v>768</v>
      </c>
      <c r="B636" s="17"/>
    </row>
    <row r="637" spans="1:2" hidden="1">
      <c r="A637" t="s">
        <v>769</v>
      </c>
      <c r="B637" s="17"/>
    </row>
    <row r="638" spans="1:2" hidden="1">
      <c r="A638" t="s">
        <v>770</v>
      </c>
      <c r="B638" s="17"/>
    </row>
    <row r="639" spans="1:2" hidden="1">
      <c r="A639" t="s">
        <v>771</v>
      </c>
      <c r="B639" s="17"/>
    </row>
    <row r="640" spans="1:2" hidden="1">
      <c r="A640" t="s">
        <v>772</v>
      </c>
      <c r="B640" s="17"/>
    </row>
    <row r="641" spans="1:2" hidden="1">
      <c r="A641" t="s">
        <v>773</v>
      </c>
      <c r="B641" s="17"/>
    </row>
    <row r="642" spans="1:2" hidden="1">
      <c r="A642" t="s">
        <v>774</v>
      </c>
      <c r="B642" s="17"/>
    </row>
    <row r="643" spans="1:2" hidden="1">
      <c r="A643" t="s">
        <v>775</v>
      </c>
      <c r="B643" s="17"/>
    </row>
    <row r="644" spans="1:2" hidden="1">
      <c r="A644" t="s">
        <v>776</v>
      </c>
      <c r="B644" s="17"/>
    </row>
    <row r="645" spans="1:2" hidden="1">
      <c r="A645" t="s">
        <v>777</v>
      </c>
      <c r="B645" s="17"/>
    </row>
    <row r="646" spans="1:2" hidden="1">
      <c r="A646" t="s">
        <v>778</v>
      </c>
      <c r="B646" s="17"/>
    </row>
    <row r="647" spans="1:2" hidden="1">
      <c r="A647" t="s">
        <v>779</v>
      </c>
      <c r="B647" s="17"/>
    </row>
    <row r="648" spans="1:2" hidden="1">
      <c r="A648" t="s">
        <v>780</v>
      </c>
      <c r="B648" s="17"/>
    </row>
    <row r="649" spans="1:2" hidden="1">
      <c r="A649" t="s">
        <v>781</v>
      </c>
      <c r="B649" s="17"/>
    </row>
    <row r="650" spans="1:2" hidden="1">
      <c r="A650" t="s">
        <v>782</v>
      </c>
      <c r="B650" s="17"/>
    </row>
    <row r="651" spans="1:2" hidden="1">
      <c r="A651" t="s">
        <v>783</v>
      </c>
      <c r="B651" s="17"/>
    </row>
    <row r="652" spans="1:2" hidden="1">
      <c r="A652" t="s">
        <v>784</v>
      </c>
      <c r="B652" s="17"/>
    </row>
    <row r="653" spans="1:2" hidden="1">
      <c r="A653" t="s">
        <v>785</v>
      </c>
      <c r="B653" s="17"/>
    </row>
    <row r="654" spans="1:2" hidden="1">
      <c r="A654" t="s">
        <v>786</v>
      </c>
      <c r="B654" s="17"/>
    </row>
    <row r="655" spans="1:2" hidden="1">
      <c r="A655" t="s">
        <v>787</v>
      </c>
      <c r="B655" s="17"/>
    </row>
    <row r="656" spans="1:2" hidden="1">
      <c r="A656" t="s">
        <v>788</v>
      </c>
      <c r="B656" s="17"/>
    </row>
    <row r="657" spans="1:2" hidden="1">
      <c r="A657" t="s">
        <v>789</v>
      </c>
      <c r="B657" s="17"/>
    </row>
    <row r="658" spans="1:2" hidden="1">
      <c r="A658" t="s">
        <v>790</v>
      </c>
      <c r="B658" s="17"/>
    </row>
    <row r="659" spans="1:2" hidden="1">
      <c r="A659" t="s">
        <v>791</v>
      </c>
      <c r="B659" s="17"/>
    </row>
    <row r="660" spans="1:2" hidden="1">
      <c r="A660" t="s">
        <v>792</v>
      </c>
      <c r="B660" s="17"/>
    </row>
    <row r="661" spans="1:2" hidden="1">
      <c r="A661" t="s">
        <v>793</v>
      </c>
      <c r="B661" s="17"/>
    </row>
    <row r="662" spans="1:2" hidden="1">
      <c r="A662" t="s">
        <v>794</v>
      </c>
      <c r="B662" s="17"/>
    </row>
    <row r="663" spans="1:2" hidden="1">
      <c r="A663" t="s">
        <v>795</v>
      </c>
      <c r="B663" s="17"/>
    </row>
    <row r="664" spans="1:2" hidden="1">
      <c r="A664" t="s">
        <v>796</v>
      </c>
      <c r="B664" s="17"/>
    </row>
    <row r="665" spans="1:2" hidden="1">
      <c r="A665" t="s">
        <v>797</v>
      </c>
      <c r="B665" s="17"/>
    </row>
    <row r="666" spans="1:2" hidden="1">
      <c r="A666" t="s">
        <v>798</v>
      </c>
      <c r="B666" s="17"/>
    </row>
    <row r="667" spans="1:2" hidden="1">
      <c r="A667" t="s">
        <v>799</v>
      </c>
      <c r="B667" s="17"/>
    </row>
    <row r="668" spans="1:2" hidden="1">
      <c r="A668" t="s">
        <v>800</v>
      </c>
      <c r="B668" s="17"/>
    </row>
    <row r="669" spans="1:2" hidden="1">
      <c r="A669" t="s">
        <v>801</v>
      </c>
      <c r="B669" s="17"/>
    </row>
    <row r="670" spans="1:2" hidden="1">
      <c r="A670" t="s">
        <v>802</v>
      </c>
      <c r="B670" s="17"/>
    </row>
    <row r="671" spans="1:2" hidden="1">
      <c r="A671" t="s">
        <v>803</v>
      </c>
      <c r="B671" s="17"/>
    </row>
    <row r="672" spans="1:2" hidden="1">
      <c r="A672" t="s">
        <v>804</v>
      </c>
      <c r="B672" s="17"/>
    </row>
    <row r="673" spans="1:2" hidden="1">
      <c r="A673" t="s">
        <v>805</v>
      </c>
      <c r="B673" s="17"/>
    </row>
    <row r="674" spans="1:2" hidden="1">
      <c r="A674" t="s">
        <v>806</v>
      </c>
      <c r="B674" s="17"/>
    </row>
    <row r="675" spans="1:2" hidden="1">
      <c r="A675" t="s">
        <v>807</v>
      </c>
      <c r="B675" s="17"/>
    </row>
    <row r="676" spans="1:2" hidden="1">
      <c r="A676" t="s">
        <v>808</v>
      </c>
      <c r="B676" s="17"/>
    </row>
    <row r="677" spans="1:2" hidden="1">
      <c r="A677" t="s">
        <v>809</v>
      </c>
      <c r="B677" s="17"/>
    </row>
    <row r="678" spans="1:2" hidden="1">
      <c r="A678" t="s">
        <v>810</v>
      </c>
      <c r="B678" s="17"/>
    </row>
    <row r="679" spans="1:2" hidden="1">
      <c r="A679" t="s">
        <v>811</v>
      </c>
      <c r="B679" s="17"/>
    </row>
    <row r="680" spans="1:2" hidden="1">
      <c r="A680" t="s">
        <v>812</v>
      </c>
      <c r="B680" s="17"/>
    </row>
    <row r="681" spans="1:2" hidden="1">
      <c r="A681" t="s">
        <v>813</v>
      </c>
      <c r="B681" s="17"/>
    </row>
    <row r="682" spans="1:2" hidden="1">
      <c r="A682" t="s">
        <v>814</v>
      </c>
      <c r="B682" s="17"/>
    </row>
    <row r="683" spans="1:2" hidden="1">
      <c r="A683" t="s">
        <v>815</v>
      </c>
      <c r="B683" s="17"/>
    </row>
    <row r="684" spans="1:2" hidden="1">
      <c r="A684" t="s">
        <v>816</v>
      </c>
      <c r="B684" s="17"/>
    </row>
    <row r="685" spans="1:2" hidden="1">
      <c r="A685" t="s">
        <v>817</v>
      </c>
      <c r="B685" s="17"/>
    </row>
    <row r="686" spans="1:2" hidden="1">
      <c r="A686" t="s">
        <v>818</v>
      </c>
      <c r="B686" s="17"/>
    </row>
    <row r="687" spans="1:2" hidden="1">
      <c r="A687" t="s">
        <v>819</v>
      </c>
      <c r="B687" s="17"/>
    </row>
    <row r="688" spans="1:2" hidden="1">
      <c r="A688" t="s">
        <v>820</v>
      </c>
      <c r="B688" s="17"/>
    </row>
    <row r="689" spans="1:2" hidden="1">
      <c r="A689" t="s">
        <v>821</v>
      </c>
      <c r="B689" s="17"/>
    </row>
    <row r="690" spans="1:2" hidden="1">
      <c r="A690" t="s">
        <v>822</v>
      </c>
      <c r="B690" s="17"/>
    </row>
    <row r="691" spans="1:2" hidden="1">
      <c r="A691" t="s">
        <v>823</v>
      </c>
      <c r="B691" s="17"/>
    </row>
    <row r="692" spans="1:2" hidden="1">
      <c r="A692" t="s">
        <v>824</v>
      </c>
      <c r="B692" s="17"/>
    </row>
    <row r="693" spans="1:2" hidden="1">
      <c r="A693" t="s">
        <v>825</v>
      </c>
      <c r="B693" s="17"/>
    </row>
    <row r="694" spans="1:2" hidden="1">
      <c r="A694" t="s">
        <v>826</v>
      </c>
      <c r="B694" s="17"/>
    </row>
    <row r="695" spans="1:2" hidden="1">
      <c r="A695" t="s">
        <v>827</v>
      </c>
      <c r="B695" s="17"/>
    </row>
    <row r="696" spans="1:2" hidden="1">
      <c r="A696" t="s">
        <v>828</v>
      </c>
      <c r="B696" s="17"/>
    </row>
    <row r="697" spans="1:2" hidden="1">
      <c r="A697" t="s">
        <v>829</v>
      </c>
      <c r="B697" s="17"/>
    </row>
    <row r="698" spans="1:2" hidden="1">
      <c r="A698" t="s">
        <v>830</v>
      </c>
      <c r="B698" s="17"/>
    </row>
    <row r="699" spans="1:2" hidden="1">
      <c r="A699" t="s">
        <v>831</v>
      </c>
      <c r="B699" s="17"/>
    </row>
    <row r="700" spans="1:2" hidden="1">
      <c r="A700" t="s">
        <v>832</v>
      </c>
      <c r="B700" s="17"/>
    </row>
    <row r="701" spans="1:2" hidden="1">
      <c r="A701" t="s">
        <v>833</v>
      </c>
      <c r="B701" s="17"/>
    </row>
    <row r="702" spans="1:2" hidden="1">
      <c r="A702" t="s">
        <v>834</v>
      </c>
      <c r="B702" s="17"/>
    </row>
    <row r="703" spans="1:2" hidden="1">
      <c r="A703" t="s">
        <v>835</v>
      </c>
      <c r="B703" s="17"/>
    </row>
    <row r="704" spans="1:2" hidden="1">
      <c r="A704" t="s">
        <v>836</v>
      </c>
      <c r="B704" s="17"/>
    </row>
    <row r="705" spans="1:2" hidden="1">
      <c r="A705" t="s">
        <v>837</v>
      </c>
      <c r="B705" s="17"/>
    </row>
    <row r="706" spans="1:2" hidden="1">
      <c r="A706" t="s">
        <v>838</v>
      </c>
      <c r="B706" s="17"/>
    </row>
    <row r="707" spans="1:2" hidden="1">
      <c r="A707" t="s">
        <v>839</v>
      </c>
      <c r="B707" s="17"/>
    </row>
    <row r="708" spans="1:2" hidden="1">
      <c r="A708" t="s">
        <v>840</v>
      </c>
      <c r="B708" s="17"/>
    </row>
    <row r="709" spans="1:2" hidden="1">
      <c r="A709" t="s">
        <v>841</v>
      </c>
      <c r="B709" s="17"/>
    </row>
    <row r="710" spans="1:2" hidden="1">
      <c r="A710" t="s">
        <v>842</v>
      </c>
      <c r="B710" s="17"/>
    </row>
    <row r="711" spans="1:2" hidden="1">
      <c r="A711" t="s">
        <v>843</v>
      </c>
      <c r="B711" s="17"/>
    </row>
    <row r="712" spans="1:2" hidden="1">
      <c r="A712" t="s">
        <v>844</v>
      </c>
      <c r="B712" s="17"/>
    </row>
    <row r="713" spans="1:2" hidden="1">
      <c r="A713" t="s">
        <v>845</v>
      </c>
      <c r="B713" s="17"/>
    </row>
    <row r="714" spans="1:2" hidden="1">
      <c r="A714" t="s">
        <v>846</v>
      </c>
      <c r="B714" s="17"/>
    </row>
    <row r="715" spans="1:2" hidden="1">
      <c r="A715" t="s">
        <v>847</v>
      </c>
      <c r="B715" s="17"/>
    </row>
    <row r="716" spans="1:2" hidden="1">
      <c r="A716" t="s">
        <v>848</v>
      </c>
      <c r="B716" s="17"/>
    </row>
    <row r="717" spans="1:2" hidden="1">
      <c r="A717" t="s">
        <v>849</v>
      </c>
      <c r="B717" s="17"/>
    </row>
    <row r="718" spans="1:2" hidden="1">
      <c r="A718" t="s">
        <v>850</v>
      </c>
      <c r="B718" s="17"/>
    </row>
    <row r="719" spans="1:2" hidden="1">
      <c r="A719" t="s">
        <v>851</v>
      </c>
      <c r="B719" s="17"/>
    </row>
    <row r="720" spans="1:2" hidden="1">
      <c r="A720" t="s">
        <v>852</v>
      </c>
      <c r="B720" s="17"/>
    </row>
    <row r="721" spans="1:2" hidden="1">
      <c r="A721" t="s">
        <v>853</v>
      </c>
      <c r="B721" s="17"/>
    </row>
    <row r="722" spans="1:2" hidden="1">
      <c r="A722" t="s">
        <v>854</v>
      </c>
      <c r="B722" s="17"/>
    </row>
    <row r="723" spans="1:2" hidden="1">
      <c r="A723" t="s">
        <v>855</v>
      </c>
      <c r="B723" s="17"/>
    </row>
    <row r="724" spans="1:2" hidden="1">
      <c r="A724" t="s">
        <v>856</v>
      </c>
      <c r="B724" s="17"/>
    </row>
    <row r="725" spans="1:2" hidden="1">
      <c r="A725" t="s">
        <v>857</v>
      </c>
      <c r="B725" s="17"/>
    </row>
    <row r="726" spans="1:2" hidden="1">
      <c r="A726" t="s">
        <v>858</v>
      </c>
      <c r="B726" s="17"/>
    </row>
    <row r="727" spans="1:2" hidden="1">
      <c r="A727" t="s">
        <v>859</v>
      </c>
      <c r="B727" s="17"/>
    </row>
    <row r="728" spans="1:2" hidden="1">
      <c r="A728" t="s">
        <v>860</v>
      </c>
      <c r="B728" s="17"/>
    </row>
    <row r="729" spans="1:2" hidden="1">
      <c r="A729" t="s">
        <v>861</v>
      </c>
      <c r="B729" s="17"/>
    </row>
    <row r="730" spans="1:2" hidden="1">
      <c r="A730" t="s">
        <v>862</v>
      </c>
      <c r="B730" s="17"/>
    </row>
    <row r="731" spans="1:2" hidden="1">
      <c r="A731" t="s">
        <v>863</v>
      </c>
      <c r="B731" s="17"/>
    </row>
    <row r="732" spans="1:2" hidden="1">
      <c r="A732" t="s">
        <v>864</v>
      </c>
      <c r="B732" s="17"/>
    </row>
    <row r="733" spans="1:2" hidden="1">
      <c r="A733" t="s">
        <v>865</v>
      </c>
      <c r="B733" s="17"/>
    </row>
    <row r="734" spans="1:2" hidden="1">
      <c r="A734" t="s">
        <v>866</v>
      </c>
      <c r="B734" s="17"/>
    </row>
    <row r="735" spans="1:2" hidden="1">
      <c r="A735" t="s">
        <v>867</v>
      </c>
      <c r="B735" s="17"/>
    </row>
    <row r="736" spans="1:2" hidden="1">
      <c r="A736" t="s">
        <v>868</v>
      </c>
      <c r="B736" s="17"/>
    </row>
    <row r="737" spans="1:2" hidden="1">
      <c r="A737" t="s">
        <v>869</v>
      </c>
      <c r="B737" s="17"/>
    </row>
    <row r="738" spans="1:2" hidden="1">
      <c r="A738" t="s">
        <v>870</v>
      </c>
      <c r="B738" s="17"/>
    </row>
    <row r="739" spans="1:2" hidden="1">
      <c r="A739" t="s">
        <v>871</v>
      </c>
      <c r="B739" s="17"/>
    </row>
    <row r="740" spans="1:2" hidden="1">
      <c r="A740" t="s">
        <v>872</v>
      </c>
      <c r="B740" s="17"/>
    </row>
    <row r="741" spans="1:2" hidden="1">
      <c r="A741" t="s">
        <v>873</v>
      </c>
      <c r="B741" s="17"/>
    </row>
    <row r="742" spans="1:2" hidden="1">
      <c r="A742" t="s">
        <v>874</v>
      </c>
      <c r="B742" s="17"/>
    </row>
    <row r="743" spans="1:2" hidden="1">
      <c r="A743" t="s">
        <v>875</v>
      </c>
      <c r="B743" s="17"/>
    </row>
    <row r="744" spans="1:2" hidden="1">
      <c r="A744" t="s">
        <v>876</v>
      </c>
      <c r="B744" s="17"/>
    </row>
    <row r="745" spans="1:2" hidden="1">
      <c r="A745" t="s">
        <v>877</v>
      </c>
      <c r="B745" s="17"/>
    </row>
    <row r="746" spans="1:2" hidden="1">
      <c r="A746" t="s">
        <v>878</v>
      </c>
      <c r="B746" s="17"/>
    </row>
    <row r="747" spans="1:2" hidden="1">
      <c r="A747" t="s">
        <v>879</v>
      </c>
      <c r="B747" s="17"/>
    </row>
    <row r="748" spans="1:2" hidden="1">
      <c r="A748" t="s">
        <v>880</v>
      </c>
      <c r="B748" s="17"/>
    </row>
    <row r="749" spans="1:2" hidden="1">
      <c r="A749" t="s">
        <v>881</v>
      </c>
      <c r="B749" s="17"/>
    </row>
    <row r="750" spans="1:2" hidden="1">
      <c r="A750" t="s">
        <v>882</v>
      </c>
      <c r="B750" s="17"/>
    </row>
    <row r="751" spans="1:2" hidden="1">
      <c r="A751" t="s">
        <v>883</v>
      </c>
      <c r="B751" s="17"/>
    </row>
    <row r="752" spans="1:2" hidden="1">
      <c r="A752" t="s">
        <v>884</v>
      </c>
      <c r="B752" s="17"/>
    </row>
    <row r="753" spans="1:2" hidden="1">
      <c r="A753" t="s">
        <v>885</v>
      </c>
      <c r="B753" s="17"/>
    </row>
    <row r="754" spans="1:2" hidden="1">
      <c r="A754" t="s">
        <v>886</v>
      </c>
      <c r="B754" s="17"/>
    </row>
    <row r="755" spans="1:2" hidden="1">
      <c r="A755" t="s">
        <v>887</v>
      </c>
      <c r="B755" s="17"/>
    </row>
    <row r="756" spans="1:2" hidden="1">
      <c r="A756" t="s">
        <v>888</v>
      </c>
      <c r="B756" s="17"/>
    </row>
    <row r="757" spans="1:2" hidden="1">
      <c r="A757" t="s">
        <v>889</v>
      </c>
      <c r="B757" s="17"/>
    </row>
    <row r="758" spans="1:2" hidden="1">
      <c r="A758" t="s">
        <v>890</v>
      </c>
      <c r="B758" s="17"/>
    </row>
    <row r="759" spans="1:2" hidden="1">
      <c r="A759" t="s">
        <v>891</v>
      </c>
      <c r="B759" s="17"/>
    </row>
    <row r="760" spans="1:2" hidden="1">
      <c r="A760" t="s">
        <v>892</v>
      </c>
      <c r="B760" s="17"/>
    </row>
    <row r="761" spans="1:2" hidden="1">
      <c r="A761" t="s">
        <v>893</v>
      </c>
      <c r="B761" s="17"/>
    </row>
    <row r="762" spans="1:2" hidden="1">
      <c r="A762" t="s">
        <v>894</v>
      </c>
      <c r="B762" s="17"/>
    </row>
    <row r="763" spans="1:2" hidden="1">
      <c r="A763" t="s">
        <v>895</v>
      </c>
      <c r="B763" s="17"/>
    </row>
    <row r="764" spans="1:2" hidden="1">
      <c r="A764" t="s">
        <v>896</v>
      </c>
      <c r="B764" s="17"/>
    </row>
    <row r="765" spans="1:2" hidden="1">
      <c r="A765" t="s">
        <v>897</v>
      </c>
      <c r="B765" s="17"/>
    </row>
    <row r="766" spans="1:2" hidden="1">
      <c r="A766" t="s">
        <v>898</v>
      </c>
      <c r="B766" s="17"/>
    </row>
    <row r="767" spans="1:2" hidden="1">
      <c r="A767" t="s">
        <v>899</v>
      </c>
      <c r="B767" s="17"/>
    </row>
    <row r="768" spans="1:2" hidden="1">
      <c r="A768" t="s">
        <v>900</v>
      </c>
      <c r="B768" s="17"/>
    </row>
    <row r="769" spans="1:2" hidden="1">
      <c r="A769" t="s">
        <v>901</v>
      </c>
      <c r="B769" s="17"/>
    </row>
    <row r="770" spans="1:2" hidden="1">
      <c r="A770" t="s">
        <v>902</v>
      </c>
      <c r="B770" s="17"/>
    </row>
    <row r="771" spans="1:2" hidden="1">
      <c r="A771" t="s">
        <v>903</v>
      </c>
      <c r="B771" s="17"/>
    </row>
    <row r="772" spans="1:2" hidden="1">
      <c r="A772" t="s">
        <v>904</v>
      </c>
      <c r="B772" s="17"/>
    </row>
    <row r="773" spans="1:2" hidden="1">
      <c r="A773" t="s">
        <v>905</v>
      </c>
      <c r="B773" s="17"/>
    </row>
    <row r="774" spans="1:2" hidden="1">
      <c r="A774" t="s">
        <v>906</v>
      </c>
      <c r="B774" s="17"/>
    </row>
    <row r="775" spans="1:2" hidden="1">
      <c r="A775" t="s">
        <v>907</v>
      </c>
      <c r="B775" s="17"/>
    </row>
    <row r="776" spans="1:2" hidden="1">
      <c r="A776" t="s">
        <v>908</v>
      </c>
      <c r="B776" s="17"/>
    </row>
    <row r="777" spans="1:2" hidden="1">
      <c r="A777" t="s">
        <v>909</v>
      </c>
      <c r="B777" s="17"/>
    </row>
    <row r="778" spans="1:2" hidden="1">
      <c r="A778" t="s">
        <v>910</v>
      </c>
      <c r="B778" s="17"/>
    </row>
    <row r="779" spans="1:2" hidden="1">
      <c r="A779" t="s">
        <v>911</v>
      </c>
      <c r="B779" s="17"/>
    </row>
    <row r="780" spans="1:2" hidden="1">
      <c r="A780" t="s">
        <v>912</v>
      </c>
      <c r="B780" s="17"/>
    </row>
    <row r="781" spans="1:2" hidden="1">
      <c r="A781" t="s">
        <v>913</v>
      </c>
      <c r="B781" s="17"/>
    </row>
    <row r="782" spans="1:2" hidden="1">
      <c r="A782" t="s">
        <v>914</v>
      </c>
      <c r="B782" s="17"/>
    </row>
    <row r="783" spans="1:2" hidden="1">
      <c r="A783" t="s">
        <v>915</v>
      </c>
      <c r="B783" s="17"/>
    </row>
    <row r="784" spans="1:2" hidden="1">
      <c r="A784" t="s">
        <v>916</v>
      </c>
      <c r="B784" s="17"/>
    </row>
    <row r="785" spans="1:10" hidden="1">
      <c r="A785" t="s">
        <v>917</v>
      </c>
      <c r="B785" s="17"/>
    </row>
    <row r="786" spans="1:10" hidden="1">
      <c r="A786" t="s">
        <v>918</v>
      </c>
      <c r="B786" s="17"/>
    </row>
    <row r="787" spans="1:10" hidden="1">
      <c r="A787" t="s">
        <v>919</v>
      </c>
      <c r="B787" s="17"/>
    </row>
    <row r="788" spans="1:10" hidden="1">
      <c r="A788" t="s">
        <v>920</v>
      </c>
      <c r="B788" s="17"/>
    </row>
    <row r="789" spans="1:10" hidden="1">
      <c r="A789" t="s">
        <v>921</v>
      </c>
      <c r="B789" s="17"/>
    </row>
    <row r="790" spans="1:10" hidden="1">
      <c r="A790" t="s">
        <v>922</v>
      </c>
      <c r="B790" s="17"/>
    </row>
    <row r="791" spans="1:10" hidden="1">
      <c r="A791" t="s">
        <v>923</v>
      </c>
      <c r="B791" s="17"/>
    </row>
    <row r="792" spans="1:10" hidden="1">
      <c r="A792" t="s">
        <v>924</v>
      </c>
      <c r="B792" s="17"/>
    </row>
    <row r="793" spans="1:10" hidden="1">
      <c r="A793" t="s">
        <v>925</v>
      </c>
      <c r="B793" s="17"/>
    </row>
    <row r="794" spans="1:10" hidden="1">
      <c r="A794" t="s">
        <v>926</v>
      </c>
      <c r="B794" s="17">
        <v>45568</v>
      </c>
      <c r="C794">
        <v>1</v>
      </c>
      <c r="D794" t="s">
        <v>927</v>
      </c>
      <c r="E794" t="s">
        <v>10</v>
      </c>
      <c r="F794" t="s">
        <v>928</v>
      </c>
      <c r="G794" t="s">
        <v>929</v>
      </c>
      <c r="H794">
        <v>62</v>
      </c>
      <c r="I794" t="s">
        <v>930</v>
      </c>
      <c r="J794">
        <v>1</v>
      </c>
    </row>
    <row r="795" spans="1:10" hidden="1">
      <c r="A795" t="s">
        <v>931</v>
      </c>
      <c r="B795" s="17">
        <v>45568</v>
      </c>
      <c r="C795">
        <v>1</v>
      </c>
      <c r="D795" t="s">
        <v>932</v>
      </c>
      <c r="E795" t="s">
        <v>10</v>
      </c>
      <c r="F795" t="s">
        <v>933</v>
      </c>
      <c r="G795" t="s">
        <v>934</v>
      </c>
      <c r="H795">
        <v>7</v>
      </c>
      <c r="I795" t="s">
        <v>930</v>
      </c>
      <c r="J795">
        <v>1</v>
      </c>
    </row>
    <row r="796" spans="1:10" hidden="1">
      <c r="A796" t="s">
        <v>935</v>
      </c>
      <c r="B796" s="17">
        <v>45568</v>
      </c>
      <c r="C796">
        <v>1</v>
      </c>
      <c r="D796" t="s">
        <v>936</v>
      </c>
      <c r="E796" t="s">
        <v>8</v>
      </c>
      <c r="F796" t="s">
        <v>937</v>
      </c>
      <c r="G796" t="s">
        <v>938</v>
      </c>
      <c r="H796">
        <v>2</v>
      </c>
      <c r="I796" t="s">
        <v>930</v>
      </c>
      <c r="J796">
        <v>1</v>
      </c>
    </row>
    <row r="797" spans="1:10" hidden="1">
      <c r="A797" t="s">
        <v>939</v>
      </c>
      <c r="B797" s="17"/>
    </row>
    <row r="798" spans="1:10" hidden="1">
      <c r="A798" t="s">
        <v>940</v>
      </c>
      <c r="B798" s="17">
        <v>45568</v>
      </c>
      <c r="D798" t="s">
        <v>941</v>
      </c>
      <c r="E798" t="s">
        <v>11</v>
      </c>
      <c r="F798" t="s">
        <v>942</v>
      </c>
      <c r="G798" t="s">
        <v>943</v>
      </c>
      <c r="I798" t="s">
        <v>944</v>
      </c>
      <c r="J798">
        <v>5</v>
      </c>
    </row>
    <row r="799" spans="1:10" hidden="1">
      <c r="A799" t="s">
        <v>945</v>
      </c>
      <c r="B799" s="17">
        <v>45568</v>
      </c>
      <c r="D799" t="s">
        <v>941</v>
      </c>
      <c r="E799" t="s">
        <v>11</v>
      </c>
      <c r="F799" t="s">
        <v>946</v>
      </c>
      <c r="G799" t="s">
        <v>947</v>
      </c>
      <c r="I799" t="s">
        <v>944</v>
      </c>
      <c r="J799">
        <v>5</v>
      </c>
    </row>
    <row r="800" spans="1:10" hidden="1">
      <c r="A800" t="s">
        <v>948</v>
      </c>
      <c r="B800" s="17">
        <v>45568</v>
      </c>
      <c r="D800" t="s">
        <v>941</v>
      </c>
      <c r="E800" t="s">
        <v>11</v>
      </c>
      <c r="F800" t="s">
        <v>949</v>
      </c>
      <c r="G800" t="s">
        <v>950</v>
      </c>
      <c r="I800" t="s">
        <v>944</v>
      </c>
      <c r="J800">
        <v>5</v>
      </c>
    </row>
    <row r="801" spans="1:10" hidden="1">
      <c r="A801" t="s">
        <v>951</v>
      </c>
      <c r="B801" s="17">
        <v>45568</v>
      </c>
      <c r="D801" t="s">
        <v>941</v>
      </c>
      <c r="E801" t="s">
        <v>11</v>
      </c>
      <c r="F801" t="s">
        <v>952</v>
      </c>
      <c r="G801" t="s">
        <v>953</v>
      </c>
      <c r="I801" t="s">
        <v>944</v>
      </c>
      <c r="J801">
        <v>5</v>
      </c>
    </row>
    <row r="802" spans="1:10" hidden="1">
      <c r="A802" t="s">
        <v>954</v>
      </c>
      <c r="B802" s="17">
        <v>45568</v>
      </c>
      <c r="D802" t="s">
        <v>941</v>
      </c>
      <c r="E802" t="s">
        <v>11</v>
      </c>
      <c r="F802" t="s">
        <v>955</v>
      </c>
      <c r="G802" t="s">
        <v>956</v>
      </c>
      <c r="I802" t="s">
        <v>944</v>
      </c>
      <c r="J802">
        <v>5</v>
      </c>
    </row>
    <row r="803" spans="1:10" hidden="1">
      <c r="A803" t="s">
        <v>957</v>
      </c>
      <c r="B803" s="17">
        <v>45568</v>
      </c>
      <c r="D803" t="s">
        <v>941</v>
      </c>
      <c r="E803" t="s">
        <v>11</v>
      </c>
      <c r="F803" t="s">
        <v>958</v>
      </c>
      <c r="G803" t="s">
        <v>959</v>
      </c>
      <c r="I803" t="s">
        <v>944</v>
      </c>
      <c r="J803">
        <v>5</v>
      </c>
    </row>
    <row r="804" spans="1:10" hidden="1">
      <c r="A804" t="s">
        <v>960</v>
      </c>
      <c r="B804" s="17"/>
    </row>
    <row r="805" spans="1:10" hidden="1">
      <c r="A805" t="s">
        <v>961</v>
      </c>
      <c r="B805" s="17">
        <v>45575</v>
      </c>
      <c r="C805">
        <v>4</v>
      </c>
      <c r="D805" t="s">
        <v>962</v>
      </c>
      <c r="E805" t="s">
        <v>10</v>
      </c>
      <c r="F805" t="s">
        <v>963</v>
      </c>
      <c r="G805" t="s">
        <v>964</v>
      </c>
      <c r="H805">
        <v>48</v>
      </c>
      <c r="I805" t="s">
        <v>930</v>
      </c>
      <c r="J805">
        <v>1</v>
      </c>
    </row>
    <row r="806" spans="1:10" hidden="1">
      <c r="A806" t="s">
        <v>965</v>
      </c>
      <c r="B806" s="17">
        <v>45575</v>
      </c>
      <c r="C806">
        <v>4</v>
      </c>
      <c r="D806" t="s">
        <v>966</v>
      </c>
      <c r="E806" t="s">
        <v>8</v>
      </c>
      <c r="F806" t="s">
        <v>967</v>
      </c>
      <c r="G806" t="s">
        <v>968</v>
      </c>
      <c r="H806">
        <v>9</v>
      </c>
    </row>
    <row r="807" spans="1:10" hidden="1">
      <c r="A807" t="s">
        <v>969</v>
      </c>
      <c r="B807" s="17"/>
    </row>
    <row r="808" spans="1:10" hidden="1">
      <c r="A808" t="s">
        <v>970</v>
      </c>
      <c r="B808" s="17"/>
    </row>
    <row r="809" spans="1:10" hidden="1">
      <c r="A809" t="s">
        <v>971</v>
      </c>
      <c r="B809" s="17"/>
      <c r="H809">
        <v>129</v>
      </c>
    </row>
    <row r="810" spans="1:10" hidden="1">
      <c r="A810" t="s">
        <v>972</v>
      </c>
      <c r="B810" s="17"/>
    </row>
    <row r="811" spans="1:10" hidden="1">
      <c r="A811" t="s">
        <v>973</v>
      </c>
      <c r="B811" s="17"/>
    </row>
    <row r="812" spans="1:10" hidden="1">
      <c r="A812" t="s">
        <v>974</v>
      </c>
      <c r="B812" s="17"/>
    </row>
    <row r="813" spans="1:10" hidden="1">
      <c r="A813" t="s">
        <v>975</v>
      </c>
      <c r="B813" s="17"/>
    </row>
    <row r="814" spans="1:10" hidden="1">
      <c r="A814" t="s">
        <v>976</v>
      </c>
      <c r="B814" s="17"/>
    </row>
    <row r="815" spans="1:10" hidden="1">
      <c r="A815" t="s">
        <v>977</v>
      </c>
      <c r="B815" s="17"/>
    </row>
    <row r="816" spans="1:10" hidden="1">
      <c r="A816" t="s">
        <v>978</v>
      </c>
      <c r="B816" s="17"/>
    </row>
    <row r="817" spans="1:2" hidden="1">
      <c r="A817" t="s">
        <v>979</v>
      </c>
      <c r="B817" s="17"/>
    </row>
    <row r="818" spans="1:2" hidden="1">
      <c r="A818" t="s">
        <v>980</v>
      </c>
      <c r="B818" s="17"/>
    </row>
    <row r="819" spans="1:2" hidden="1">
      <c r="A819" t="s">
        <v>981</v>
      </c>
      <c r="B819" s="17"/>
    </row>
    <row r="820" spans="1:2" hidden="1">
      <c r="A820" t="s">
        <v>982</v>
      </c>
      <c r="B820" s="17"/>
    </row>
    <row r="821" spans="1:2" hidden="1">
      <c r="A821" t="s">
        <v>983</v>
      </c>
      <c r="B821" s="17"/>
    </row>
    <row r="822" spans="1:2" hidden="1">
      <c r="A822" t="s">
        <v>984</v>
      </c>
      <c r="B822" s="17"/>
    </row>
    <row r="823" spans="1:2" hidden="1">
      <c r="A823" t="s">
        <v>985</v>
      </c>
      <c r="B823" s="17"/>
    </row>
    <row r="824" spans="1:2" hidden="1">
      <c r="A824" t="s">
        <v>986</v>
      </c>
      <c r="B824" s="17"/>
    </row>
    <row r="825" spans="1:2" hidden="1">
      <c r="A825" t="s">
        <v>987</v>
      </c>
      <c r="B825" s="17"/>
    </row>
    <row r="826" spans="1:2" hidden="1">
      <c r="A826" t="s">
        <v>988</v>
      </c>
      <c r="B826" s="17"/>
    </row>
    <row r="827" spans="1:2" hidden="1">
      <c r="A827" t="s">
        <v>989</v>
      </c>
      <c r="B827" s="17"/>
    </row>
    <row r="828" spans="1:2" hidden="1">
      <c r="A828" t="s">
        <v>990</v>
      </c>
      <c r="B828" s="17"/>
    </row>
    <row r="829" spans="1:2" hidden="1">
      <c r="A829" t="s">
        <v>991</v>
      </c>
      <c r="B829" s="17"/>
    </row>
    <row r="830" spans="1:2" hidden="1">
      <c r="A830" t="s">
        <v>992</v>
      </c>
      <c r="B830" s="17"/>
    </row>
    <row r="831" spans="1:2" hidden="1">
      <c r="A831" t="s">
        <v>993</v>
      </c>
      <c r="B831" s="17"/>
    </row>
    <row r="832" spans="1:2" hidden="1">
      <c r="A832" t="s">
        <v>994</v>
      </c>
      <c r="B832" s="17"/>
    </row>
    <row r="833" spans="1:2" hidden="1">
      <c r="A833" t="s">
        <v>995</v>
      </c>
      <c r="B833" s="17"/>
    </row>
    <row r="834" spans="1:2" hidden="1">
      <c r="A834" t="s">
        <v>996</v>
      </c>
      <c r="B834" s="17"/>
    </row>
    <row r="835" spans="1:2" hidden="1">
      <c r="A835" t="s">
        <v>997</v>
      </c>
      <c r="B835" s="17"/>
    </row>
    <row r="836" spans="1:2" hidden="1">
      <c r="A836" t="s">
        <v>998</v>
      </c>
      <c r="B836" s="17"/>
    </row>
    <row r="837" spans="1:2" hidden="1">
      <c r="A837" t="s">
        <v>999</v>
      </c>
      <c r="B837" s="17"/>
    </row>
    <row r="838" spans="1:2" hidden="1">
      <c r="A838" t="s">
        <v>1000</v>
      </c>
      <c r="B838" s="17"/>
    </row>
    <row r="839" spans="1:2" hidden="1">
      <c r="A839" t="s">
        <v>1001</v>
      </c>
      <c r="B839" s="17"/>
    </row>
    <row r="840" spans="1:2" hidden="1">
      <c r="A840" t="s">
        <v>1002</v>
      </c>
      <c r="B840" s="17"/>
    </row>
    <row r="841" spans="1:2" hidden="1">
      <c r="A841" t="s">
        <v>1003</v>
      </c>
      <c r="B841" s="17"/>
    </row>
    <row r="842" spans="1:2" hidden="1">
      <c r="A842" t="s">
        <v>1004</v>
      </c>
      <c r="B842" s="17"/>
    </row>
    <row r="843" spans="1:2" hidden="1">
      <c r="A843" t="s">
        <v>1005</v>
      </c>
      <c r="B843" s="17"/>
    </row>
    <row r="844" spans="1:2" hidden="1">
      <c r="A844" t="s">
        <v>1006</v>
      </c>
      <c r="B844" s="17"/>
    </row>
    <row r="845" spans="1:2" hidden="1">
      <c r="A845" t="s">
        <v>1007</v>
      </c>
      <c r="B845" s="17"/>
    </row>
    <row r="846" spans="1:2" hidden="1">
      <c r="A846" t="s">
        <v>1008</v>
      </c>
      <c r="B846" s="17"/>
    </row>
    <row r="847" spans="1:2" hidden="1">
      <c r="A847" t="s">
        <v>1009</v>
      </c>
      <c r="B847" s="17"/>
    </row>
    <row r="848" spans="1:2" hidden="1">
      <c r="A848" t="s">
        <v>1010</v>
      </c>
      <c r="B848" s="17"/>
    </row>
    <row r="849" spans="1:2" hidden="1">
      <c r="A849" t="s">
        <v>1011</v>
      </c>
      <c r="B849" s="17"/>
    </row>
    <row r="850" spans="1:2" hidden="1">
      <c r="A850" t="s">
        <v>1012</v>
      </c>
      <c r="B850" s="17"/>
    </row>
    <row r="851" spans="1:2" hidden="1">
      <c r="A851" t="s">
        <v>1013</v>
      </c>
      <c r="B851" s="17"/>
    </row>
    <row r="852" spans="1:2" hidden="1">
      <c r="A852" t="s">
        <v>1014</v>
      </c>
      <c r="B852" s="17"/>
    </row>
    <row r="853" spans="1:2" hidden="1">
      <c r="A853" t="s">
        <v>1015</v>
      </c>
      <c r="B853" s="17"/>
    </row>
    <row r="854" spans="1:2" hidden="1">
      <c r="A854" t="s">
        <v>1016</v>
      </c>
      <c r="B854" s="17"/>
    </row>
    <row r="855" spans="1:2" hidden="1">
      <c r="A855" t="s">
        <v>1017</v>
      </c>
      <c r="B855" s="17"/>
    </row>
    <row r="856" spans="1:2" hidden="1">
      <c r="A856" t="s">
        <v>1018</v>
      </c>
      <c r="B856" s="17"/>
    </row>
    <row r="857" spans="1:2" hidden="1">
      <c r="A857" t="s">
        <v>1019</v>
      </c>
      <c r="B857" s="17"/>
    </row>
    <row r="858" spans="1:2" hidden="1">
      <c r="A858" t="s">
        <v>1020</v>
      </c>
      <c r="B858" s="17"/>
    </row>
    <row r="859" spans="1:2" hidden="1">
      <c r="A859" t="s">
        <v>1021</v>
      </c>
      <c r="B859" s="17"/>
    </row>
    <row r="860" spans="1:2" hidden="1">
      <c r="A860" t="s">
        <v>1022</v>
      </c>
      <c r="B860" s="17"/>
    </row>
    <row r="861" spans="1:2" hidden="1">
      <c r="A861" t="s">
        <v>1023</v>
      </c>
      <c r="B861" s="17"/>
    </row>
    <row r="862" spans="1:2" hidden="1">
      <c r="A862" t="s">
        <v>1024</v>
      </c>
      <c r="B862" s="17"/>
    </row>
    <row r="863" spans="1:2" hidden="1">
      <c r="A863" t="s">
        <v>1025</v>
      </c>
      <c r="B863" s="17"/>
    </row>
    <row r="864" spans="1:2" hidden="1">
      <c r="A864" t="s">
        <v>1026</v>
      </c>
      <c r="B864" s="17"/>
    </row>
    <row r="865" spans="1:2" hidden="1">
      <c r="A865" t="s">
        <v>1027</v>
      </c>
      <c r="B865" s="17"/>
    </row>
    <row r="866" spans="1:2" hidden="1">
      <c r="A866" t="s">
        <v>1028</v>
      </c>
      <c r="B866" s="17"/>
    </row>
    <row r="867" spans="1:2" hidden="1">
      <c r="A867" t="s">
        <v>1029</v>
      </c>
      <c r="B867" s="17"/>
    </row>
    <row r="868" spans="1:2" hidden="1">
      <c r="A868" t="s">
        <v>1030</v>
      </c>
      <c r="B868" s="17"/>
    </row>
    <row r="869" spans="1:2" hidden="1">
      <c r="A869" t="s">
        <v>1031</v>
      </c>
      <c r="B869" s="17"/>
    </row>
    <row r="870" spans="1:2" hidden="1">
      <c r="A870" t="s">
        <v>1032</v>
      </c>
      <c r="B870" s="17"/>
    </row>
    <row r="871" spans="1:2" hidden="1">
      <c r="A871" t="s">
        <v>1033</v>
      </c>
      <c r="B871" s="17"/>
    </row>
    <row r="872" spans="1:2" hidden="1">
      <c r="A872" t="s">
        <v>1034</v>
      </c>
      <c r="B872" s="17"/>
    </row>
    <row r="873" spans="1:2" hidden="1">
      <c r="A873" t="s">
        <v>1035</v>
      </c>
      <c r="B873" s="17"/>
    </row>
    <row r="874" spans="1:2" hidden="1">
      <c r="A874" t="s">
        <v>1036</v>
      </c>
      <c r="B874" s="17"/>
    </row>
    <row r="875" spans="1:2" hidden="1">
      <c r="A875" t="s">
        <v>1037</v>
      </c>
      <c r="B875" s="17"/>
    </row>
    <row r="876" spans="1:2" hidden="1">
      <c r="A876" t="s">
        <v>1038</v>
      </c>
      <c r="B876" s="17"/>
    </row>
    <row r="877" spans="1:2" hidden="1">
      <c r="A877" t="s">
        <v>1039</v>
      </c>
      <c r="B877" s="17"/>
    </row>
    <row r="878" spans="1:2" hidden="1">
      <c r="A878" t="s">
        <v>1040</v>
      </c>
      <c r="B878" s="17"/>
    </row>
    <row r="879" spans="1:2" hidden="1">
      <c r="A879" t="s">
        <v>1041</v>
      </c>
      <c r="B879" s="17"/>
    </row>
    <row r="880" spans="1:2" hidden="1">
      <c r="A880" t="s">
        <v>1042</v>
      </c>
      <c r="B880" s="17"/>
    </row>
    <row r="881" spans="1:15" hidden="1">
      <c r="A881" t="s">
        <v>1043</v>
      </c>
      <c r="B881" s="17"/>
    </row>
    <row r="882" spans="1:15" hidden="1">
      <c r="A882" t="s">
        <v>1044</v>
      </c>
      <c r="B882" s="17"/>
    </row>
    <row r="883" spans="1:15" hidden="1">
      <c r="A883" t="s">
        <v>1045</v>
      </c>
      <c r="B883" s="17"/>
    </row>
    <row r="884" spans="1:15" hidden="1">
      <c r="A884" t="s">
        <v>1046</v>
      </c>
      <c r="B884" s="17"/>
    </row>
    <row r="885" spans="1:15" hidden="1">
      <c r="A885" t="s">
        <v>1047</v>
      </c>
      <c r="B885" s="17"/>
    </row>
    <row r="886" spans="1:15" hidden="1">
      <c r="A886" t="s">
        <v>1048</v>
      </c>
      <c r="B886" s="17"/>
    </row>
    <row r="887" spans="1:15" hidden="1">
      <c r="A887" t="s">
        <v>1049</v>
      </c>
      <c r="B887" s="17"/>
    </row>
    <row r="888" spans="1:15" hidden="1">
      <c r="A888" t="s">
        <v>1050</v>
      </c>
      <c r="B888" s="17"/>
    </row>
    <row r="889" spans="1:15" hidden="1">
      <c r="A889" t="s">
        <v>1051</v>
      </c>
      <c r="B889" s="17"/>
    </row>
    <row r="890" spans="1:15" hidden="1">
      <c r="A890" t="s">
        <v>1052</v>
      </c>
      <c r="B890" s="17"/>
    </row>
    <row r="891" spans="1:15" hidden="1">
      <c r="A891" t="s">
        <v>1053</v>
      </c>
      <c r="B891" s="17"/>
    </row>
    <row r="892" spans="1:15" hidden="1">
      <c r="A892" t="s">
        <v>1054</v>
      </c>
      <c r="B892" s="17"/>
    </row>
    <row r="893" spans="1:15" hidden="1">
      <c r="A893" t="s">
        <v>1055</v>
      </c>
      <c r="B893" s="17">
        <v>45561</v>
      </c>
      <c r="C893">
        <v>1</v>
      </c>
      <c r="D893" t="s">
        <v>1056</v>
      </c>
      <c r="E893" t="s">
        <v>13</v>
      </c>
      <c r="F893" t="s">
        <v>1057</v>
      </c>
      <c r="G893" t="s">
        <v>1058</v>
      </c>
      <c r="H893">
        <v>90</v>
      </c>
      <c r="I893" t="s">
        <v>1059</v>
      </c>
      <c r="J893">
        <v>2</v>
      </c>
      <c r="K893" t="s">
        <v>1060</v>
      </c>
      <c r="O893" s="21">
        <v>45554</v>
      </c>
    </row>
    <row r="894" spans="1:15" hidden="1">
      <c r="A894" t="s">
        <v>1061</v>
      </c>
      <c r="B894" s="17">
        <v>45561</v>
      </c>
      <c r="C894">
        <v>1</v>
      </c>
      <c r="D894" t="s">
        <v>1062</v>
      </c>
      <c r="E894" t="s">
        <v>13</v>
      </c>
      <c r="F894" t="s">
        <v>1063</v>
      </c>
      <c r="G894" t="s">
        <v>1064</v>
      </c>
      <c r="H894">
        <v>13</v>
      </c>
      <c r="I894" t="s">
        <v>1059</v>
      </c>
      <c r="J894">
        <v>2</v>
      </c>
      <c r="K894" t="s">
        <v>1060</v>
      </c>
      <c r="O894" s="21">
        <v>45554</v>
      </c>
    </row>
    <row r="895" spans="1:15" hidden="1">
      <c r="A895" t="s">
        <v>1065</v>
      </c>
      <c r="B895" s="17">
        <v>45561</v>
      </c>
      <c r="C895">
        <v>1</v>
      </c>
      <c r="D895" t="s">
        <v>1066</v>
      </c>
      <c r="E895" t="s">
        <v>13</v>
      </c>
      <c r="F895" t="s">
        <v>1067</v>
      </c>
      <c r="G895" t="s">
        <v>1068</v>
      </c>
      <c r="H895">
        <v>6</v>
      </c>
      <c r="I895" t="s">
        <v>1059</v>
      </c>
      <c r="J895">
        <v>2</v>
      </c>
      <c r="K895" t="s">
        <v>1060</v>
      </c>
      <c r="O895" s="21">
        <v>45554</v>
      </c>
    </row>
    <row r="896" spans="1:15" hidden="1">
      <c r="A896" t="s">
        <v>1069</v>
      </c>
      <c r="B896" s="17">
        <v>45561</v>
      </c>
      <c r="C896">
        <v>1</v>
      </c>
      <c r="D896" t="s">
        <v>1070</v>
      </c>
      <c r="E896" t="s">
        <v>13</v>
      </c>
      <c r="F896" t="s">
        <v>1071</v>
      </c>
      <c r="G896" t="s">
        <v>1072</v>
      </c>
      <c r="H896">
        <v>37</v>
      </c>
      <c r="I896" t="s">
        <v>1059</v>
      </c>
      <c r="J896">
        <v>2</v>
      </c>
      <c r="K896" t="s">
        <v>1060</v>
      </c>
      <c r="O896" s="21">
        <v>45554</v>
      </c>
    </row>
    <row r="897" spans="1:15" hidden="1">
      <c r="A897" t="s">
        <v>1073</v>
      </c>
      <c r="B897" s="17">
        <v>45561</v>
      </c>
      <c r="C897">
        <v>1</v>
      </c>
      <c r="D897" t="s">
        <v>1074</v>
      </c>
      <c r="E897" t="s">
        <v>13</v>
      </c>
      <c r="F897" t="s">
        <v>1075</v>
      </c>
      <c r="G897" t="s">
        <v>1076</v>
      </c>
      <c r="H897">
        <v>19</v>
      </c>
      <c r="I897" t="s">
        <v>1059</v>
      </c>
      <c r="J897">
        <v>2</v>
      </c>
      <c r="K897" t="s">
        <v>1060</v>
      </c>
      <c r="O897" s="21">
        <v>45554</v>
      </c>
    </row>
    <row r="898" spans="1:15">
      <c r="A898" t="s">
        <v>1077</v>
      </c>
      <c r="B898" s="17">
        <v>45561</v>
      </c>
      <c r="C898">
        <v>1</v>
      </c>
      <c r="D898" t="s">
        <v>1078</v>
      </c>
      <c r="E898" t="s">
        <v>10</v>
      </c>
      <c r="F898" t="s">
        <v>1079</v>
      </c>
      <c r="G898" t="s">
        <v>1080</v>
      </c>
      <c r="H898">
        <v>2</v>
      </c>
      <c r="I898" t="s">
        <v>1059</v>
      </c>
      <c r="J898">
        <v>2</v>
      </c>
      <c r="K898" t="s">
        <v>1060</v>
      </c>
    </row>
    <row r="899" spans="1:15" hidden="1">
      <c r="A899" t="s">
        <v>1081</v>
      </c>
      <c r="B899" s="17">
        <v>45561</v>
      </c>
      <c r="C899">
        <v>1</v>
      </c>
      <c r="D899" t="s">
        <v>1082</v>
      </c>
      <c r="E899" t="s">
        <v>13</v>
      </c>
      <c r="F899" t="s">
        <v>1083</v>
      </c>
      <c r="G899" t="s">
        <v>1084</v>
      </c>
      <c r="H899">
        <v>20</v>
      </c>
      <c r="I899" t="s">
        <v>1059</v>
      </c>
      <c r="J899">
        <v>2</v>
      </c>
      <c r="K899" t="s">
        <v>1060</v>
      </c>
      <c r="O899" s="21">
        <v>45554</v>
      </c>
    </row>
    <row r="900" spans="1:15" hidden="1">
      <c r="A900" t="s">
        <v>1085</v>
      </c>
      <c r="B900" s="17"/>
    </row>
    <row r="901" spans="1:15" hidden="1">
      <c r="A901" t="s">
        <v>1086</v>
      </c>
      <c r="B901" s="17"/>
    </row>
    <row r="902" spans="1:15" hidden="1">
      <c r="A902" t="s">
        <v>1087</v>
      </c>
      <c r="B902" s="17"/>
    </row>
    <row r="903" spans="1:15" hidden="1">
      <c r="A903" t="s">
        <v>1088</v>
      </c>
      <c r="B903" s="17"/>
    </row>
    <row r="904" spans="1:15" hidden="1">
      <c r="A904" t="s">
        <v>1089</v>
      </c>
      <c r="B904" s="17"/>
    </row>
    <row r="905" spans="1:15" hidden="1">
      <c r="A905" t="s">
        <v>1090</v>
      </c>
      <c r="B905" s="17"/>
    </row>
    <row r="906" spans="1:15" hidden="1">
      <c r="A906" t="s">
        <v>1091</v>
      </c>
      <c r="B906" s="17"/>
    </row>
    <row r="907" spans="1:15" hidden="1">
      <c r="A907" t="s">
        <v>1092</v>
      </c>
      <c r="B907" s="17"/>
    </row>
    <row r="908" spans="1:15" hidden="1">
      <c r="A908" t="s">
        <v>1093</v>
      </c>
      <c r="B908" s="17"/>
    </row>
    <row r="909" spans="1:15" hidden="1">
      <c r="A909" t="s">
        <v>1094</v>
      </c>
      <c r="B909" s="17"/>
    </row>
    <row r="910" spans="1:15" hidden="1">
      <c r="A910" t="s">
        <v>1095</v>
      </c>
      <c r="B910" s="17"/>
    </row>
    <row r="911" spans="1:15" hidden="1">
      <c r="A911" t="s">
        <v>1096</v>
      </c>
      <c r="B911" s="17"/>
    </row>
    <row r="912" spans="1:15" hidden="1">
      <c r="A912" t="s">
        <v>1097</v>
      </c>
      <c r="B912" s="17"/>
    </row>
    <row r="913" spans="1:2" hidden="1">
      <c r="A913" t="s">
        <v>1098</v>
      </c>
      <c r="B913" s="17"/>
    </row>
    <row r="914" spans="1:2" hidden="1">
      <c r="A914" t="s">
        <v>1099</v>
      </c>
      <c r="B914" s="17"/>
    </row>
    <row r="915" spans="1:2" hidden="1">
      <c r="A915" t="s">
        <v>1100</v>
      </c>
      <c r="B915" s="17"/>
    </row>
    <row r="916" spans="1:2" hidden="1">
      <c r="A916" t="s">
        <v>1101</v>
      </c>
      <c r="B916" s="17"/>
    </row>
    <row r="917" spans="1:2" hidden="1">
      <c r="A917" t="s">
        <v>1102</v>
      </c>
      <c r="B917" s="17"/>
    </row>
    <row r="918" spans="1:2" hidden="1">
      <c r="A918" t="s">
        <v>1103</v>
      </c>
      <c r="B918" s="17"/>
    </row>
    <row r="919" spans="1:2" hidden="1">
      <c r="A919" t="s">
        <v>1104</v>
      </c>
      <c r="B919" s="17"/>
    </row>
    <row r="920" spans="1:2" hidden="1">
      <c r="A920" t="s">
        <v>1105</v>
      </c>
      <c r="B920" s="17"/>
    </row>
    <row r="921" spans="1:2" hidden="1">
      <c r="A921" t="s">
        <v>1106</v>
      </c>
      <c r="B921" s="17"/>
    </row>
    <row r="922" spans="1:2" hidden="1">
      <c r="A922" t="s">
        <v>1107</v>
      </c>
      <c r="B922" s="17"/>
    </row>
    <row r="923" spans="1:2" hidden="1">
      <c r="A923" t="s">
        <v>1108</v>
      </c>
      <c r="B923" s="17"/>
    </row>
    <row r="924" spans="1:2" hidden="1">
      <c r="A924" t="s">
        <v>1109</v>
      </c>
      <c r="B924" s="17"/>
    </row>
    <row r="925" spans="1:2" hidden="1">
      <c r="A925" t="s">
        <v>1110</v>
      </c>
      <c r="B925" s="17"/>
    </row>
    <row r="926" spans="1:2" hidden="1">
      <c r="A926" t="s">
        <v>1111</v>
      </c>
      <c r="B926" s="17"/>
    </row>
    <row r="927" spans="1:2" hidden="1">
      <c r="A927" t="s">
        <v>1112</v>
      </c>
      <c r="B927" s="17"/>
    </row>
    <row r="928" spans="1:2" hidden="1">
      <c r="A928" t="s">
        <v>1113</v>
      </c>
      <c r="B928" s="17"/>
    </row>
    <row r="929" spans="1:2" hidden="1">
      <c r="A929" t="s">
        <v>1114</v>
      </c>
      <c r="B929" s="17"/>
    </row>
    <row r="930" spans="1:2" hidden="1">
      <c r="A930" t="s">
        <v>1115</v>
      </c>
      <c r="B930" s="17"/>
    </row>
    <row r="931" spans="1:2" hidden="1">
      <c r="A931" t="s">
        <v>1116</v>
      </c>
      <c r="B931" s="17"/>
    </row>
    <row r="932" spans="1:2" hidden="1">
      <c r="A932" t="s">
        <v>1117</v>
      </c>
      <c r="B932" s="17"/>
    </row>
    <row r="933" spans="1:2" hidden="1">
      <c r="A933" t="s">
        <v>1118</v>
      </c>
      <c r="B933" s="17"/>
    </row>
    <row r="934" spans="1:2" hidden="1">
      <c r="A934" t="s">
        <v>1119</v>
      </c>
      <c r="B934" s="17"/>
    </row>
    <row r="935" spans="1:2" hidden="1">
      <c r="A935" t="s">
        <v>1120</v>
      </c>
      <c r="B935" s="17"/>
    </row>
    <row r="936" spans="1:2" hidden="1">
      <c r="A936" t="s">
        <v>1121</v>
      </c>
      <c r="B936" s="17"/>
    </row>
    <row r="937" spans="1:2" hidden="1">
      <c r="A937" t="s">
        <v>1122</v>
      </c>
      <c r="B937" s="17"/>
    </row>
    <row r="938" spans="1:2" hidden="1">
      <c r="A938" t="s">
        <v>1123</v>
      </c>
      <c r="B938" s="17"/>
    </row>
    <row r="939" spans="1:2" hidden="1">
      <c r="A939" t="s">
        <v>1124</v>
      </c>
      <c r="B939" s="17"/>
    </row>
    <row r="940" spans="1:2" hidden="1">
      <c r="A940" t="s">
        <v>1125</v>
      </c>
      <c r="B940" s="17"/>
    </row>
    <row r="941" spans="1:2" hidden="1">
      <c r="A941" t="s">
        <v>1126</v>
      </c>
      <c r="B941" s="17"/>
    </row>
    <row r="942" spans="1:2" hidden="1">
      <c r="A942" t="s">
        <v>1127</v>
      </c>
      <c r="B942" s="17"/>
    </row>
    <row r="943" spans="1:2" hidden="1">
      <c r="A943" t="s">
        <v>1128</v>
      </c>
      <c r="B943" s="17"/>
    </row>
    <row r="944" spans="1:2" hidden="1">
      <c r="A944" t="s">
        <v>1129</v>
      </c>
      <c r="B944" s="17"/>
    </row>
    <row r="945" spans="1:2" hidden="1">
      <c r="A945" t="s">
        <v>1130</v>
      </c>
      <c r="B945" s="17"/>
    </row>
    <row r="946" spans="1:2" hidden="1">
      <c r="A946" t="s">
        <v>1131</v>
      </c>
      <c r="B946" s="17"/>
    </row>
    <row r="947" spans="1:2" hidden="1">
      <c r="A947" t="s">
        <v>1132</v>
      </c>
      <c r="B947" s="17"/>
    </row>
    <row r="948" spans="1:2" hidden="1">
      <c r="A948" t="s">
        <v>1133</v>
      </c>
      <c r="B948" s="17"/>
    </row>
    <row r="949" spans="1:2" hidden="1">
      <c r="A949" t="s">
        <v>1134</v>
      </c>
      <c r="B949" s="17"/>
    </row>
    <row r="950" spans="1:2" hidden="1">
      <c r="A950" t="s">
        <v>1135</v>
      </c>
      <c r="B950" s="17"/>
    </row>
    <row r="951" spans="1:2" hidden="1">
      <c r="A951" t="s">
        <v>1136</v>
      </c>
      <c r="B951" s="17"/>
    </row>
    <row r="952" spans="1:2" hidden="1">
      <c r="A952" t="s">
        <v>1137</v>
      </c>
      <c r="B952" s="17"/>
    </row>
    <row r="953" spans="1:2" hidden="1">
      <c r="A953" t="s">
        <v>1138</v>
      </c>
      <c r="B953" s="17"/>
    </row>
    <row r="954" spans="1:2" hidden="1">
      <c r="A954" t="s">
        <v>1139</v>
      </c>
      <c r="B954" s="17"/>
    </row>
    <row r="955" spans="1:2" hidden="1">
      <c r="A955" t="s">
        <v>1140</v>
      </c>
      <c r="B955" s="17"/>
    </row>
    <row r="956" spans="1:2" hidden="1">
      <c r="A956" t="s">
        <v>1141</v>
      </c>
      <c r="B956" s="17"/>
    </row>
    <row r="957" spans="1:2" hidden="1">
      <c r="A957" t="s">
        <v>1142</v>
      </c>
      <c r="B957" s="17"/>
    </row>
    <row r="958" spans="1:2" hidden="1">
      <c r="A958" t="s">
        <v>1143</v>
      </c>
      <c r="B958" s="17"/>
    </row>
    <row r="959" spans="1:2" hidden="1">
      <c r="A959" t="s">
        <v>1144</v>
      </c>
      <c r="B959" s="17"/>
    </row>
    <row r="960" spans="1:2" hidden="1">
      <c r="A960" t="s">
        <v>1145</v>
      </c>
      <c r="B960" s="17"/>
    </row>
    <row r="961" spans="1:2" hidden="1">
      <c r="A961" t="s">
        <v>1146</v>
      </c>
      <c r="B961" s="17"/>
    </row>
    <row r="962" spans="1:2" hidden="1">
      <c r="A962" t="s">
        <v>1147</v>
      </c>
      <c r="B962" s="17"/>
    </row>
    <row r="963" spans="1:2" hidden="1">
      <c r="A963" t="s">
        <v>1148</v>
      </c>
      <c r="B963" s="17"/>
    </row>
    <row r="964" spans="1:2" hidden="1">
      <c r="A964" t="s">
        <v>1149</v>
      </c>
      <c r="B964" s="17"/>
    </row>
    <row r="965" spans="1:2" hidden="1">
      <c r="A965" t="s">
        <v>1150</v>
      </c>
      <c r="B965" s="17"/>
    </row>
    <row r="966" spans="1:2" hidden="1">
      <c r="A966" t="s">
        <v>1151</v>
      </c>
      <c r="B966" s="17"/>
    </row>
    <row r="967" spans="1:2" hidden="1">
      <c r="A967" t="s">
        <v>1152</v>
      </c>
      <c r="B967" s="17"/>
    </row>
    <row r="968" spans="1:2" hidden="1">
      <c r="A968" t="s">
        <v>1153</v>
      </c>
      <c r="B968" s="17"/>
    </row>
    <row r="969" spans="1:2" hidden="1">
      <c r="A969" t="s">
        <v>1154</v>
      </c>
      <c r="B969" s="17"/>
    </row>
    <row r="970" spans="1:2" hidden="1">
      <c r="A970" t="s">
        <v>1155</v>
      </c>
      <c r="B970" s="17"/>
    </row>
    <row r="971" spans="1:2" hidden="1">
      <c r="A971" t="s">
        <v>1156</v>
      </c>
      <c r="B971" s="17"/>
    </row>
    <row r="972" spans="1:2" hidden="1">
      <c r="A972" t="s">
        <v>1157</v>
      </c>
      <c r="B972" s="17"/>
    </row>
    <row r="973" spans="1:2" hidden="1">
      <c r="A973" t="s">
        <v>1158</v>
      </c>
      <c r="B973" s="17"/>
    </row>
    <row r="974" spans="1:2" hidden="1">
      <c r="A974" t="s">
        <v>1159</v>
      </c>
      <c r="B974" s="17"/>
    </row>
    <row r="975" spans="1:2" hidden="1">
      <c r="A975" t="s">
        <v>1160</v>
      </c>
      <c r="B975" s="17"/>
    </row>
    <row r="976" spans="1:2" hidden="1">
      <c r="A976" t="s">
        <v>1161</v>
      </c>
      <c r="B976" s="17"/>
    </row>
    <row r="977" spans="1:2" hidden="1">
      <c r="A977" t="s">
        <v>1162</v>
      </c>
      <c r="B977" s="17"/>
    </row>
    <row r="978" spans="1:2" hidden="1">
      <c r="A978" t="s">
        <v>1163</v>
      </c>
      <c r="B978" s="17"/>
    </row>
    <row r="979" spans="1:2" hidden="1">
      <c r="A979" t="s">
        <v>1164</v>
      </c>
      <c r="B979" s="17"/>
    </row>
    <row r="980" spans="1:2" hidden="1">
      <c r="A980" t="s">
        <v>1165</v>
      </c>
      <c r="B980" s="17"/>
    </row>
    <row r="981" spans="1:2" hidden="1">
      <c r="A981" t="s">
        <v>1166</v>
      </c>
      <c r="B981" s="17"/>
    </row>
    <row r="982" spans="1:2" hidden="1">
      <c r="A982" t="s">
        <v>1167</v>
      </c>
      <c r="B982" s="17"/>
    </row>
    <row r="983" spans="1:2" hidden="1">
      <c r="A983" t="s">
        <v>1168</v>
      </c>
      <c r="B983" s="17"/>
    </row>
    <row r="984" spans="1:2" hidden="1">
      <c r="A984" t="s">
        <v>1169</v>
      </c>
      <c r="B984" s="17"/>
    </row>
    <row r="985" spans="1:2" hidden="1">
      <c r="A985" t="s">
        <v>1170</v>
      </c>
      <c r="B985" s="17"/>
    </row>
    <row r="986" spans="1:2" hidden="1">
      <c r="A986" t="s">
        <v>1171</v>
      </c>
      <c r="B986" s="17"/>
    </row>
    <row r="987" spans="1:2" hidden="1">
      <c r="A987" t="s">
        <v>1172</v>
      </c>
      <c r="B987" s="17"/>
    </row>
    <row r="988" spans="1:2" hidden="1">
      <c r="A988" t="s">
        <v>1173</v>
      </c>
      <c r="B988" s="17"/>
    </row>
    <row r="989" spans="1:2" hidden="1">
      <c r="A989" t="s">
        <v>1174</v>
      </c>
      <c r="B989" s="17"/>
    </row>
    <row r="990" spans="1:2" hidden="1">
      <c r="A990" t="s">
        <v>1175</v>
      </c>
      <c r="B990" s="17"/>
    </row>
    <row r="991" spans="1:2" hidden="1">
      <c r="A991" t="s">
        <v>1176</v>
      </c>
      <c r="B991" s="17"/>
    </row>
  </sheetData>
  <sheetProtection algorithmName="SHA-512" hashValue="9FMdWBHwBQYl/MN8dME6YI53ve9qSLLi+4WuUViC65Lu3Xj5RHppyLqVnT8DnDFkkuJ2FEaFJnzkIis8DGJC3A==" saltValue="cSXCivMekxKDrXyXoMGKXQ==" spinCount="100000" sheet="1" formatCells="0" formatColumns="0" formatRows="0" insertColumns="0" insertRows="0" insertHyperlinks="0" deleteColumns="0" deleteRows="0" sort="0" autoFilter="0" pivotTables="0"/>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A1886-69B3-4DC8-8AEB-28D33F427F28}">
  <dimension ref="A1:R100"/>
  <sheetViews>
    <sheetView topLeftCell="E1" workbookViewId="0">
      <pane ySplit="1" topLeftCell="A2" activePane="bottomLeft" state="frozen"/>
      <selection pane="bottomLeft" activeCell="H30" sqref="H30"/>
      <selection activeCell="A2" sqref="A2:XFD2"/>
    </sheetView>
  </sheetViews>
  <sheetFormatPr defaultRowHeight="15"/>
  <cols>
    <col min="2" max="2" width="17.28515625" style="41" customWidth="1"/>
    <col min="3" max="3" width="11.28515625" style="42" bestFit="1" customWidth="1"/>
    <col min="4" max="4" width="26.28515625" customWidth="1"/>
    <col min="5" max="5" width="14" customWidth="1"/>
    <col min="6" max="6" width="19.42578125" style="42" customWidth="1"/>
    <col min="7" max="7" width="34.5703125" style="54" customWidth="1"/>
    <col min="8" max="8" width="29.7109375" style="45" customWidth="1"/>
    <col min="9" max="9" width="19.140625" customWidth="1"/>
    <col min="10" max="10" width="22.7109375" style="10" customWidth="1"/>
    <col min="11" max="11" width="26.28515625" customWidth="1"/>
    <col min="12" max="12" width="34.42578125" customWidth="1"/>
    <col min="13" max="13" width="37" style="5" customWidth="1"/>
    <col min="14" max="14" width="42.7109375" style="5" customWidth="1"/>
    <col min="15" max="15" width="29.42578125" style="5" customWidth="1"/>
    <col min="16" max="16" width="41.42578125" customWidth="1"/>
    <col min="17" max="17" width="18.7109375" bestFit="1" customWidth="1"/>
    <col min="18" max="18" width="10.42578125" bestFit="1" customWidth="1"/>
  </cols>
  <sheetData>
    <row r="1" spans="1:18">
      <c r="A1" s="19" t="s">
        <v>14</v>
      </c>
      <c r="B1" s="48" t="s">
        <v>15</v>
      </c>
      <c r="C1" s="1" t="s">
        <v>16</v>
      </c>
      <c r="D1" s="1" t="s">
        <v>17</v>
      </c>
      <c r="E1" s="1" t="s">
        <v>18</v>
      </c>
      <c r="F1" s="1" t="s">
        <v>19</v>
      </c>
      <c r="G1" s="51" t="s">
        <v>20</v>
      </c>
      <c r="H1" s="43" t="s">
        <v>21</v>
      </c>
      <c r="I1" s="1" t="s">
        <v>22</v>
      </c>
      <c r="J1" s="1" t="s">
        <v>23</v>
      </c>
      <c r="K1" s="1" t="s">
        <v>24</v>
      </c>
      <c r="L1" s="1" t="s">
        <v>25</v>
      </c>
      <c r="M1" s="4" t="s">
        <v>26</v>
      </c>
      <c r="N1" s="4" t="s">
        <v>27</v>
      </c>
      <c r="O1" s="4" t="s">
        <v>28</v>
      </c>
      <c r="P1" s="1" t="s">
        <v>29</v>
      </c>
      <c r="Q1" s="9" t="s">
        <v>1177</v>
      </c>
      <c r="R1" s="9">
        <f>SUM(H:H)</f>
        <v>0</v>
      </c>
    </row>
    <row r="2" spans="1:18" ht="15.75" customHeight="1">
      <c r="A2" s="18" t="s">
        <v>30</v>
      </c>
      <c r="B2" s="41">
        <v>45575</v>
      </c>
      <c r="C2" s="42">
        <v>1</v>
      </c>
      <c r="D2" t="s">
        <v>1178</v>
      </c>
      <c r="E2" t="s">
        <v>6</v>
      </c>
      <c r="F2" s="47">
        <v>3972147</v>
      </c>
      <c r="G2" s="52" t="s">
        <v>1179</v>
      </c>
      <c r="H2" s="56" t="s">
        <v>1180</v>
      </c>
      <c r="I2" t="s">
        <v>1181</v>
      </c>
      <c r="J2" s="10">
        <v>1</v>
      </c>
      <c r="L2" t="str">
        <f>IF(ISBLANK(VLOOKUP(Proj1[[#This Row],[ID]],Query!$A:$L,12,FALSE)),"",VLOOKUP(Proj1[[#This Row],[ID]],Query!$A:$L,12,FALSE))</f>
        <v/>
      </c>
      <c r="M2" s="5" t="str">
        <f>IF(ISBLANK(VLOOKUP(Proj1[[#This Row],[ID]],Query!$A:$M,13,FALSE)),"",VLOOKUP(Proj1[[#This Row],[ID]],Query!$A:$M,13,FALSE))</f>
        <v/>
      </c>
      <c r="N2" s="5" t="str">
        <f>IF(ISBLANK(VLOOKUP(Proj1[[#This Row],[ID]],Query!$A:$N,14,FALSE)),"",VLOOKUP(Proj1[[#This Row],[ID]],Query!$A:$N,14,FALSE))</f>
        <v/>
      </c>
      <c r="O2" s="5" t="str">
        <f>IF(ISBLANK(VLOOKUP(Proj1[[#This Row],[ID]],Query!$A:$O,15,FALSE)),"",VLOOKUP(Proj1[[#This Row],[ID]],Query!$A:$O,15,FALSE))</f>
        <v/>
      </c>
      <c r="P2" s="5" t="str">
        <f>IF(ISBLANK(VLOOKUP(Proj1[[#This Row],[ID]],Query!$A:$P,16,FALSE)),"",VLOOKUP(Proj1[[#This Row],[ID]],Query!$A:$P,16,FALSE))</f>
        <v/>
      </c>
    </row>
    <row r="3" spans="1:18" ht="15.75" customHeight="1">
      <c r="A3" s="18" t="s">
        <v>31</v>
      </c>
      <c r="B3" s="46">
        <v>45575</v>
      </c>
      <c r="C3" s="42">
        <v>10</v>
      </c>
      <c r="D3" s="23" t="s">
        <v>1182</v>
      </c>
      <c r="E3" s="23" t="s">
        <v>6</v>
      </c>
      <c r="F3" s="49">
        <v>2762911</v>
      </c>
      <c r="G3" s="58" t="s">
        <v>1183</v>
      </c>
      <c r="H3" s="23" t="s">
        <v>1184</v>
      </c>
      <c r="I3" t="s">
        <v>1185</v>
      </c>
      <c r="L3" t="str">
        <f>IF(ISBLANK(VLOOKUP(Proj1[[#This Row],[ID]],Query!$A:$L,12,FALSE)),"",VLOOKUP(Proj1[[#This Row],[ID]],Query!$A:$L,12,FALSE))</f>
        <v/>
      </c>
      <c r="M3" s="5" t="str">
        <f>IF(ISBLANK(VLOOKUP(Proj1[[#This Row],[ID]],Query!$A:$M,13,FALSE)),"",VLOOKUP(Proj1[[#This Row],[ID]],Query!$A:$M,13,FALSE))</f>
        <v/>
      </c>
      <c r="N3" s="5" t="str">
        <f>IF(ISBLANK(VLOOKUP(Proj1[[#This Row],[ID]],Query!$A:$N,14,FALSE)),"",VLOOKUP(Proj1[[#This Row],[ID]],Query!$A:$N,14,FALSE))</f>
        <v/>
      </c>
      <c r="O3" s="5" t="str">
        <f>IF(ISBLANK(VLOOKUP(Proj1[[#This Row],[ID]],Query!$A:$O,15,FALSE)),"",VLOOKUP(Proj1[[#This Row],[ID]],Query!$A:$O,15,FALSE))</f>
        <v/>
      </c>
      <c r="P3" s="5" t="str">
        <f>IF(ISBLANK(VLOOKUP(Proj1[[#This Row],[ID]],Query!$A:$P,16,FALSE)),"",VLOOKUP(Proj1[[#This Row],[ID]],Query!$A:$P,16,FALSE))</f>
        <v/>
      </c>
    </row>
    <row r="4" spans="1:18" ht="16.5" customHeight="1">
      <c r="A4" s="18" t="s">
        <v>32</v>
      </c>
      <c r="B4" s="46">
        <v>45575</v>
      </c>
      <c r="C4" s="42">
        <v>1</v>
      </c>
      <c r="D4" s="23" t="s">
        <v>1186</v>
      </c>
      <c r="E4" s="23" t="s">
        <v>6</v>
      </c>
      <c r="F4" s="49">
        <v>2310058</v>
      </c>
      <c r="G4" s="58" t="s">
        <v>1187</v>
      </c>
      <c r="H4" s="23" t="s">
        <v>1188</v>
      </c>
      <c r="I4" t="s">
        <v>1185</v>
      </c>
      <c r="L4" t="str">
        <f>IF(ISBLANK(VLOOKUP(Proj1[[#This Row],[ID]],Query!$A:$L,12,FALSE)),"",VLOOKUP(Proj1[[#This Row],[ID]],Query!$A:$L,12,FALSE))</f>
        <v/>
      </c>
      <c r="M4" s="5" t="str">
        <f>IF(ISBLANK(VLOOKUP(Proj1[[#This Row],[ID]],Query!$A:$M,13,FALSE)),"",VLOOKUP(Proj1[[#This Row],[ID]],Query!$A:$M,13,FALSE))</f>
        <v/>
      </c>
      <c r="N4" s="5" t="str">
        <f>IF(ISBLANK(VLOOKUP(Proj1[[#This Row],[ID]],Query!$A:$N,14,FALSE)),"",VLOOKUP(Proj1[[#This Row],[ID]],Query!$A:$N,14,FALSE))</f>
        <v/>
      </c>
      <c r="O4" s="5" t="str">
        <f>IF(ISBLANK(VLOOKUP(Proj1[[#This Row],[ID]],Query!$A:$O,15,FALSE)),"",VLOOKUP(Proj1[[#This Row],[ID]],Query!$A:$O,15,FALSE))</f>
        <v/>
      </c>
      <c r="P4" s="5" t="str">
        <f>IF(ISBLANK(VLOOKUP(Proj1[[#This Row],[ID]],Query!$A:$P,16,FALSE)),"",VLOOKUP(Proj1[[#This Row],[ID]],Query!$A:$P,16,FALSE))</f>
        <v/>
      </c>
    </row>
    <row r="5" spans="1:18" ht="15.75" customHeight="1">
      <c r="A5" s="18" t="s">
        <v>33</v>
      </c>
      <c r="B5" s="46">
        <v>45575</v>
      </c>
      <c r="C5" s="42">
        <v>10</v>
      </c>
      <c r="D5" s="23" t="s">
        <v>1189</v>
      </c>
      <c r="E5" s="23" t="s">
        <v>6</v>
      </c>
      <c r="F5" s="50">
        <v>2379847</v>
      </c>
      <c r="G5" s="58" t="s">
        <v>1190</v>
      </c>
      <c r="H5" s="55" t="s">
        <v>1191</v>
      </c>
      <c r="I5" t="s">
        <v>1185</v>
      </c>
      <c r="L5" t="str">
        <f>IF(ISBLANK(VLOOKUP(Proj1[[#This Row],[ID]],Query!$A:$L,12,FALSE)),"",VLOOKUP(Proj1[[#This Row],[ID]],Query!$A:$L,12,FALSE))</f>
        <v/>
      </c>
      <c r="M5" s="5" t="str">
        <f>IF(ISBLANK(VLOOKUP(Proj1[[#This Row],[ID]],Query!$A:$M,13,FALSE)),"",VLOOKUP(Proj1[[#This Row],[ID]],Query!$A:$M,13,FALSE))</f>
        <v/>
      </c>
      <c r="N5" s="5" t="str">
        <f>IF(ISBLANK(VLOOKUP(Proj1[[#This Row],[ID]],Query!$A:$N,14,FALSE)),"",VLOOKUP(Proj1[[#This Row],[ID]],Query!$A:$N,14,FALSE))</f>
        <v/>
      </c>
      <c r="O5" s="5" t="str">
        <f>IF(ISBLANK(VLOOKUP(Proj1[[#This Row],[ID]],Query!$A:$O,15,FALSE)),"",VLOOKUP(Proj1[[#This Row],[ID]],Query!$A:$O,15,FALSE))</f>
        <v/>
      </c>
      <c r="P5" s="5" t="str">
        <f>IF(ISBLANK(VLOOKUP(Proj1[[#This Row],[ID]],Query!$A:$P,16,FALSE)),"",VLOOKUP(Proj1[[#This Row],[ID]],Query!$A:$P,16,FALSE))</f>
        <v/>
      </c>
    </row>
    <row r="6" spans="1:18" ht="16.5" customHeight="1">
      <c r="A6" s="18" t="s">
        <v>34</v>
      </c>
      <c r="B6" s="46">
        <v>45575</v>
      </c>
      <c r="C6" s="42">
        <v>10</v>
      </c>
      <c r="D6" s="23" t="s">
        <v>1192</v>
      </c>
      <c r="E6" s="23" t="s">
        <v>6</v>
      </c>
      <c r="F6" s="50">
        <v>1688507</v>
      </c>
      <c r="G6" s="58" t="s">
        <v>1193</v>
      </c>
      <c r="H6" s="23" t="s">
        <v>1194</v>
      </c>
      <c r="I6" t="s">
        <v>1185</v>
      </c>
      <c r="L6" t="str">
        <f>IF(ISBLANK(VLOOKUP(Proj1[[#This Row],[ID]],Query!$A:$L,12,FALSE)),"",VLOOKUP(Proj1[[#This Row],[ID]],Query!$A:$L,12,FALSE))</f>
        <v/>
      </c>
      <c r="M6" s="5" t="str">
        <f>IF(ISBLANK(VLOOKUP(Proj1[[#This Row],[ID]],Query!$A:$M,13,FALSE)),"",VLOOKUP(Proj1[[#This Row],[ID]],Query!$A:$M,13,FALSE))</f>
        <v/>
      </c>
      <c r="N6" s="5" t="str">
        <f>IF(ISBLANK(VLOOKUP(Proj1[[#This Row],[ID]],Query!$A:$N,14,FALSE)),"",VLOOKUP(Proj1[[#This Row],[ID]],Query!$A:$N,14,FALSE))</f>
        <v/>
      </c>
      <c r="O6" s="5" t="str">
        <f>IF(ISBLANK(VLOOKUP(Proj1[[#This Row],[ID]],Query!$A:$O,15,FALSE)),"",VLOOKUP(Proj1[[#This Row],[ID]],Query!$A:$O,15,FALSE))</f>
        <v/>
      </c>
      <c r="P6" s="5" t="str">
        <f>IF(ISBLANK(VLOOKUP(Proj1[[#This Row],[ID]],Query!$A:$P,16,FALSE)),"",VLOOKUP(Proj1[[#This Row],[ID]],Query!$A:$P,16,FALSE))</f>
        <v/>
      </c>
    </row>
    <row r="7" spans="1:18" ht="15" customHeight="1">
      <c r="A7" s="18" t="s">
        <v>35</v>
      </c>
      <c r="B7" s="46">
        <v>45575</v>
      </c>
      <c r="C7" s="42">
        <v>1</v>
      </c>
      <c r="D7" s="23" t="s">
        <v>1195</v>
      </c>
      <c r="E7" s="23" t="s">
        <v>6</v>
      </c>
      <c r="F7" s="50">
        <v>9729070</v>
      </c>
      <c r="G7" s="53" t="s">
        <v>1196</v>
      </c>
      <c r="H7" s="23" t="s">
        <v>1197</v>
      </c>
      <c r="I7" t="s">
        <v>1185</v>
      </c>
      <c r="L7" t="str">
        <f>IF(ISBLANK(VLOOKUP(Proj1[[#This Row],[ID]],Query!$A:$L,12,FALSE)),"",VLOOKUP(Proj1[[#This Row],[ID]],Query!$A:$L,12,FALSE))</f>
        <v/>
      </c>
      <c r="M7" s="5" t="str">
        <f>IF(ISBLANK(VLOOKUP(Proj1[[#This Row],[ID]],Query!$A:$M,13,FALSE)),"",VLOOKUP(Proj1[[#This Row],[ID]],Query!$A:$M,13,FALSE))</f>
        <v/>
      </c>
      <c r="N7" s="5" t="str">
        <f>IF(ISBLANK(VLOOKUP(Proj1[[#This Row],[ID]],Query!$A:$N,14,FALSE)),"",VLOOKUP(Proj1[[#This Row],[ID]],Query!$A:$N,14,FALSE))</f>
        <v/>
      </c>
      <c r="O7" s="5" t="str">
        <f>IF(ISBLANK(VLOOKUP(Proj1[[#This Row],[ID]],Query!$A:$O,15,FALSE)),"",VLOOKUP(Proj1[[#This Row],[ID]],Query!$A:$O,15,FALSE))</f>
        <v/>
      </c>
      <c r="P7" s="5" t="str">
        <f>IF(ISBLANK(VLOOKUP(Proj1[[#This Row],[ID]],Query!$A:$P,16,FALSE)),"",VLOOKUP(Proj1[[#This Row],[ID]],Query!$A:$P,16,FALSE))</f>
        <v/>
      </c>
    </row>
    <row r="8" spans="1:18">
      <c r="A8" s="18" t="s">
        <v>36</v>
      </c>
      <c r="H8" s="44"/>
      <c r="L8" t="str">
        <f>IF(ISBLANK(VLOOKUP(Proj1[[#This Row],[ID]],Query!$A:$L,12,FALSE)),"",VLOOKUP(Proj1[[#This Row],[ID]],Query!$A:$L,12,FALSE))</f>
        <v/>
      </c>
      <c r="M8" s="5" t="str">
        <f>IF(ISBLANK(VLOOKUP(Proj1[[#This Row],[ID]],Query!$A:$M,13,FALSE)),"",VLOOKUP(Proj1[[#This Row],[ID]],Query!$A:$M,13,FALSE))</f>
        <v/>
      </c>
      <c r="N8" s="5" t="str">
        <f>IF(ISBLANK(VLOOKUP(Proj1[[#This Row],[ID]],Query!$A:$N,14,FALSE)),"",VLOOKUP(Proj1[[#This Row],[ID]],Query!$A:$N,14,FALSE))</f>
        <v/>
      </c>
      <c r="O8" s="5" t="str">
        <f>IF(ISBLANK(VLOOKUP(Proj1[[#This Row],[ID]],Query!$A:$O,15,FALSE)),"",VLOOKUP(Proj1[[#This Row],[ID]],Query!$A:$O,15,FALSE))</f>
        <v/>
      </c>
      <c r="P8" s="5" t="str">
        <f>IF(ISBLANK(VLOOKUP(Proj1[[#This Row],[ID]],Query!$A:$P,16,FALSE)),"",VLOOKUP(Proj1[[#This Row],[ID]],Query!$A:$P,16,FALSE))</f>
        <v/>
      </c>
    </row>
    <row r="9" spans="1:18">
      <c r="A9" s="18" t="s">
        <v>37</v>
      </c>
      <c r="G9" s="52"/>
      <c r="H9" s="44"/>
      <c r="L9" t="str">
        <f>IF(ISBLANK(VLOOKUP(Proj1[[#This Row],[ID]],Query!$A:$L,12,FALSE)),"",VLOOKUP(Proj1[[#This Row],[ID]],Query!$A:$L,12,FALSE))</f>
        <v/>
      </c>
      <c r="M9" s="5" t="str">
        <f>IF(ISBLANK(VLOOKUP(Proj1[[#This Row],[ID]],Query!$A:$M,13,FALSE)),"",VLOOKUP(Proj1[[#This Row],[ID]],Query!$A:$M,13,FALSE))</f>
        <v/>
      </c>
      <c r="N9" s="5" t="str">
        <f>IF(ISBLANK(VLOOKUP(Proj1[[#This Row],[ID]],Query!$A:$N,14,FALSE)),"",VLOOKUP(Proj1[[#This Row],[ID]],Query!$A:$N,14,FALSE))</f>
        <v/>
      </c>
      <c r="O9" s="5" t="str">
        <f>IF(ISBLANK(VLOOKUP(Proj1[[#This Row],[ID]],Query!$A:$O,15,FALSE)),"",VLOOKUP(Proj1[[#This Row],[ID]],Query!$A:$O,15,FALSE))</f>
        <v/>
      </c>
      <c r="P9" s="5" t="str">
        <f>IF(ISBLANK(VLOOKUP(Proj1[[#This Row],[ID]],Query!$A:$P,16,FALSE)),"",VLOOKUP(Proj1[[#This Row],[ID]],Query!$A:$P,16,FALSE))</f>
        <v/>
      </c>
      <c r="Q9" s="6"/>
    </row>
    <row r="10" spans="1:18">
      <c r="A10" s="18" t="s">
        <v>38</v>
      </c>
      <c r="L10" t="str">
        <f>IF(ISBLANK(VLOOKUP(Proj1[[#This Row],[ID]],Query!$A:$L,12,FALSE)),"",VLOOKUP(Proj1[[#This Row],[ID]],Query!$A:$L,12,FALSE))</f>
        <v/>
      </c>
      <c r="M10" s="5" t="str">
        <f>IF(ISBLANK(VLOOKUP(Proj1[[#This Row],[ID]],Query!$A:$M,13,FALSE)),"",VLOOKUP(Proj1[[#This Row],[ID]],Query!$A:$M,13,FALSE))</f>
        <v/>
      </c>
      <c r="N10" s="5" t="str">
        <f>IF(ISBLANK(VLOOKUP(Proj1[[#This Row],[ID]],Query!$A:$N,14,FALSE)),"",VLOOKUP(Proj1[[#This Row],[ID]],Query!$A:$N,14,FALSE))</f>
        <v/>
      </c>
      <c r="O10" s="5" t="str">
        <f>IF(ISBLANK(VLOOKUP(Proj1[[#This Row],[ID]],Query!$A:$O,15,FALSE)),"",VLOOKUP(Proj1[[#This Row],[ID]],Query!$A:$O,15,FALSE))</f>
        <v/>
      </c>
      <c r="P10" s="5" t="str">
        <f>IF(ISBLANK(VLOOKUP(Proj1[[#This Row],[ID]],Query!$A:$P,16,FALSE)),"",VLOOKUP(Proj1[[#This Row],[ID]],Query!$A:$P,16,FALSE))</f>
        <v/>
      </c>
    </row>
    <row r="11" spans="1:18">
      <c r="A11" s="18" t="s">
        <v>39</v>
      </c>
      <c r="L11" t="str">
        <f>IF(ISBLANK(VLOOKUP(Proj1[[#This Row],[ID]],Query!$A:$L,12,FALSE)),"",VLOOKUP(Proj1[[#This Row],[ID]],Query!$A:$L,12,FALSE))</f>
        <v/>
      </c>
      <c r="M11" s="5" t="str">
        <f>IF(ISBLANK(VLOOKUP(Proj1[[#This Row],[ID]],Query!$A:$M,13,FALSE)),"",VLOOKUP(Proj1[[#This Row],[ID]],Query!$A:$M,13,FALSE))</f>
        <v/>
      </c>
      <c r="N11" s="5" t="str">
        <f>IF(ISBLANK(VLOOKUP(Proj1[[#This Row],[ID]],Query!$A:$N,14,FALSE)),"",VLOOKUP(Proj1[[#This Row],[ID]],Query!$A:$N,14,FALSE))</f>
        <v/>
      </c>
      <c r="O11" s="5" t="str">
        <f>IF(ISBLANK(VLOOKUP(Proj1[[#This Row],[ID]],Query!$A:$O,15,FALSE)),"",VLOOKUP(Proj1[[#This Row],[ID]],Query!$A:$O,15,FALSE))</f>
        <v/>
      </c>
      <c r="P11" s="5" t="str">
        <f>IF(ISBLANK(VLOOKUP(Proj1[[#This Row],[ID]],Query!$A:$P,16,FALSE)),"",VLOOKUP(Proj1[[#This Row],[ID]],Query!$A:$P,16,FALSE))</f>
        <v/>
      </c>
    </row>
    <row r="12" spans="1:18">
      <c r="A12" s="18" t="s">
        <v>40</v>
      </c>
      <c r="L12" t="str">
        <f>IF(ISBLANK(VLOOKUP(Proj1[[#This Row],[ID]],Query!$A:$L,12,FALSE)),"",VLOOKUP(Proj1[[#This Row],[ID]],Query!$A:$L,12,FALSE))</f>
        <v/>
      </c>
      <c r="M12" s="5" t="str">
        <f>IF(ISBLANK(VLOOKUP(Proj1[[#This Row],[ID]],Query!$A:$M,13,FALSE)),"",VLOOKUP(Proj1[[#This Row],[ID]],Query!$A:$M,13,FALSE))</f>
        <v/>
      </c>
      <c r="N12" s="5" t="str">
        <f>IF(ISBLANK(VLOOKUP(Proj1[[#This Row],[ID]],Query!$A:$N,14,FALSE)),"",VLOOKUP(Proj1[[#This Row],[ID]],Query!$A:$N,14,FALSE))</f>
        <v/>
      </c>
      <c r="O12" s="5" t="str">
        <f>IF(ISBLANK(VLOOKUP(Proj1[[#This Row],[ID]],Query!$A:$O,15,FALSE)),"",VLOOKUP(Proj1[[#This Row],[ID]],Query!$A:$O,15,FALSE))</f>
        <v/>
      </c>
      <c r="P12" s="5" t="str">
        <f>IF(ISBLANK(VLOOKUP(Proj1[[#This Row],[ID]],Query!$A:$P,16,FALSE)),"",VLOOKUP(Proj1[[#This Row],[ID]],Query!$A:$P,16,FALSE))</f>
        <v/>
      </c>
    </row>
    <row r="13" spans="1:18">
      <c r="A13" s="18" t="s">
        <v>41</v>
      </c>
      <c r="L13" t="str">
        <f>IF(ISBLANK(VLOOKUP(Proj1[[#This Row],[ID]],Query!$A:$L,12,FALSE)),"",VLOOKUP(Proj1[[#This Row],[ID]],Query!$A:$L,12,FALSE))</f>
        <v/>
      </c>
      <c r="M13" s="5" t="str">
        <f>IF(ISBLANK(VLOOKUP(Proj1[[#This Row],[ID]],Query!$A:$M,13,FALSE)),"",VLOOKUP(Proj1[[#This Row],[ID]],Query!$A:$M,13,FALSE))</f>
        <v/>
      </c>
      <c r="N13" s="5" t="str">
        <f>IF(ISBLANK(VLOOKUP(Proj1[[#This Row],[ID]],Query!$A:$N,14,FALSE)),"",VLOOKUP(Proj1[[#This Row],[ID]],Query!$A:$N,14,FALSE))</f>
        <v/>
      </c>
      <c r="O13" s="5" t="str">
        <f>IF(ISBLANK(VLOOKUP(Proj1[[#This Row],[ID]],Query!$A:$O,15,FALSE)),"",VLOOKUP(Proj1[[#This Row],[ID]],Query!$A:$O,15,FALSE))</f>
        <v/>
      </c>
      <c r="P13" s="5" t="str">
        <f>IF(ISBLANK(VLOOKUP(Proj1[[#This Row],[ID]],Query!$A:$P,16,FALSE)),"",VLOOKUP(Proj1[[#This Row],[ID]],Query!$A:$P,16,FALSE))</f>
        <v/>
      </c>
    </row>
    <row r="14" spans="1:18">
      <c r="A14" s="18" t="s">
        <v>42</v>
      </c>
      <c r="L14" t="str">
        <f>IF(ISBLANK(VLOOKUP(Proj1[[#This Row],[ID]],Query!$A:$L,12,FALSE)),"",VLOOKUP(Proj1[[#This Row],[ID]],Query!$A:$L,12,FALSE))</f>
        <v/>
      </c>
      <c r="M14" s="5" t="str">
        <f>IF(ISBLANK(VLOOKUP(Proj1[[#This Row],[ID]],Query!$A:$M,13,FALSE)),"",VLOOKUP(Proj1[[#This Row],[ID]],Query!$A:$M,13,FALSE))</f>
        <v/>
      </c>
      <c r="N14" s="5" t="str">
        <f>IF(ISBLANK(VLOOKUP(Proj1[[#This Row],[ID]],Query!$A:$N,14,FALSE)),"",VLOOKUP(Proj1[[#This Row],[ID]],Query!$A:$N,14,FALSE))</f>
        <v/>
      </c>
      <c r="O14" s="5" t="str">
        <f>IF(ISBLANK(VLOOKUP(Proj1[[#This Row],[ID]],Query!$A:$O,15,FALSE)),"",VLOOKUP(Proj1[[#This Row],[ID]],Query!$A:$O,15,FALSE))</f>
        <v/>
      </c>
      <c r="P14" s="5" t="str">
        <f>IF(ISBLANK(VLOOKUP(Proj1[[#This Row],[ID]],Query!$A:$P,16,FALSE)),"",VLOOKUP(Proj1[[#This Row],[ID]],Query!$A:$P,16,FALSE))</f>
        <v/>
      </c>
    </row>
    <row r="15" spans="1:18">
      <c r="A15" s="18" t="s">
        <v>43</v>
      </c>
      <c r="L15" t="str">
        <f>IF(ISBLANK(VLOOKUP(Proj1[[#This Row],[ID]],Query!$A:$L,12,FALSE)),"",VLOOKUP(Proj1[[#This Row],[ID]],Query!$A:$L,12,FALSE))</f>
        <v/>
      </c>
      <c r="M15" s="5" t="str">
        <f>IF(ISBLANK(VLOOKUP(Proj1[[#This Row],[ID]],Query!$A:$M,13,FALSE)),"",VLOOKUP(Proj1[[#This Row],[ID]],Query!$A:$M,13,FALSE))</f>
        <v/>
      </c>
      <c r="N15" s="5" t="str">
        <f>IF(ISBLANK(VLOOKUP(Proj1[[#This Row],[ID]],Query!$A:$N,14,FALSE)),"",VLOOKUP(Proj1[[#This Row],[ID]],Query!$A:$N,14,FALSE))</f>
        <v/>
      </c>
      <c r="O15" s="5" t="str">
        <f>IF(ISBLANK(VLOOKUP(Proj1[[#This Row],[ID]],Query!$A:$O,15,FALSE)),"",VLOOKUP(Proj1[[#This Row],[ID]],Query!$A:$O,15,FALSE))</f>
        <v/>
      </c>
      <c r="P15" s="5" t="str">
        <f>IF(ISBLANK(VLOOKUP(Proj1[[#This Row],[ID]],Query!$A:$P,16,FALSE)),"",VLOOKUP(Proj1[[#This Row],[ID]],Query!$A:$P,16,FALSE))</f>
        <v/>
      </c>
    </row>
    <row r="16" spans="1:18">
      <c r="A16" s="18" t="s">
        <v>44</v>
      </c>
      <c r="L16" t="str">
        <f>IF(ISBLANK(VLOOKUP(Proj1[[#This Row],[ID]],Query!$A:$L,12,FALSE)),"",VLOOKUP(Proj1[[#This Row],[ID]],Query!$A:$L,12,FALSE))</f>
        <v/>
      </c>
      <c r="M16" s="5" t="str">
        <f>IF(ISBLANK(VLOOKUP(Proj1[[#This Row],[ID]],Query!$A:$M,13,FALSE)),"",VLOOKUP(Proj1[[#This Row],[ID]],Query!$A:$M,13,FALSE))</f>
        <v/>
      </c>
      <c r="N16" s="5" t="str">
        <f>IF(ISBLANK(VLOOKUP(Proj1[[#This Row],[ID]],Query!$A:$N,14,FALSE)),"",VLOOKUP(Proj1[[#This Row],[ID]],Query!$A:$N,14,FALSE))</f>
        <v/>
      </c>
      <c r="O16" s="5" t="str">
        <f>IF(ISBLANK(VLOOKUP(Proj1[[#This Row],[ID]],Query!$A:$O,15,FALSE)),"",VLOOKUP(Proj1[[#This Row],[ID]],Query!$A:$O,15,FALSE))</f>
        <v/>
      </c>
      <c r="P16" s="5" t="str">
        <f>IF(ISBLANK(VLOOKUP(Proj1[[#This Row],[ID]],Query!$A:$P,16,FALSE)),"",VLOOKUP(Proj1[[#This Row],[ID]],Query!$A:$P,16,FALSE))</f>
        <v/>
      </c>
    </row>
    <row r="17" spans="1:16">
      <c r="A17" s="18" t="s">
        <v>45</v>
      </c>
      <c r="L17" t="str">
        <f>IF(ISBLANK(VLOOKUP(Proj1[[#This Row],[ID]],Query!$A:$L,12,FALSE)),"",VLOOKUP(Proj1[[#This Row],[ID]],Query!$A:$L,12,FALSE))</f>
        <v/>
      </c>
      <c r="M17" s="5" t="str">
        <f>IF(ISBLANK(VLOOKUP(Proj1[[#This Row],[ID]],Query!$A:$M,13,FALSE)),"",VLOOKUP(Proj1[[#This Row],[ID]],Query!$A:$M,13,FALSE))</f>
        <v/>
      </c>
      <c r="N17" s="5" t="str">
        <f>IF(ISBLANK(VLOOKUP(Proj1[[#This Row],[ID]],Query!$A:$N,14,FALSE)),"",VLOOKUP(Proj1[[#This Row],[ID]],Query!$A:$N,14,FALSE))</f>
        <v/>
      </c>
      <c r="O17" s="5" t="str">
        <f>IF(ISBLANK(VLOOKUP(Proj1[[#This Row],[ID]],Query!$A:$O,15,FALSE)),"",VLOOKUP(Proj1[[#This Row],[ID]],Query!$A:$O,15,FALSE))</f>
        <v/>
      </c>
      <c r="P17" s="5" t="str">
        <f>IF(ISBLANK(VLOOKUP(Proj1[[#This Row],[ID]],Query!$A:$P,16,FALSE)),"",VLOOKUP(Proj1[[#This Row],[ID]],Query!$A:$P,16,FALSE))</f>
        <v/>
      </c>
    </row>
    <row r="18" spans="1:16">
      <c r="A18" s="18" t="s">
        <v>46</v>
      </c>
      <c r="L18" t="str">
        <f>IF(ISBLANK(VLOOKUP(Proj1[[#This Row],[ID]],Query!$A:$L,12,FALSE)),"",VLOOKUP(Proj1[[#This Row],[ID]],Query!$A:$L,12,FALSE))</f>
        <v/>
      </c>
      <c r="M18" s="5" t="str">
        <f>IF(ISBLANK(VLOOKUP(Proj1[[#This Row],[ID]],Query!$A:$M,13,FALSE)),"",VLOOKUP(Proj1[[#This Row],[ID]],Query!$A:$M,13,FALSE))</f>
        <v/>
      </c>
      <c r="N18" s="5" t="str">
        <f>IF(ISBLANK(VLOOKUP(Proj1[[#This Row],[ID]],Query!$A:$N,14,FALSE)),"",VLOOKUP(Proj1[[#This Row],[ID]],Query!$A:$N,14,FALSE))</f>
        <v/>
      </c>
      <c r="O18" s="5" t="str">
        <f>IF(ISBLANK(VLOOKUP(Proj1[[#This Row],[ID]],Query!$A:$O,15,FALSE)),"",VLOOKUP(Proj1[[#This Row],[ID]],Query!$A:$O,15,FALSE))</f>
        <v/>
      </c>
      <c r="P18" s="5" t="str">
        <f>IF(ISBLANK(VLOOKUP(Proj1[[#This Row],[ID]],Query!$A:$P,16,FALSE)),"",VLOOKUP(Proj1[[#This Row],[ID]],Query!$A:$P,16,FALSE))</f>
        <v/>
      </c>
    </row>
    <row r="19" spans="1:16">
      <c r="A19" s="18" t="s">
        <v>47</v>
      </c>
      <c r="L19" t="str">
        <f>IF(ISBLANK(VLOOKUP(Proj1[[#This Row],[ID]],Query!$A:$L,12,FALSE)),"",VLOOKUP(Proj1[[#This Row],[ID]],Query!$A:$L,12,FALSE))</f>
        <v/>
      </c>
      <c r="M19" s="5" t="str">
        <f>IF(ISBLANK(VLOOKUP(Proj1[[#This Row],[ID]],Query!$A:$M,13,FALSE)),"",VLOOKUP(Proj1[[#This Row],[ID]],Query!$A:$M,13,FALSE))</f>
        <v/>
      </c>
      <c r="N19" s="5" t="str">
        <f>IF(ISBLANK(VLOOKUP(Proj1[[#This Row],[ID]],Query!$A:$N,14,FALSE)),"",VLOOKUP(Proj1[[#This Row],[ID]],Query!$A:$N,14,FALSE))</f>
        <v/>
      </c>
      <c r="O19" s="5" t="str">
        <f>IF(ISBLANK(VLOOKUP(Proj1[[#This Row],[ID]],Query!$A:$O,15,FALSE)),"",VLOOKUP(Proj1[[#This Row],[ID]],Query!$A:$O,15,FALSE))</f>
        <v/>
      </c>
      <c r="P19" s="5" t="str">
        <f>IF(ISBLANK(VLOOKUP(Proj1[[#This Row],[ID]],Query!$A:$P,16,FALSE)),"",VLOOKUP(Proj1[[#This Row],[ID]],Query!$A:$P,16,FALSE))</f>
        <v/>
      </c>
    </row>
    <row r="20" spans="1:16">
      <c r="A20" s="18" t="s">
        <v>48</v>
      </c>
      <c r="L20" t="str">
        <f>IF(ISBLANK(VLOOKUP(Proj1[[#This Row],[ID]],Query!$A:$L,12,FALSE)),"",VLOOKUP(Proj1[[#This Row],[ID]],Query!$A:$L,12,FALSE))</f>
        <v/>
      </c>
      <c r="M20" s="5" t="str">
        <f>IF(ISBLANK(VLOOKUP(Proj1[[#This Row],[ID]],Query!$A:$M,13,FALSE)),"",VLOOKUP(Proj1[[#This Row],[ID]],Query!$A:$M,13,FALSE))</f>
        <v/>
      </c>
      <c r="N20" s="5" t="str">
        <f>IF(ISBLANK(VLOOKUP(Proj1[[#This Row],[ID]],Query!$A:$N,14,FALSE)),"",VLOOKUP(Proj1[[#This Row],[ID]],Query!$A:$N,14,FALSE))</f>
        <v/>
      </c>
      <c r="O20" s="5" t="str">
        <f>IF(ISBLANK(VLOOKUP(Proj1[[#This Row],[ID]],Query!$A:$O,15,FALSE)),"",VLOOKUP(Proj1[[#This Row],[ID]],Query!$A:$O,15,FALSE))</f>
        <v/>
      </c>
      <c r="P20" s="5" t="str">
        <f>IF(ISBLANK(VLOOKUP(Proj1[[#This Row],[ID]],Query!$A:$P,16,FALSE)),"",VLOOKUP(Proj1[[#This Row],[ID]],Query!$A:$P,16,FALSE))</f>
        <v/>
      </c>
    </row>
    <row r="21" spans="1:16">
      <c r="A21" s="18" t="s">
        <v>49</v>
      </c>
      <c r="L21" t="str">
        <f>IF(ISBLANK(VLOOKUP(Proj1[[#This Row],[ID]],Query!$A:$L,12,FALSE)),"",VLOOKUP(Proj1[[#This Row],[ID]],Query!$A:$L,12,FALSE))</f>
        <v/>
      </c>
      <c r="M21" s="5" t="str">
        <f>IF(ISBLANK(VLOOKUP(Proj1[[#This Row],[ID]],Query!$A:$M,13,FALSE)),"",VLOOKUP(Proj1[[#This Row],[ID]],Query!$A:$M,13,FALSE))</f>
        <v/>
      </c>
      <c r="N21" s="5" t="str">
        <f>IF(ISBLANK(VLOOKUP(Proj1[[#This Row],[ID]],Query!$A:$N,14,FALSE)),"",VLOOKUP(Proj1[[#This Row],[ID]],Query!$A:$N,14,FALSE))</f>
        <v/>
      </c>
      <c r="O21" s="5" t="str">
        <f>IF(ISBLANK(VLOOKUP(Proj1[[#This Row],[ID]],Query!$A:$O,15,FALSE)),"",VLOOKUP(Proj1[[#This Row],[ID]],Query!$A:$O,15,FALSE))</f>
        <v/>
      </c>
      <c r="P21" s="5" t="str">
        <f>IF(ISBLANK(VLOOKUP(Proj1[[#This Row],[ID]],Query!$A:$P,16,FALSE)),"",VLOOKUP(Proj1[[#This Row],[ID]],Query!$A:$P,16,FALSE))</f>
        <v/>
      </c>
    </row>
    <row r="22" spans="1:16">
      <c r="A22" s="18" t="s">
        <v>50</v>
      </c>
      <c r="L22" t="str">
        <f>IF(ISBLANK(VLOOKUP(Proj1[[#This Row],[ID]],Query!$A:$L,12,FALSE)),"",VLOOKUP(Proj1[[#This Row],[ID]],Query!$A:$L,12,FALSE))</f>
        <v/>
      </c>
      <c r="M22" s="5" t="str">
        <f>IF(ISBLANK(VLOOKUP(Proj1[[#This Row],[ID]],Query!$A:$M,13,FALSE)),"",VLOOKUP(Proj1[[#This Row],[ID]],Query!$A:$M,13,FALSE))</f>
        <v/>
      </c>
      <c r="N22" s="5" t="str">
        <f>IF(ISBLANK(VLOOKUP(Proj1[[#This Row],[ID]],Query!$A:$N,14,FALSE)),"",VLOOKUP(Proj1[[#This Row],[ID]],Query!$A:$N,14,FALSE))</f>
        <v/>
      </c>
      <c r="O22" s="5" t="str">
        <f>IF(ISBLANK(VLOOKUP(Proj1[[#This Row],[ID]],Query!$A:$O,15,FALSE)),"",VLOOKUP(Proj1[[#This Row],[ID]],Query!$A:$O,15,FALSE))</f>
        <v/>
      </c>
      <c r="P22" s="5" t="str">
        <f>IF(ISBLANK(VLOOKUP(Proj1[[#This Row],[ID]],Query!$A:$P,16,FALSE)),"",VLOOKUP(Proj1[[#This Row],[ID]],Query!$A:$P,16,FALSE))</f>
        <v/>
      </c>
    </row>
    <row r="23" spans="1:16">
      <c r="A23" s="18" t="s">
        <v>51</v>
      </c>
      <c r="L23" t="str">
        <f>IF(ISBLANK(VLOOKUP(Proj1[[#This Row],[ID]],Query!$A:$L,12,FALSE)),"",VLOOKUP(Proj1[[#This Row],[ID]],Query!$A:$L,12,FALSE))</f>
        <v/>
      </c>
      <c r="M23" s="5" t="str">
        <f>IF(ISBLANK(VLOOKUP(Proj1[[#This Row],[ID]],Query!$A:$M,13,FALSE)),"",VLOOKUP(Proj1[[#This Row],[ID]],Query!$A:$M,13,FALSE))</f>
        <v/>
      </c>
      <c r="N23" s="5" t="str">
        <f>IF(ISBLANK(VLOOKUP(Proj1[[#This Row],[ID]],Query!$A:$N,14,FALSE)),"",VLOOKUP(Proj1[[#This Row],[ID]],Query!$A:$N,14,FALSE))</f>
        <v/>
      </c>
      <c r="O23" s="5" t="str">
        <f>IF(ISBLANK(VLOOKUP(Proj1[[#This Row],[ID]],Query!$A:$O,15,FALSE)),"",VLOOKUP(Proj1[[#This Row],[ID]],Query!$A:$O,15,FALSE))</f>
        <v/>
      </c>
      <c r="P23" s="5" t="str">
        <f>IF(ISBLANK(VLOOKUP(Proj1[[#This Row],[ID]],Query!$A:$P,16,FALSE)),"",VLOOKUP(Proj1[[#This Row],[ID]],Query!$A:$P,16,FALSE))</f>
        <v/>
      </c>
    </row>
    <row r="24" spans="1:16">
      <c r="A24" s="18" t="s">
        <v>52</v>
      </c>
      <c r="L24" t="str">
        <f>IF(ISBLANK(VLOOKUP(Proj1[[#This Row],[ID]],Query!$A:$L,12,FALSE)),"",VLOOKUP(Proj1[[#This Row],[ID]],Query!$A:$L,12,FALSE))</f>
        <v/>
      </c>
      <c r="M24" s="5" t="str">
        <f>IF(ISBLANK(VLOOKUP(Proj1[[#This Row],[ID]],Query!$A:$M,13,FALSE)),"",VLOOKUP(Proj1[[#This Row],[ID]],Query!$A:$M,13,FALSE))</f>
        <v/>
      </c>
      <c r="N24" s="5" t="str">
        <f>IF(ISBLANK(VLOOKUP(Proj1[[#This Row],[ID]],Query!$A:$N,14,FALSE)),"",VLOOKUP(Proj1[[#This Row],[ID]],Query!$A:$N,14,FALSE))</f>
        <v/>
      </c>
      <c r="O24" s="5" t="str">
        <f>IF(ISBLANK(VLOOKUP(Proj1[[#This Row],[ID]],Query!$A:$O,15,FALSE)),"",VLOOKUP(Proj1[[#This Row],[ID]],Query!$A:$O,15,FALSE))</f>
        <v/>
      </c>
      <c r="P24" s="5" t="str">
        <f>IF(ISBLANK(VLOOKUP(Proj1[[#This Row],[ID]],Query!$A:$P,16,FALSE)),"",VLOOKUP(Proj1[[#This Row],[ID]],Query!$A:$P,16,FALSE))</f>
        <v/>
      </c>
    </row>
    <row r="25" spans="1:16">
      <c r="A25" s="18" t="s">
        <v>53</v>
      </c>
      <c r="L25" t="str">
        <f>IF(ISBLANK(VLOOKUP(Proj1[[#This Row],[ID]],Query!$A:$L,12,FALSE)),"",VLOOKUP(Proj1[[#This Row],[ID]],Query!$A:$L,12,FALSE))</f>
        <v/>
      </c>
      <c r="M25" s="5" t="str">
        <f>IF(ISBLANK(VLOOKUP(Proj1[[#This Row],[ID]],Query!$A:$M,13,FALSE)),"",VLOOKUP(Proj1[[#This Row],[ID]],Query!$A:$M,13,FALSE))</f>
        <v/>
      </c>
      <c r="N25" s="5" t="str">
        <f>IF(ISBLANK(VLOOKUP(Proj1[[#This Row],[ID]],Query!$A:$N,14,FALSE)),"",VLOOKUP(Proj1[[#This Row],[ID]],Query!$A:$N,14,FALSE))</f>
        <v/>
      </c>
      <c r="O25" s="5" t="str">
        <f>IF(ISBLANK(VLOOKUP(Proj1[[#This Row],[ID]],Query!$A:$O,15,FALSE)),"",VLOOKUP(Proj1[[#This Row],[ID]],Query!$A:$O,15,FALSE))</f>
        <v/>
      </c>
      <c r="P25" s="5" t="str">
        <f>IF(ISBLANK(VLOOKUP(Proj1[[#This Row],[ID]],Query!$A:$P,16,FALSE)),"",VLOOKUP(Proj1[[#This Row],[ID]],Query!$A:$P,16,FALSE))</f>
        <v/>
      </c>
    </row>
    <row r="26" spans="1:16">
      <c r="A26" s="18" t="s">
        <v>54</v>
      </c>
      <c r="L26" t="str">
        <f>IF(ISBLANK(VLOOKUP(Proj1[[#This Row],[ID]],Query!$A:$L,12,FALSE)),"",VLOOKUP(Proj1[[#This Row],[ID]],Query!$A:$L,12,FALSE))</f>
        <v/>
      </c>
      <c r="M26" s="5" t="str">
        <f>IF(ISBLANK(VLOOKUP(Proj1[[#This Row],[ID]],Query!$A:$M,13,FALSE)),"",VLOOKUP(Proj1[[#This Row],[ID]],Query!$A:$M,13,FALSE))</f>
        <v/>
      </c>
      <c r="N26" s="5" t="str">
        <f>IF(ISBLANK(VLOOKUP(Proj1[[#This Row],[ID]],Query!$A:$N,14,FALSE)),"",VLOOKUP(Proj1[[#This Row],[ID]],Query!$A:$N,14,FALSE))</f>
        <v/>
      </c>
      <c r="O26" s="5" t="str">
        <f>IF(ISBLANK(VLOOKUP(Proj1[[#This Row],[ID]],Query!$A:$O,15,FALSE)),"",VLOOKUP(Proj1[[#This Row],[ID]],Query!$A:$O,15,FALSE))</f>
        <v/>
      </c>
      <c r="P26" s="5" t="str">
        <f>IF(ISBLANK(VLOOKUP(Proj1[[#This Row],[ID]],Query!$A:$P,16,FALSE)),"",VLOOKUP(Proj1[[#This Row],[ID]],Query!$A:$P,16,FALSE))</f>
        <v/>
      </c>
    </row>
    <row r="27" spans="1:16">
      <c r="A27" s="18" t="s">
        <v>55</v>
      </c>
      <c r="L27" t="str">
        <f>IF(ISBLANK(VLOOKUP(Proj1[[#This Row],[ID]],Query!$A:$L,12,FALSE)),"",VLOOKUP(Proj1[[#This Row],[ID]],Query!$A:$L,12,FALSE))</f>
        <v/>
      </c>
      <c r="M27" s="5" t="str">
        <f>IF(ISBLANK(VLOOKUP(Proj1[[#This Row],[ID]],Query!$A:$M,13,FALSE)),"",VLOOKUP(Proj1[[#This Row],[ID]],Query!$A:$M,13,FALSE))</f>
        <v/>
      </c>
      <c r="N27" s="5" t="str">
        <f>IF(ISBLANK(VLOOKUP(Proj1[[#This Row],[ID]],Query!$A:$N,14,FALSE)),"",VLOOKUP(Proj1[[#This Row],[ID]],Query!$A:$N,14,FALSE))</f>
        <v/>
      </c>
      <c r="O27" s="5" t="str">
        <f>IF(ISBLANK(VLOOKUP(Proj1[[#This Row],[ID]],Query!$A:$O,15,FALSE)),"",VLOOKUP(Proj1[[#This Row],[ID]],Query!$A:$O,15,FALSE))</f>
        <v/>
      </c>
      <c r="P27" s="5" t="str">
        <f>IF(ISBLANK(VLOOKUP(Proj1[[#This Row],[ID]],Query!$A:$P,16,FALSE)),"",VLOOKUP(Proj1[[#This Row],[ID]],Query!$A:$P,16,FALSE))</f>
        <v/>
      </c>
    </row>
    <row r="28" spans="1:16">
      <c r="A28" s="18" t="s">
        <v>56</v>
      </c>
      <c r="L28" t="str">
        <f>IF(ISBLANK(VLOOKUP(Proj1[[#This Row],[ID]],Query!$A:$L,12,FALSE)),"",VLOOKUP(Proj1[[#This Row],[ID]],Query!$A:$L,12,FALSE))</f>
        <v/>
      </c>
      <c r="M28" s="5" t="str">
        <f>IF(ISBLANK(VLOOKUP(Proj1[[#This Row],[ID]],Query!$A:$M,13,FALSE)),"",VLOOKUP(Proj1[[#This Row],[ID]],Query!$A:$M,13,FALSE))</f>
        <v/>
      </c>
      <c r="N28" s="5" t="str">
        <f>IF(ISBLANK(VLOOKUP(Proj1[[#This Row],[ID]],Query!$A:$N,14,FALSE)),"",VLOOKUP(Proj1[[#This Row],[ID]],Query!$A:$N,14,FALSE))</f>
        <v/>
      </c>
      <c r="O28" s="5" t="str">
        <f>IF(ISBLANK(VLOOKUP(Proj1[[#This Row],[ID]],Query!$A:$O,15,FALSE)),"",VLOOKUP(Proj1[[#This Row],[ID]],Query!$A:$O,15,FALSE))</f>
        <v/>
      </c>
      <c r="P28" s="5" t="str">
        <f>IF(ISBLANK(VLOOKUP(Proj1[[#This Row],[ID]],Query!$A:$P,16,FALSE)),"",VLOOKUP(Proj1[[#This Row],[ID]],Query!$A:$P,16,FALSE))</f>
        <v/>
      </c>
    </row>
    <row r="29" spans="1:16">
      <c r="A29" s="18" t="s">
        <v>57</v>
      </c>
      <c r="L29" t="str">
        <f>IF(ISBLANK(VLOOKUP(Proj1[[#This Row],[ID]],Query!$A:$L,12,FALSE)),"",VLOOKUP(Proj1[[#This Row],[ID]],Query!$A:$L,12,FALSE))</f>
        <v/>
      </c>
      <c r="M29" s="5" t="str">
        <f>IF(ISBLANK(VLOOKUP(Proj1[[#This Row],[ID]],Query!$A:$M,13,FALSE)),"",VLOOKUP(Proj1[[#This Row],[ID]],Query!$A:$M,13,FALSE))</f>
        <v/>
      </c>
      <c r="N29" s="5" t="str">
        <f>IF(ISBLANK(VLOOKUP(Proj1[[#This Row],[ID]],Query!$A:$N,14,FALSE)),"",VLOOKUP(Proj1[[#This Row],[ID]],Query!$A:$N,14,FALSE))</f>
        <v/>
      </c>
      <c r="O29" s="5" t="str">
        <f>IF(ISBLANK(VLOOKUP(Proj1[[#This Row],[ID]],Query!$A:$O,15,FALSE)),"",VLOOKUP(Proj1[[#This Row],[ID]],Query!$A:$O,15,FALSE))</f>
        <v/>
      </c>
      <c r="P29" s="5" t="str">
        <f>IF(ISBLANK(VLOOKUP(Proj1[[#This Row],[ID]],Query!$A:$P,16,FALSE)),"",VLOOKUP(Proj1[[#This Row],[ID]],Query!$A:$P,16,FALSE))</f>
        <v/>
      </c>
    </row>
    <row r="30" spans="1:16">
      <c r="A30" s="18" t="s">
        <v>58</v>
      </c>
      <c r="L30" t="str">
        <f>IF(ISBLANK(VLOOKUP(Proj1[[#This Row],[ID]],Query!$A:$L,12,FALSE)),"",VLOOKUP(Proj1[[#This Row],[ID]],Query!$A:$L,12,FALSE))</f>
        <v/>
      </c>
      <c r="M30" s="5" t="str">
        <f>IF(ISBLANK(VLOOKUP(Proj1[[#This Row],[ID]],Query!$A:$M,13,FALSE)),"",VLOOKUP(Proj1[[#This Row],[ID]],Query!$A:$M,13,FALSE))</f>
        <v/>
      </c>
      <c r="N30" s="5" t="str">
        <f>IF(ISBLANK(VLOOKUP(Proj1[[#This Row],[ID]],Query!$A:$N,14,FALSE)),"",VLOOKUP(Proj1[[#This Row],[ID]],Query!$A:$N,14,FALSE))</f>
        <v/>
      </c>
      <c r="O30" s="5" t="str">
        <f>IF(ISBLANK(VLOOKUP(Proj1[[#This Row],[ID]],Query!$A:$O,15,FALSE)),"",VLOOKUP(Proj1[[#This Row],[ID]],Query!$A:$O,15,FALSE))</f>
        <v/>
      </c>
      <c r="P30" s="5" t="str">
        <f>IF(ISBLANK(VLOOKUP(Proj1[[#This Row],[ID]],Query!$A:$P,16,FALSE)),"",VLOOKUP(Proj1[[#This Row],[ID]],Query!$A:$P,16,FALSE))</f>
        <v/>
      </c>
    </row>
    <row r="31" spans="1:16">
      <c r="A31" s="18" t="s">
        <v>59</v>
      </c>
      <c r="L31" t="str">
        <f>IF(ISBLANK(VLOOKUP(Proj1[[#This Row],[ID]],Query!$A:$L,12,FALSE)),"",VLOOKUP(Proj1[[#This Row],[ID]],Query!$A:$L,12,FALSE))</f>
        <v/>
      </c>
      <c r="M31" s="5" t="str">
        <f>IF(ISBLANK(VLOOKUP(Proj1[[#This Row],[ID]],Query!$A:$M,13,FALSE)),"",VLOOKUP(Proj1[[#This Row],[ID]],Query!$A:$M,13,FALSE))</f>
        <v/>
      </c>
      <c r="N31" s="5" t="str">
        <f>IF(ISBLANK(VLOOKUP(Proj1[[#This Row],[ID]],Query!$A:$N,14,FALSE)),"",VLOOKUP(Proj1[[#This Row],[ID]],Query!$A:$N,14,FALSE))</f>
        <v/>
      </c>
      <c r="O31" s="5" t="str">
        <f>IF(ISBLANK(VLOOKUP(Proj1[[#This Row],[ID]],Query!$A:$O,15,FALSE)),"",VLOOKUP(Proj1[[#This Row],[ID]],Query!$A:$O,15,FALSE))</f>
        <v/>
      </c>
      <c r="P31" s="5" t="str">
        <f>IF(ISBLANK(VLOOKUP(Proj1[[#This Row],[ID]],Query!$A:$P,16,FALSE)),"",VLOOKUP(Proj1[[#This Row],[ID]],Query!$A:$P,16,FALSE))</f>
        <v/>
      </c>
    </row>
    <row r="32" spans="1:16">
      <c r="A32" s="18" t="s">
        <v>60</v>
      </c>
      <c r="L32" t="str">
        <f>IF(ISBLANK(VLOOKUP(Proj1[[#This Row],[ID]],Query!$A:$L,12,FALSE)),"",VLOOKUP(Proj1[[#This Row],[ID]],Query!$A:$L,12,FALSE))</f>
        <v/>
      </c>
      <c r="M32" s="5" t="str">
        <f>IF(ISBLANK(VLOOKUP(Proj1[[#This Row],[ID]],Query!$A:$M,13,FALSE)),"",VLOOKUP(Proj1[[#This Row],[ID]],Query!$A:$M,13,FALSE))</f>
        <v/>
      </c>
      <c r="N32" s="5" t="str">
        <f>IF(ISBLANK(VLOOKUP(Proj1[[#This Row],[ID]],Query!$A:$N,14,FALSE)),"",VLOOKUP(Proj1[[#This Row],[ID]],Query!$A:$N,14,FALSE))</f>
        <v/>
      </c>
      <c r="O32" s="5" t="str">
        <f>IF(ISBLANK(VLOOKUP(Proj1[[#This Row],[ID]],Query!$A:$O,15,FALSE)),"",VLOOKUP(Proj1[[#This Row],[ID]],Query!$A:$O,15,FALSE))</f>
        <v/>
      </c>
      <c r="P32" s="5" t="str">
        <f>IF(ISBLANK(VLOOKUP(Proj1[[#This Row],[ID]],Query!$A:$P,16,FALSE)),"",VLOOKUP(Proj1[[#This Row],[ID]],Query!$A:$P,16,FALSE))</f>
        <v/>
      </c>
    </row>
    <row r="33" spans="1:16">
      <c r="A33" s="18" t="s">
        <v>61</v>
      </c>
      <c r="L33" t="str">
        <f>IF(ISBLANK(VLOOKUP(Proj1[[#This Row],[ID]],Query!$A:$L,12,FALSE)),"",VLOOKUP(Proj1[[#This Row],[ID]],Query!$A:$L,12,FALSE))</f>
        <v/>
      </c>
      <c r="M33" s="5" t="str">
        <f>IF(ISBLANK(VLOOKUP(Proj1[[#This Row],[ID]],Query!$A:$M,13,FALSE)),"",VLOOKUP(Proj1[[#This Row],[ID]],Query!$A:$M,13,FALSE))</f>
        <v/>
      </c>
      <c r="N33" s="5" t="str">
        <f>IF(ISBLANK(VLOOKUP(Proj1[[#This Row],[ID]],Query!$A:$N,14,FALSE)),"",VLOOKUP(Proj1[[#This Row],[ID]],Query!$A:$N,14,FALSE))</f>
        <v/>
      </c>
      <c r="O33" s="5" t="str">
        <f>IF(ISBLANK(VLOOKUP(Proj1[[#This Row],[ID]],Query!$A:$O,15,FALSE)),"",VLOOKUP(Proj1[[#This Row],[ID]],Query!$A:$O,15,FALSE))</f>
        <v/>
      </c>
      <c r="P33" s="5" t="str">
        <f>IF(ISBLANK(VLOOKUP(Proj1[[#This Row],[ID]],Query!$A:$P,16,FALSE)),"",VLOOKUP(Proj1[[#This Row],[ID]],Query!$A:$P,16,FALSE))</f>
        <v/>
      </c>
    </row>
    <row r="34" spans="1:16">
      <c r="A34" s="18" t="s">
        <v>62</v>
      </c>
      <c r="L34" t="str">
        <f>IF(ISBLANK(VLOOKUP(Proj1[[#This Row],[ID]],Query!$A:$L,12,FALSE)),"",VLOOKUP(Proj1[[#This Row],[ID]],Query!$A:$L,12,FALSE))</f>
        <v/>
      </c>
      <c r="M34" s="5" t="str">
        <f>IF(ISBLANK(VLOOKUP(Proj1[[#This Row],[ID]],Query!$A:$M,13,FALSE)),"",VLOOKUP(Proj1[[#This Row],[ID]],Query!$A:$M,13,FALSE))</f>
        <v/>
      </c>
      <c r="N34" s="5" t="str">
        <f>IF(ISBLANK(VLOOKUP(Proj1[[#This Row],[ID]],Query!$A:$N,14,FALSE)),"",VLOOKUP(Proj1[[#This Row],[ID]],Query!$A:$N,14,FALSE))</f>
        <v/>
      </c>
      <c r="O34" s="5" t="str">
        <f>IF(ISBLANK(VLOOKUP(Proj1[[#This Row],[ID]],Query!$A:$O,15,FALSE)),"",VLOOKUP(Proj1[[#This Row],[ID]],Query!$A:$O,15,FALSE))</f>
        <v/>
      </c>
      <c r="P34" s="5" t="str">
        <f>IF(ISBLANK(VLOOKUP(Proj1[[#This Row],[ID]],Query!$A:$P,16,FALSE)),"",VLOOKUP(Proj1[[#This Row],[ID]],Query!$A:$P,16,FALSE))</f>
        <v/>
      </c>
    </row>
    <row r="35" spans="1:16">
      <c r="A35" s="18" t="s">
        <v>63</v>
      </c>
      <c r="L35" t="str">
        <f>IF(ISBLANK(VLOOKUP(Proj1[[#This Row],[ID]],Query!$A:$L,12,FALSE)),"",VLOOKUP(Proj1[[#This Row],[ID]],Query!$A:$L,12,FALSE))</f>
        <v/>
      </c>
      <c r="M35" s="5" t="str">
        <f>IF(ISBLANK(VLOOKUP(Proj1[[#This Row],[ID]],Query!$A:$M,13,FALSE)),"",VLOOKUP(Proj1[[#This Row],[ID]],Query!$A:$M,13,FALSE))</f>
        <v/>
      </c>
      <c r="N35" s="5" t="str">
        <f>IF(ISBLANK(VLOOKUP(Proj1[[#This Row],[ID]],Query!$A:$N,14,FALSE)),"",VLOOKUP(Proj1[[#This Row],[ID]],Query!$A:$N,14,FALSE))</f>
        <v/>
      </c>
      <c r="O35" s="5" t="str">
        <f>IF(ISBLANK(VLOOKUP(Proj1[[#This Row],[ID]],Query!$A:$O,15,FALSE)),"",VLOOKUP(Proj1[[#This Row],[ID]],Query!$A:$O,15,FALSE))</f>
        <v/>
      </c>
      <c r="P35" s="5" t="str">
        <f>IF(ISBLANK(VLOOKUP(Proj1[[#This Row],[ID]],Query!$A:$P,16,FALSE)),"",VLOOKUP(Proj1[[#This Row],[ID]],Query!$A:$P,16,FALSE))</f>
        <v/>
      </c>
    </row>
    <row r="36" spans="1:16">
      <c r="A36" s="18" t="s">
        <v>64</v>
      </c>
      <c r="L36" t="str">
        <f>IF(ISBLANK(VLOOKUP(Proj1[[#This Row],[ID]],Query!$A:$L,12,FALSE)),"",VLOOKUP(Proj1[[#This Row],[ID]],Query!$A:$L,12,FALSE))</f>
        <v/>
      </c>
      <c r="M36" s="5" t="str">
        <f>IF(ISBLANK(VLOOKUP(Proj1[[#This Row],[ID]],Query!$A:$M,13,FALSE)),"",VLOOKUP(Proj1[[#This Row],[ID]],Query!$A:$M,13,FALSE))</f>
        <v/>
      </c>
      <c r="N36" s="5" t="str">
        <f>IF(ISBLANK(VLOOKUP(Proj1[[#This Row],[ID]],Query!$A:$N,14,FALSE)),"",VLOOKUP(Proj1[[#This Row],[ID]],Query!$A:$N,14,FALSE))</f>
        <v/>
      </c>
      <c r="O36" s="5" t="str">
        <f>IF(ISBLANK(VLOOKUP(Proj1[[#This Row],[ID]],Query!$A:$O,15,FALSE)),"",VLOOKUP(Proj1[[#This Row],[ID]],Query!$A:$O,15,FALSE))</f>
        <v/>
      </c>
      <c r="P36" s="5" t="str">
        <f>IF(ISBLANK(VLOOKUP(Proj1[[#This Row],[ID]],Query!$A:$P,16,FALSE)),"",VLOOKUP(Proj1[[#This Row],[ID]],Query!$A:$P,16,FALSE))</f>
        <v/>
      </c>
    </row>
    <row r="37" spans="1:16">
      <c r="A37" s="18" t="s">
        <v>65</v>
      </c>
      <c r="L37" t="str">
        <f>IF(ISBLANK(VLOOKUP(Proj1[[#This Row],[ID]],Query!$A:$L,12,FALSE)),"",VLOOKUP(Proj1[[#This Row],[ID]],Query!$A:$L,12,FALSE))</f>
        <v/>
      </c>
      <c r="M37" s="5" t="str">
        <f>IF(ISBLANK(VLOOKUP(Proj1[[#This Row],[ID]],Query!$A:$M,13,FALSE)),"",VLOOKUP(Proj1[[#This Row],[ID]],Query!$A:$M,13,FALSE))</f>
        <v/>
      </c>
      <c r="N37" s="5" t="str">
        <f>IF(ISBLANK(VLOOKUP(Proj1[[#This Row],[ID]],Query!$A:$N,14,FALSE)),"",VLOOKUP(Proj1[[#This Row],[ID]],Query!$A:$N,14,FALSE))</f>
        <v/>
      </c>
      <c r="O37" s="5" t="str">
        <f>IF(ISBLANK(VLOOKUP(Proj1[[#This Row],[ID]],Query!$A:$O,15,FALSE)),"",VLOOKUP(Proj1[[#This Row],[ID]],Query!$A:$O,15,FALSE))</f>
        <v/>
      </c>
      <c r="P37" s="5" t="str">
        <f>IF(ISBLANK(VLOOKUP(Proj1[[#This Row],[ID]],Query!$A:$P,16,FALSE)),"",VLOOKUP(Proj1[[#This Row],[ID]],Query!$A:$P,16,FALSE))</f>
        <v/>
      </c>
    </row>
    <row r="38" spans="1:16">
      <c r="A38" s="18" t="s">
        <v>66</v>
      </c>
      <c r="L38" t="str">
        <f>IF(ISBLANK(VLOOKUP(Proj1[[#This Row],[ID]],Query!$A:$L,12,FALSE)),"",VLOOKUP(Proj1[[#This Row],[ID]],Query!$A:$L,12,FALSE))</f>
        <v/>
      </c>
      <c r="M38" s="5" t="str">
        <f>IF(ISBLANK(VLOOKUP(Proj1[[#This Row],[ID]],Query!$A:$M,13,FALSE)),"",VLOOKUP(Proj1[[#This Row],[ID]],Query!$A:$M,13,FALSE))</f>
        <v/>
      </c>
      <c r="N38" s="5" t="str">
        <f>IF(ISBLANK(VLOOKUP(Proj1[[#This Row],[ID]],Query!$A:$N,14,FALSE)),"",VLOOKUP(Proj1[[#This Row],[ID]],Query!$A:$N,14,FALSE))</f>
        <v/>
      </c>
      <c r="O38" s="5" t="str">
        <f>IF(ISBLANK(VLOOKUP(Proj1[[#This Row],[ID]],Query!$A:$O,15,FALSE)),"",VLOOKUP(Proj1[[#This Row],[ID]],Query!$A:$O,15,FALSE))</f>
        <v/>
      </c>
      <c r="P38" s="5" t="str">
        <f>IF(ISBLANK(VLOOKUP(Proj1[[#This Row],[ID]],Query!$A:$P,16,FALSE)),"",VLOOKUP(Proj1[[#This Row],[ID]],Query!$A:$P,16,FALSE))</f>
        <v/>
      </c>
    </row>
    <row r="39" spans="1:16">
      <c r="A39" s="18" t="s">
        <v>67</v>
      </c>
      <c r="L39" t="str">
        <f>IF(ISBLANK(VLOOKUP(Proj1[[#This Row],[ID]],Query!$A:$L,12,FALSE)),"",VLOOKUP(Proj1[[#This Row],[ID]],Query!$A:$L,12,FALSE))</f>
        <v/>
      </c>
      <c r="M39" s="5" t="str">
        <f>IF(ISBLANK(VLOOKUP(Proj1[[#This Row],[ID]],Query!$A:$M,13,FALSE)),"",VLOOKUP(Proj1[[#This Row],[ID]],Query!$A:$M,13,FALSE))</f>
        <v/>
      </c>
      <c r="N39" s="5" t="str">
        <f>IF(ISBLANK(VLOOKUP(Proj1[[#This Row],[ID]],Query!$A:$N,14,FALSE)),"",VLOOKUP(Proj1[[#This Row],[ID]],Query!$A:$N,14,FALSE))</f>
        <v/>
      </c>
      <c r="O39" s="5" t="str">
        <f>IF(ISBLANK(VLOOKUP(Proj1[[#This Row],[ID]],Query!$A:$O,15,FALSE)),"",VLOOKUP(Proj1[[#This Row],[ID]],Query!$A:$O,15,FALSE))</f>
        <v/>
      </c>
      <c r="P39" s="5" t="str">
        <f>IF(ISBLANK(VLOOKUP(Proj1[[#This Row],[ID]],Query!$A:$P,16,FALSE)),"",VLOOKUP(Proj1[[#This Row],[ID]],Query!$A:$P,16,FALSE))</f>
        <v/>
      </c>
    </row>
    <row r="40" spans="1:16">
      <c r="A40" s="18" t="s">
        <v>68</v>
      </c>
      <c r="L40" t="str">
        <f>IF(ISBLANK(VLOOKUP(Proj1[[#This Row],[ID]],Query!$A:$L,12,FALSE)),"",VLOOKUP(Proj1[[#This Row],[ID]],Query!$A:$L,12,FALSE))</f>
        <v/>
      </c>
      <c r="M40" s="5" t="str">
        <f>IF(ISBLANK(VLOOKUP(Proj1[[#This Row],[ID]],Query!$A:$M,13,FALSE)),"",VLOOKUP(Proj1[[#This Row],[ID]],Query!$A:$M,13,FALSE))</f>
        <v/>
      </c>
      <c r="N40" s="5" t="str">
        <f>IF(ISBLANK(VLOOKUP(Proj1[[#This Row],[ID]],Query!$A:$N,14,FALSE)),"",VLOOKUP(Proj1[[#This Row],[ID]],Query!$A:$N,14,FALSE))</f>
        <v/>
      </c>
      <c r="O40" s="5" t="str">
        <f>IF(ISBLANK(VLOOKUP(Proj1[[#This Row],[ID]],Query!$A:$O,15,FALSE)),"",VLOOKUP(Proj1[[#This Row],[ID]],Query!$A:$O,15,FALSE))</f>
        <v/>
      </c>
      <c r="P40" s="5" t="str">
        <f>IF(ISBLANK(VLOOKUP(Proj1[[#This Row],[ID]],Query!$A:$P,16,FALSE)),"",VLOOKUP(Proj1[[#This Row],[ID]],Query!$A:$P,16,FALSE))</f>
        <v/>
      </c>
    </row>
    <row r="41" spans="1:16">
      <c r="A41" s="18" t="s">
        <v>69</v>
      </c>
      <c r="L41" t="str">
        <f>IF(ISBLANK(VLOOKUP(Proj1[[#This Row],[ID]],Query!$A:$L,12,FALSE)),"",VLOOKUP(Proj1[[#This Row],[ID]],Query!$A:$L,12,FALSE))</f>
        <v/>
      </c>
      <c r="M41" s="5" t="str">
        <f>IF(ISBLANK(VLOOKUP(Proj1[[#This Row],[ID]],Query!$A:$M,13,FALSE)),"",VLOOKUP(Proj1[[#This Row],[ID]],Query!$A:$M,13,FALSE))</f>
        <v/>
      </c>
      <c r="N41" s="5" t="str">
        <f>IF(ISBLANK(VLOOKUP(Proj1[[#This Row],[ID]],Query!$A:$N,14,FALSE)),"",VLOOKUP(Proj1[[#This Row],[ID]],Query!$A:$N,14,FALSE))</f>
        <v/>
      </c>
      <c r="O41" s="5" t="str">
        <f>IF(ISBLANK(VLOOKUP(Proj1[[#This Row],[ID]],Query!$A:$O,15,FALSE)),"",VLOOKUP(Proj1[[#This Row],[ID]],Query!$A:$O,15,FALSE))</f>
        <v/>
      </c>
      <c r="P41" s="5" t="str">
        <f>IF(ISBLANK(VLOOKUP(Proj1[[#This Row],[ID]],Query!$A:$P,16,FALSE)),"",VLOOKUP(Proj1[[#This Row],[ID]],Query!$A:$P,16,FALSE))</f>
        <v/>
      </c>
    </row>
    <row r="42" spans="1:16">
      <c r="A42" s="18" t="s">
        <v>70</v>
      </c>
      <c r="L42" t="str">
        <f>IF(ISBLANK(VLOOKUP(Proj1[[#This Row],[ID]],Query!$A:$L,12,FALSE)),"",VLOOKUP(Proj1[[#This Row],[ID]],Query!$A:$L,12,FALSE))</f>
        <v/>
      </c>
      <c r="M42" s="5" t="str">
        <f>IF(ISBLANK(VLOOKUP(Proj1[[#This Row],[ID]],Query!$A:$M,13,FALSE)),"",VLOOKUP(Proj1[[#This Row],[ID]],Query!$A:$M,13,FALSE))</f>
        <v/>
      </c>
      <c r="N42" s="5" t="str">
        <f>IF(ISBLANK(VLOOKUP(Proj1[[#This Row],[ID]],Query!$A:$N,14,FALSE)),"",VLOOKUP(Proj1[[#This Row],[ID]],Query!$A:$N,14,FALSE))</f>
        <v/>
      </c>
      <c r="O42" s="5" t="str">
        <f>IF(ISBLANK(VLOOKUP(Proj1[[#This Row],[ID]],Query!$A:$O,15,FALSE)),"",VLOOKUP(Proj1[[#This Row],[ID]],Query!$A:$O,15,FALSE))</f>
        <v/>
      </c>
      <c r="P42" s="5" t="str">
        <f>IF(ISBLANK(VLOOKUP(Proj1[[#This Row],[ID]],Query!$A:$P,16,FALSE)),"",VLOOKUP(Proj1[[#This Row],[ID]],Query!$A:$P,16,FALSE))</f>
        <v/>
      </c>
    </row>
    <row r="43" spans="1:16">
      <c r="A43" s="18" t="s">
        <v>71</v>
      </c>
      <c r="L43" t="str">
        <f>IF(ISBLANK(VLOOKUP(Proj1[[#This Row],[ID]],Query!$A:$L,12,FALSE)),"",VLOOKUP(Proj1[[#This Row],[ID]],Query!$A:$L,12,FALSE))</f>
        <v/>
      </c>
      <c r="M43" s="5" t="str">
        <f>IF(ISBLANK(VLOOKUP(Proj1[[#This Row],[ID]],Query!$A:$M,13,FALSE)),"",VLOOKUP(Proj1[[#This Row],[ID]],Query!$A:$M,13,FALSE))</f>
        <v/>
      </c>
      <c r="N43" s="5" t="str">
        <f>IF(ISBLANK(VLOOKUP(Proj1[[#This Row],[ID]],Query!$A:$N,14,FALSE)),"",VLOOKUP(Proj1[[#This Row],[ID]],Query!$A:$N,14,FALSE))</f>
        <v/>
      </c>
      <c r="O43" s="5" t="str">
        <f>IF(ISBLANK(VLOOKUP(Proj1[[#This Row],[ID]],Query!$A:$O,15,FALSE)),"",VLOOKUP(Proj1[[#This Row],[ID]],Query!$A:$O,15,FALSE))</f>
        <v/>
      </c>
      <c r="P43" s="5" t="str">
        <f>IF(ISBLANK(VLOOKUP(Proj1[[#This Row],[ID]],Query!$A:$P,16,FALSE)),"",VLOOKUP(Proj1[[#This Row],[ID]],Query!$A:$P,16,FALSE))</f>
        <v/>
      </c>
    </row>
    <row r="44" spans="1:16">
      <c r="A44" s="18" t="s">
        <v>72</v>
      </c>
      <c r="L44" t="str">
        <f>IF(ISBLANK(VLOOKUP(Proj1[[#This Row],[ID]],Query!$A:$L,12,FALSE)),"",VLOOKUP(Proj1[[#This Row],[ID]],Query!$A:$L,12,FALSE))</f>
        <v/>
      </c>
      <c r="M44" s="5" t="str">
        <f>IF(ISBLANK(VLOOKUP(Proj1[[#This Row],[ID]],Query!$A:$M,13,FALSE)),"",VLOOKUP(Proj1[[#This Row],[ID]],Query!$A:$M,13,FALSE))</f>
        <v/>
      </c>
      <c r="N44" s="5" t="str">
        <f>IF(ISBLANK(VLOOKUP(Proj1[[#This Row],[ID]],Query!$A:$N,14,FALSE)),"",VLOOKUP(Proj1[[#This Row],[ID]],Query!$A:$N,14,FALSE))</f>
        <v/>
      </c>
      <c r="O44" s="5" t="str">
        <f>IF(ISBLANK(VLOOKUP(Proj1[[#This Row],[ID]],Query!$A:$O,15,FALSE)),"",VLOOKUP(Proj1[[#This Row],[ID]],Query!$A:$O,15,FALSE))</f>
        <v/>
      </c>
      <c r="P44" s="5" t="str">
        <f>IF(ISBLANK(VLOOKUP(Proj1[[#This Row],[ID]],Query!$A:$P,16,FALSE)),"",VLOOKUP(Proj1[[#This Row],[ID]],Query!$A:$P,16,FALSE))</f>
        <v/>
      </c>
    </row>
    <row r="45" spans="1:16">
      <c r="A45" s="18" t="s">
        <v>73</v>
      </c>
      <c r="L45" t="str">
        <f>IF(ISBLANK(VLOOKUP(Proj1[[#This Row],[ID]],Query!$A:$L,12,FALSE)),"",VLOOKUP(Proj1[[#This Row],[ID]],Query!$A:$L,12,FALSE))</f>
        <v/>
      </c>
      <c r="M45" s="5" t="str">
        <f>IF(ISBLANK(VLOOKUP(Proj1[[#This Row],[ID]],Query!$A:$M,13,FALSE)),"",VLOOKUP(Proj1[[#This Row],[ID]],Query!$A:$M,13,FALSE))</f>
        <v/>
      </c>
      <c r="N45" s="5" t="str">
        <f>IF(ISBLANK(VLOOKUP(Proj1[[#This Row],[ID]],Query!$A:$N,14,FALSE)),"",VLOOKUP(Proj1[[#This Row],[ID]],Query!$A:$N,14,FALSE))</f>
        <v/>
      </c>
      <c r="O45" s="5" t="str">
        <f>IF(ISBLANK(VLOOKUP(Proj1[[#This Row],[ID]],Query!$A:$O,15,FALSE)),"",VLOOKUP(Proj1[[#This Row],[ID]],Query!$A:$O,15,FALSE))</f>
        <v/>
      </c>
      <c r="P45" s="5" t="str">
        <f>IF(ISBLANK(VLOOKUP(Proj1[[#This Row],[ID]],Query!$A:$P,16,FALSE)),"",VLOOKUP(Proj1[[#This Row],[ID]],Query!$A:$P,16,FALSE))</f>
        <v/>
      </c>
    </row>
    <row r="46" spans="1:16">
      <c r="A46" s="18" t="s">
        <v>74</v>
      </c>
      <c r="L46" t="str">
        <f>IF(ISBLANK(VLOOKUP(Proj1[[#This Row],[ID]],Query!$A:$L,12,FALSE)),"",VLOOKUP(Proj1[[#This Row],[ID]],Query!$A:$L,12,FALSE))</f>
        <v/>
      </c>
      <c r="M46" s="5" t="str">
        <f>IF(ISBLANK(VLOOKUP(Proj1[[#This Row],[ID]],Query!$A:$M,13,FALSE)),"",VLOOKUP(Proj1[[#This Row],[ID]],Query!$A:$M,13,FALSE))</f>
        <v/>
      </c>
      <c r="N46" s="5" t="str">
        <f>IF(ISBLANK(VLOOKUP(Proj1[[#This Row],[ID]],Query!$A:$N,14,FALSE)),"",VLOOKUP(Proj1[[#This Row],[ID]],Query!$A:$N,14,FALSE))</f>
        <v/>
      </c>
      <c r="O46" s="5" t="str">
        <f>IF(ISBLANK(VLOOKUP(Proj1[[#This Row],[ID]],Query!$A:$O,15,FALSE)),"",VLOOKUP(Proj1[[#This Row],[ID]],Query!$A:$O,15,FALSE))</f>
        <v/>
      </c>
      <c r="P46" s="5" t="str">
        <f>IF(ISBLANK(VLOOKUP(Proj1[[#This Row],[ID]],Query!$A:$P,16,FALSE)),"",VLOOKUP(Proj1[[#This Row],[ID]],Query!$A:$P,16,FALSE))</f>
        <v/>
      </c>
    </row>
    <row r="47" spans="1:16">
      <c r="A47" s="18" t="s">
        <v>75</v>
      </c>
      <c r="L47" t="str">
        <f>IF(ISBLANK(VLOOKUP(Proj1[[#This Row],[ID]],Query!$A:$L,12,FALSE)),"",VLOOKUP(Proj1[[#This Row],[ID]],Query!$A:$L,12,FALSE))</f>
        <v/>
      </c>
      <c r="M47" s="5" t="str">
        <f>IF(ISBLANK(VLOOKUP(Proj1[[#This Row],[ID]],Query!$A:$M,13,FALSE)),"",VLOOKUP(Proj1[[#This Row],[ID]],Query!$A:$M,13,FALSE))</f>
        <v/>
      </c>
      <c r="N47" s="5" t="str">
        <f>IF(ISBLANK(VLOOKUP(Proj1[[#This Row],[ID]],Query!$A:$N,14,FALSE)),"",VLOOKUP(Proj1[[#This Row],[ID]],Query!$A:$N,14,FALSE))</f>
        <v/>
      </c>
      <c r="O47" s="5" t="str">
        <f>IF(ISBLANK(VLOOKUP(Proj1[[#This Row],[ID]],Query!$A:$O,15,FALSE)),"",VLOOKUP(Proj1[[#This Row],[ID]],Query!$A:$O,15,FALSE))</f>
        <v/>
      </c>
      <c r="P47" s="5" t="str">
        <f>IF(ISBLANK(VLOOKUP(Proj1[[#This Row],[ID]],Query!$A:$P,16,FALSE)),"",VLOOKUP(Proj1[[#This Row],[ID]],Query!$A:$P,16,FALSE))</f>
        <v/>
      </c>
    </row>
    <row r="48" spans="1:16">
      <c r="A48" s="18" t="s">
        <v>76</v>
      </c>
      <c r="L48" t="str">
        <f>IF(ISBLANK(VLOOKUP(Proj1[[#This Row],[ID]],Query!$A:$L,12,FALSE)),"",VLOOKUP(Proj1[[#This Row],[ID]],Query!$A:$L,12,FALSE))</f>
        <v/>
      </c>
      <c r="M48" s="5" t="str">
        <f>IF(ISBLANK(VLOOKUP(Proj1[[#This Row],[ID]],Query!$A:$M,13,FALSE)),"",VLOOKUP(Proj1[[#This Row],[ID]],Query!$A:$M,13,FALSE))</f>
        <v/>
      </c>
      <c r="N48" s="5" t="str">
        <f>IF(ISBLANK(VLOOKUP(Proj1[[#This Row],[ID]],Query!$A:$N,14,FALSE)),"",VLOOKUP(Proj1[[#This Row],[ID]],Query!$A:$N,14,FALSE))</f>
        <v/>
      </c>
      <c r="O48" s="5" t="str">
        <f>IF(ISBLANK(VLOOKUP(Proj1[[#This Row],[ID]],Query!$A:$O,15,FALSE)),"",VLOOKUP(Proj1[[#This Row],[ID]],Query!$A:$O,15,FALSE))</f>
        <v/>
      </c>
      <c r="P48" s="5" t="str">
        <f>IF(ISBLANK(VLOOKUP(Proj1[[#This Row],[ID]],Query!$A:$P,16,FALSE)),"",VLOOKUP(Proj1[[#This Row],[ID]],Query!$A:$P,16,FALSE))</f>
        <v/>
      </c>
    </row>
    <row r="49" spans="1:16">
      <c r="A49" s="18" t="s">
        <v>77</v>
      </c>
      <c r="L49" t="str">
        <f>IF(ISBLANK(VLOOKUP(Proj1[[#This Row],[ID]],Query!$A:$L,12,FALSE)),"",VLOOKUP(Proj1[[#This Row],[ID]],Query!$A:$L,12,FALSE))</f>
        <v/>
      </c>
      <c r="M49" s="5" t="str">
        <f>IF(ISBLANK(VLOOKUP(Proj1[[#This Row],[ID]],Query!$A:$M,13,FALSE)),"",VLOOKUP(Proj1[[#This Row],[ID]],Query!$A:$M,13,FALSE))</f>
        <v/>
      </c>
      <c r="N49" s="5" t="str">
        <f>IF(ISBLANK(VLOOKUP(Proj1[[#This Row],[ID]],Query!$A:$N,14,FALSE)),"",VLOOKUP(Proj1[[#This Row],[ID]],Query!$A:$N,14,FALSE))</f>
        <v/>
      </c>
      <c r="O49" s="5" t="str">
        <f>IF(ISBLANK(VLOOKUP(Proj1[[#This Row],[ID]],Query!$A:$O,15,FALSE)),"",VLOOKUP(Proj1[[#This Row],[ID]],Query!$A:$O,15,FALSE))</f>
        <v/>
      </c>
      <c r="P49" s="5" t="str">
        <f>IF(ISBLANK(VLOOKUP(Proj1[[#This Row],[ID]],Query!$A:$P,16,FALSE)),"",VLOOKUP(Proj1[[#This Row],[ID]],Query!$A:$P,16,FALSE))</f>
        <v/>
      </c>
    </row>
    <row r="50" spans="1:16">
      <c r="A50" s="18" t="s">
        <v>78</v>
      </c>
      <c r="L50" t="str">
        <f>IF(ISBLANK(VLOOKUP(Proj1[[#This Row],[ID]],Query!$A:$L,12,FALSE)),"",VLOOKUP(Proj1[[#This Row],[ID]],Query!$A:$L,12,FALSE))</f>
        <v/>
      </c>
      <c r="M50" s="5" t="str">
        <f>IF(ISBLANK(VLOOKUP(Proj1[[#This Row],[ID]],Query!$A:$M,13,FALSE)),"",VLOOKUP(Proj1[[#This Row],[ID]],Query!$A:$M,13,FALSE))</f>
        <v/>
      </c>
      <c r="N50" s="5" t="str">
        <f>IF(ISBLANK(VLOOKUP(Proj1[[#This Row],[ID]],Query!$A:$N,14,FALSE)),"",VLOOKUP(Proj1[[#This Row],[ID]],Query!$A:$N,14,FALSE))</f>
        <v/>
      </c>
      <c r="O50" s="5" t="str">
        <f>IF(ISBLANK(VLOOKUP(Proj1[[#This Row],[ID]],Query!$A:$O,15,FALSE)),"",VLOOKUP(Proj1[[#This Row],[ID]],Query!$A:$O,15,FALSE))</f>
        <v/>
      </c>
      <c r="P50" s="5" t="str">
        <f>IF(ISBLANK(VLOOKUP(Proj1[[#This Row],[ID]],Query!$A:$P,16,FALSE)),"",VLOOKUP(Proj1[[#This Row],[ID]],Query!$A:$P,16,FALSE))</f>
        <v/>
      </c>
    </row>
    <row r="51" spans="1:16">
      <c r="A51" s="18" t="s">
        <v>79</v>
      </c>
      <c r="L51" t="str">
        <f>IF(ISBLANK(VLOOKUP(Proj1[[#This Row],[ID]],Query!$A:$L,12,FALSE)),"",VLOOKUP(Proj1[[#This Row],[ID]],Query!$A:$L,12,FALSE))</f>
        <v/>
      </c>
      <c r="M51" s="5" t="str">
        <f>IF(ISBLANK(VLOOKUP(Proj1[[#This Row],[ID]],Query!$A:$M,13,FALSE)),"",VLOOKUP(Proj1[[#This Row],[ID]],Query!$A:$M,13,FALSE))</f>
        <v/>
      </c>
      <c r="N51" s="5" t="str">
        <f>IF(ISBLANK(VLOOKUP(Proj1[[#This Row],[ID]],Query!$A:$N,14,FALSE)),"",VLOOKUP(Proj1[[#This Row],[ID]],Query!$A:$N,14,FALSE))</f>
        <v/>
      </c>
      <c r="O51" s="5" t="str">
        <f>IF(ISBLANK(VLOOKUP(Proj1[[#This Row],[ID]],Query!$A:$O,15,FALSE)),"",VLOOKUP(Proj1[[#This Row],[ID]],Query!$A:$O,15,FALSE))</f>
        <v/>
      </c>
      <c r="P51" s="5" t="str">
        <f>IF(ISBLANK(VLOOKUP(Proj1[[#This Row],[ID]],Query!$A:$P,16,FALSE)),"",VLOOKUP(Proj1[[#This Row],[ID]],Query!$A:$P,16,FALSE))</f>
        <v/>
      </c>
    </row>
    <row r="52" spans="1:16">
      <c r="A52" s="18" t="s">
        <v>80</v>
      </c>
      <c r="L52" t="str">
        <f>IF(ISBLANK(VLOOKUP(Proj1[[#This Row],[ID]],Query!$A:$L,12,FALSE)),"",VLOOKUP(Proj1[[#This Row],[ID]],Query!$A:$L,12,FALSE))</f>
        <v/>
      </c>
      <c r="M52" s="5" t="str">
        <f>IF(ISBLANK(VLOOKUP(Proj1[[#This Row],[ID]],Query!$A:$M,13,FALSE)),"",VLOOKUP(Proj1[[#This Row],[ID]],Query!$A:$M,13,FALSE))</f>
        <v/>
      </c>
      <c r="N52" s="5" t="str">
        <f>IF(ISBLANK(VLOOKUP(Proj1[[#This Row],[ID]],Query!$A:$N,14,FALSE)),"",VLOOKUP(Proj1[[#This Row],[ID]],Query!$A:$N,14,FALSE))</f>
        <v/>
      </c>
      <c r="O52" s="5" t="str">
        <f>IF(ISBLANK(VLOOKUP(Proj1[[#This Row],[ID]],Query!$A:$O,15,FALSE)),"",VLOOKUP(Proj1[[#This Row],[ID]],Query!$A:$O,15,FALSE))</f>
        <v/>
      </c>
      <c r="P52" s="5" t="str">
        <f>IF(ISBLANK(VLOOKUP(Proj1[[#This Row],[ID]],Query!$A:$P,16,FALSE)),"",VLOOKUP(Proj1[[#This Row],[ID]],Query!$A:$P,16,FALSE))</f>
        <v/>
      </c>
    </row>
    <row r="53" spans="1:16">
      <c r="A53" s="18" t="s">
        <v>81</v>
      </c>
      <c r="L53" t="str">
        <f>IF(ISBLANK(VLOOKUP(Proj1[[#This Row],[ID]],Query!$A:$L,12,FALSE)),"",VLOOKUP(Proj1[[#This Row],[ID]],Query!$A:$L,12,FALSE))</f>
        <v/>
      </c>
      <c r="M53" s="5" t="str">
        <f>IF(ISBLANK(VLOOKUP(Proj1[[#This Row],[ID]],Query!$A:$M,13,FALSE)),"",VLOOKUP(Proj1[[#This Row],[ID]],Query!$A:$M,13,FALSE))</f>
        <v/>
      </c>
      <c r="N53" s="5" t="str">
        <f>IF(ISBLANK(VLOOKUP(Proj1[[#This Row],[ID]],Query!$A:$N,14,FALSE)),"",VLOOKUP(Proj1[[#This Row],[ID]],Query!$A:$N,14,FALSE))</f>
        <v/>
      </c>
      <c r="O53" s="5" t="str">
        <f>IF(ISBLANK(VLOOKUP(Proj1[[#This Row],[ID]],Query!$A:$O,15,FALSE)),"",VLOOKUP(Proj1[[#This Row],[ID]],Query!$A:$O,15,FALSE))</f>
        <v/>
      </c>
      <c r="P53" s="5" t="str">
        <f>IF(ISBLANK(VLOOKUP(Proj1[[#This Row],[ID]],Query!$A:$P,16,FALSE)),"",VLOOKUP(Proj1[[#This Row],[ID]],Query!$A:$P,16,FALSE))</f>
        <v/>
      </c>
    </row>
    <row r="54" spans="1:16">
      <c r="A54" s="18" t="s">
        <v>82</v>
      </c>
      <c r="L54" t="str">
        <f>IF(ISBLANK(VLOOKUP(Proj1[[#This Row],[ID]],Query!$A:$L,12,FALSE)),"",VLOOKUP(Proj1[[#This Row],[ID]],Query!$A:$L,12,FALSE))</f>
        <v/>
      </c>
      <c r="M54" s="5" t="str">
        <f>IF(ISBLANK(VLOOKUP(Proj1[[#This Row],[ID]],Query!$A:$M,13,FALSE)),"",VLOOKUP(Proj1[[#This Row],[ID]],Query!$A:$M,13,FALSE))</f>
        <v/>
      </c>
      <c r="N54" s="5" t="str">
        <f>IF(ISBLANK(VLOOKUP(Proj1[[#This Row],[ID]],Query!$A:$N,14,FALSE)),"",VLOOKUP(Proj1[[#This Row],[ID]],Query!$A:$N,14,FALSE))</f>
        <v/>
      </c>
      <c r="O54" s="5" t="str">
        <f>IF(ISBLANK(VLOOKUP(Proj1[[#This Row],[ID]],Query!$A:$O,15,FALSE)),"",VLOOKUP(Proj1[[#This Row],[ID]],Query!$A:$O,15,FALSE))</f>
        <v/>
      </c>
      <c r="P54" s="5" t="str">
        <f>IF(ISBLANK(VLOOKUP(Proj1[[#This Row],[ID]],Query!$A:$P,16,FALSE)),"",VLOOKUP(Proj1[[#This Row],[ID]],Query!$A:$P,16,FALSE))</f>
        <v/>
      </c>
    </row>
    <row r="55" spans="1:16">
      <c r="A55" s="18" t="s">
        <v>83</v>
      </c>
      <c r="L55" t="str">
        <f>IF(ISBLANK(VLOOKUP(Proj1[[#This Row],[ID]],Query!$A:$L,12,FALSE)),"",VLOOKUP(Proj1[[#This Row],[ID]],Query!$A:$L,12,FALSE))</f>
        <v/>
      </c>
      <c r="M55" s="5" t="str">
        <f>IF(ISBLANK(VLOOKUP(Proj1[[#This Row],[ID]],Query!$A:$M,13,FALSE)),"",VLOOKUP(Proj1[[#This Row],[ID]],Query!$A:$M,13,FALSE))</f>
        <v/>
      </c>
      <c r="N55" s="5" t="str">
        <f>IF(ISBLANK(VLOOKUP(Proj1[[#This Row],[ID]],Query!$A:$N,14,FALSE)),"",VLOOKUP(Proj1[[#This Row],[ID]],Query!$A:$N,14,FALSE))</f>
        <v/>
      </c>
      <c r="O55" s="5" t="str">
        <f>IF(ISBLANK(VLOOKUP(Proj1[[#This Row],[ID]],Query!$A:$O,15,FALSE)),"",VLOOKUP(Proj1[[#This Row],[ID]],Query!$A:$O,15,FALSE))</f>
        <v/>
      </c>
      <c r="P55" s="5" t="str">
        <f>IF(ISBLANK(VLOOKUP(Proj1[[#This Row],[ID]],Query!$A:$P,16,FALSE)),"",VLOOKUP(Proj1[[#This Row],[ID]],Query!$A:$P,16,FALSE))</f>
        <v/>
      </c>
    </row>
    <row r="56" spans="1:16">
      <c r="A56" s="18" t="s">
        <v>84</v>
      </c>
      <c r="L56" t="str">
        <f>IF(ISBLANK(VLOOKUP(Proj1[[#This Row],[ID]],Query!$A:$L,12,FALSE)),"",VLOOKUP(Proj1[[#This Row],[ID]],Query!$A:$L,12,FALSE))</f>
        <v/>
      </c>
      <c r="M56" s="5" t="str">
        <f>IF(ISBLANK(VLOOKUP(Proj1[[#This Row],[ID]],Query!$A:$M,13,FALSE)),"",VLOOKUP(Proj1[[#This Row],[ID]],Query!$A:$M,13,FALSE))</f>
        <v/>
      </c>
      <c r="N56" s="5" t="str">
        <f>IF(ISBLANK(VLOOKUP(Proj1[[#This Row],[ID]],Query!$A:$N,14,FALSE)),"",VLOOKUP(Proj1[[#This Row],[ID]],Query!$A:$N,14,FALSE))</f>
        <v/>
      </c>
      <c r="O56" s="5" t="str">
        <f>IF(ISBLANK(VLOOKUP(Proj1[[#This Row],[ID]],Query!$A:$O,15,FALSE)),"",VLOOKUP(Proj1[[#This Row],[ID]],Query!$A:$O,15,FALSE))</f>
        <v/>
      </c>
      <c r="P56" s="5" t="str">
        <f>IF(ISBLANK(VLOOKUP(Proj1[[#This Row],[ID]],Query!$A:$P,16,FALSE)),"",VLOOKUP(Proj1[[#This Row],[ID]],Query!$A:$P,16,FALSE))</f>
        <v/>
      </c>
    </row>
    <row r="57" spans="1:16">
      <c r="A57" s="18" t="s">
        <v>85</v>
      </c>
      <c r="L57" t="str">
        <f>IF(ISBLANK(VLOOKUP(Proj1[[#This Row],[ID]],Query!$A:$L,12,FALSE)),"",VLOOKUP(Proj1[[#This Row],[ID]],Query!$A:$L,12,FALSE))</f>
        <v/>
      </c>
      <c r="M57" s="5" t="str">
        <f>IF(ISBLANK(VLOOKUP(Proj1[[#This Row],[ID]],Query!$A:$M,13,FALSE)),"",VLOOKUP(Proj1[[#This Row],[ID]],Query!$A:$M,13,FALSE))</f>
        <v/>
      </c>
      <c r="N57" s="5" t="str">
        <f>IF(ISBLANK(VLOOKUP(Proj1[[#This Row],[ID]],Query!$A:$N,14,FALSE)),"",VLOOKUP(Proj1[[#This Row],[ID]],Query!$A:$N,14,FALSE))</f>
        <v/>
      </c>
      <c r="O57" s="5" t="str">
        <f>IF(ISBLANK(VLOOKUP(Proj1[[#This Row],[ID]],Query!$A:$O,15,FALSE)),"",VLOOKUP(Proj1[[#This Row],[ID]],Query!$A:$O,15,FALSE))</f>
        <v/>
      </c>
      <c r="P57" s="5" t="str">
        <f>IF(ISBLANK(VLOOKUP(Proj1[[#This Row],[ID]],Query!$A:$P,16,FALSE)),"",VLOOKUP(Proj1[[#This Row],[ID]],Query!$A:$P,16,FALSE))</f>
        <v/>
      </c>
    </row>
    <row r="58" spans="1:16">
      <c r="A58" s="18" t="s">
        <v>86</v>
      </c>
      <c r="L58" t="str">
        <f>IF(ISBLANK(VLOOKUP(Proj1[[#This Row],[ID]],Query!$A:$L,12,FALSE)),"",VLOOKUP(Proj1[[#This Row],[ID]],Query!$A:$L,12,FALSE))</f>
        <v/>
      </c>
      <c r="M58" s="5" t="str">
        <f>IF(ISBLANK(VLOOKUP(Proj1[[#This Row],[ID]],Query!$A:$M,13,FALSE)),"",VLOOKUP(Proj1[[#This Row],[ID]],Query!$A:$M,13,FALSE))</f>
        <v/>
      </c>
      <c r="N58" s="5" t="str">
        <f>IF(ISBLANK(VLOOKUP(Proj1[[#This Row],[ID]],Query!$A:$N,14,FALSE)),"",VLOOKUP(Proj1[[#This Row],[ID]],Query!$A:$N,14,FALSE))</f>
        <v/>
      </c>
      <c r="O58" s="5" t="str">
        <f>IF(ISBLANK(VLOOKUP(Proj1[[#This Row],[ID]],Query!$A:$O,15,FALSE)),"",VLOOKUP(Proj1[[#This Row],[ID]],Query!$A:$O,15,FALSE))</f>
        <v/>
      </c>
      <c r="P58" s="5" t="str">
        <f>IF(ISBLANK(VLOOKUP(Proj1[[#This Row],[ID]],Query!$A:$P,16,FALSE)),"",VLOOKUP(Proj1[[#This Row],[ID]],Query!$A:$P,16,FALSE))</f>
        <v/>
      </c>
    </row>
    <row r="59" spans="1:16">
      <c r="A59" s="18" t="s">
        <v>87</v>
      </c>
      <c r="L59" t="str">
        <f>IF(ISBLANK(VLOOKUP(Proj1[[#This Row],[ID]],Query!$A:$L,12,FALSE)),"",VLOOKUP(Proj1[[#This Row],[ID]],Query!$A:$L,12,FALSE))</f>
        <v/>
      </c>
      <c r="M59" s="5" t="str">
        <f>IF(ISBLANK(VLOOKUP(Proj1[[#This Row],[ID]],Query!$A:$M,13,FALSE)),"",VLOOKUP(Proj1[[#This Row],[ID]],Query!$A:$M,13,FALSE))</f>
        <v/>
      </c>
      <c r="N59" s="5" t="str">
        <f>IF(ISBLANK(VLOOKUP(Proj1[[#This Row],[ID]],Query!$A:$N,14,FALSE)),"",VLOOKUP(Proj1[[#This Row],[ID]],Query!$A:$N,14,FALSE))</f>
        <v/>
      </c>
      <c r="O59" s="5" t="str">
        <f>IF(ISBLANK(VLOOKUP(Proj1[[#This Row],[ID]],Query!$A:$O,15,FALSE)),"",VLOOKUP(Proj1[[#This Row],[ID]],Query!$A:$O,15,FALSE))</f>
        <v/>
      </c>
      <c r="P59" s="5" t="str">
        <f>IF(ISBLANK(VLOOKUP(Proj1[[#This Row],[ID]],Query!$A:$P,16,FALSE)),"",VLOOKUP(Proj1[[#This Row],[ID]],Query!$A:$P,16,FALSE))</f>
        <v/>
      </c>
    </row>
    <row r="60" spans="1:16">
      <c r="A60" s="18" t="s">
        <v>88</v>
      </c>
      <c r="L60" t="str">
        <f>IF(ISBLANK(VLOOKUP(Proj1[[#This Row],[ID]],Query!$A:$L,12,FALSE)),"",VLOOKUP(Proj1[[#This Row],[ID]],Query!$A:$L,12,FALSE))</f>
        <v/>
      </c>
      <c r="M60" s="5" t="str">
        <f>IF(ISBLANK(VLOOKUP(Proj1[[#This Row],[ID]],Query!$A:$M,13,FALSE)),"",VLOOKUP(Proj1[[#This Row],[ID]],Query!$A:$M,13,FALSE))</f>
        <v/>
      </c>
      <c r="N60" s="5" t="str">
        <f>IF(ISBLANK(VLOOKUP(Proj1[[#This Row],[ID]],Query!$A:$N,14,FALSE)),"",VLOOKUP(Proj1[[#This Row],[ID]],Query!$A:$N,14,FALSE))</f>
        <v/>
      </c>
      <c r="O60" s="5" t="str">
        <f>IF(ISBLANK(VLOOKUP(Proj1[[#This Row],[ID]],Query!$A:$O,15,FALSE)),"",VLOOKUP(Proj1[[#This Row],[ID]],Query!$A:$O,15,FALSE))</f>
        <v/>
      </c>
      <c r="P60" s="5" t="str">
        <f>IF(ISBLANK(VLOOKUP(Proj1[[#This Row],[ID]],Query!$A:$P,16,FALSE)),"",VLOOKUP(Proj1[[#This Row],[ID]],Query!$A:$P,16,FALSE))</f>
        <v/>
      </c>
    </row>
    <row r="61" spans="1:16">
      <c r="A61" s="18" t="s">
        <v>89</v>
      </c>
      <c r="L61" t="str">
        <f>IF(ISBLANK(VLOOKUP(Proj1[[#This Row],[ID]],Query!$A:$L,12,FALSE)),"",VLOOKUP(Proj1[[#This Row],[ID]],Query!$A:$L,12,FALSE))</f>
        <v/>
      </c>
      <c r="M61" s="5" t="str">
        <f>IF(ISBLANK(VLOOKUP(Proj1[[#This Row],[ID]],Query!$A:$M,13,FALSE)),"",VLOOKUP(Proj1[[#This Row],[ID]],Query!$A:$M,13,FALSE))</f>
        <v/>
      </c>
      <c r="N61" s="5" t="str">
        <f>IF(ISBLANK(VLOOKUP(Proj1[[#This Row],[ID]],Query!$A:$N,14,FALSE)),"",VLOOKUP(Proj1[[#This Row],[ID]],Query!$A:$N,14,FALSE))</f>
        <v/>
      </c>
      <c r="O61" s="5" t="str">
        <f>IF(ISBLANK(VLOOKUP(Proj1[[#This Row],[ID]],Query!$A:$O,15,FALSE)),"",VLOOKUP(Proj1[[#This Row],[ID]],Query!$A:$O,15,FALSE))</f>
        <v/>
      </c>
      <c r="P61" s="5" t="str">
        <f>IF(ISBLANK(VLOOKUP(Proj1[[#This Row],[ID]],Query!$A:$P,16,FALSE)),"",VLOOKUP(Proj1[[#This Row],[ID]],Query!$A:$P,16,FALSE))</f>
        <v/>
      </c>
    </row>
    <row r="62" spans="1:16">
      <c r="A62" s="18" t="s">
        <v>90</v>
      </c>
      <c r="L62" t="str">
        <f>IF(ISBLANK(VLOOKUP(Proj1[[#This Row],[ID]],Query!$A:$L,12,FALSE)),"",VLOOKUP(Proj1[[#This Row],[ID]],Query!$A:$L,12,FALSE))</f>
        <v/>
      </c>
      <c r="M62" s="5" t="str">
        <f>IF(ISBLANK(VLOOKUP(Proj1[[#This Row],[ID]],Query!$A:$M,13,FALSE)),"",VLOOKUP(Proj1[[#This Row],[ID]],Query!$A:$M,13,FALSE))</f>
        <v/>
      </c>
      <c r="N62" s="5" t="str">
        <f>IF(ISBLANK(VLOOKUP(Proj1[[#This Row],[ID]],Query!$A:$N,14,FALSE)),"",VLOOKUP(Proj1[[#This Row],[ID]],Query!$A:$N,14,FALSE))</f>
        <v/>
      </c>
      <c r="O62" s="5" t="str">
        <f>IF(ISBLANK(VLOOKUP(Proj1[[#This Row],[ID]],Query!$A:$O,15,FALSE)),"",VLOOKUP(Proj1[[#This Row],[ID]],Query!$A:$O,15,FALSE))</f>
        <v/>
      </c>
      <c r="P62" s="5" t="str">
        <f>IF(ISBLANK(VLOOKUP(Proj1[[#This Row],[ID]],Query!$A:$P,16,FALSE)),"",VLOOKUP(Proj1[[#This Row],[ID]],Query!$A:$P,16,FALSE))</f>
        <v/>
      </c>
    </row>
    <row r="63" spans="1:16">
      <c r="A63" s="18" t="s">
        <v>91</v>
      </c>
      <c r="L63" t="str">
        <f>IF(ISBLANK(VLOOKUP(Proj1[[#This Row],[ID]],Query!$A:$L,12,FALSE)),"",VLOOKUP(Proj1[[#This Row],[ID]],Query!$A:$L,12,FALSE))</f>
        <v/>
      </c>
      <c r="M63" s="5" t="str">
        <f>IF(ISBLANK(VLOOKUP(Proj1[[#This Row],[ID]],Query!$A:$M,13,FALSE)),"",VLOOKUP(Proj1[[#This Row],[ID]],Query!$A:$M,13,FALSE))</f>
        <v/>
      </c>
      <c r="N63" s="5" t="str">
        <f>IF(ISBLANK(VLOOKUP(Proj1[[#This Row],[ID]],Query!$A:$N,14,FALSE)),"",VLOOKUP(Proj1[[#This Row],[ID]],Query!$A:$N,14,FALSE))</f>
        <v/>
      </c>
      <c r="O63" s="5" t="str">
        <f>IF(ISBLANK(VLOOKUP(Proj1[[#This Row],[ID]],Query!$A:$O,15,FALSE)),"",VLOOKUP(Proj1[[#This Row],[ID]],Query!$A:$O,15,FALSE))</f>
        <v/>
      </c>
      <c r="P63" s="5" t="str">
        <f>IF(ISBLANK(VLOOKUP(Proj1[[#This Row],[ID]],Query!$A:$P,16,FALSE)),"",VLOOKUP(Proj1[[#This Row],[ID]],Query!$A:$P,16,FALSE))</f>
        <v/>
      </c>
    </row>
    <row r="64" spans="1:16">
      <c r="A64" s="18" t="s">
        <v>92</v>
      </c>
      <c r="L64" t="str">
        <f>IF(ISBLANK(VLOOKUP(Proj1[[#This Row],[ID]],Query!$A:$L,12,FALSE)),"",VLOOKUP(Proj1[[#This Row],[ID]],Query!$A:$L,12,FALSE))</f>
        <v/>
      </c>
      <c r="M64" s="5" t="str">
        <f>IF(ISBLANK(VLOOKUP(Proj1[[#This Row],[ID]],Query!$A:$M,13,FALSE)),"",VLOOKUP(Proj1[[#This Row],[ID]],Query!$A:$M,13,FALSE))</f>
        <v/>
      </c>
      <c r="N64" s="5" t="str">
        <f>IF(ISBLANK(VLOOKUP(Proj1[[#This Row],[ID]],Query!$A:$N,14,FALSE)),"",VLOOKUP(Proj1[[#This Row],[ID]],Query!$A:$N,14,FALSE))</f>
        <v/>
      </c>
      <c r="O64" s="5" t="str">
        <f>IF(ISBLANK(VLOOKUP(Proj1[[#This Row],[ID]],Query!$A:$O,15,FALSE)),"",VLOOKUP(Proj1[[#This Row],[ID]],Query!$A:$O,15,FALSE))</f>
        <v/>
      </c>
      <c r="P64" s="5" t="str">
        <f>IF(ISBLANK(VLOOKUP(Proj1[[#This Row],[ID]],Query!$A:$P,16,FALSE)),"",VLOOKUP(Proj1[[#This Row],[ID]],Query!$A:$P,16,FALSE))</f>
        <v/>
      </c>
    </row>
    <row r="65" spans="1:16">
      <c r="A65" s="18" t="s">
        <v>93</v>
      </c>
      <c r="L65" t="str">
        <f>IF(ISBLANK(VLOOKUP(Proj1[[#This Row],[ID]],Query!$A:$L,12,FALSE)),"",VLOOKUP(Proj1[[#This Row],[ID]],Query!$A:$L,12,FALSE))</f>
        <v/>
      </c>
      <c r="M65" s="5" t="str">
        <f>IF(ISBLANK(VLOOKUP(Proj1[[#This Row],[ID]],Query!$A:$M,13,FALSE)),"",VLOOKUP(Proj1[[#This Row],[ID]],Query!$A:$M,13,FALSE))</f>
        <v/>
      </c>
      <c r="N65" s="5" t="str">
        <f>IF(ISBLANK(VLOOKUP(Proj1[[#This Row],[ID]],Query!$A:$N,14,FALSE)),"",VLOOKUP(Proj1[[#This Row],[ID]],Query!$A:$N,14,FALSE))</f>
        <v/>
      </c>
      <c r="O65" s="5" t="str">
        <f>IF(ISBLANK(VLOOKUP(Proj1[[#This Row],[ID]],Query!$A:$O,15,FALSE)),"",VLOOKUP(Proj1[[#This Row],[ID]],Query!$A:$O,15,FALSE))</f>
        <v/>
      </c>
      <c r="P65" s="5" t="str">
        <f>IF(ISBLANK(VLOOKUP(Proj1[[#This Row],[ID]],Query!$A:$P,16,FALSE)),"",VLOOKUP(Proj1[[#This Row],[ID]],Query!$A:$P,16,FALSE))</f>
        <v/>
      </c>
    </row>
    <row r="66" spans="1:16">
      <c r="A66" s="18" t="s">
        <v>94</v>
      </c>
      <c r="L66" t="str">
        <f>IF(ISBLANK(VLOOKUP(Proj1[[#This Row],[ID]],Query!$A:$L,12,FALSE)),"",VLOOKUP(Proj1[[#This Row],[ID]],Query!$A:$L,12,FALSE))</f>
        <v/>
      </c>
      <c r="M66" s="5" t="str">
        <f>IF(ISBLANK(VLOOKUP(Proj1[[#This Row],[ID]],Query!$A:$M,13,FALSE)),"",VLOOKUP(Proj1[[#This Row],[ID]],Query!$A:$M,13,FALSE))</f>
        <v/>
      </c>
      <c r="N66" s="5" t="str">
        <f>IF(ISBLANK(VLOOKUP(Proj1[[#This Row],[ID]],Query!$A:$N,14,FALSE)),"",VLOOKUP(Proj1[[#This Row],[ID]],Query!$A:$N,14,FALSE))</f>
        <v/>
      </c>
      <c r="O66" s="5" t="str">
        <f>IF(ISBLANK(VLOOKUP(Proj1[[#This Row],[ID]],Query!$A:$O,15,FALSE)),"",VLOOKUP(Proj1[[#This Row],[ID]],Query!$A:$O,15,FALSE))</f>
        <v/>
      </c>
      <c r="P66" s="5" t="str">
        <f>IF(ISBLANK(VLOOKUP(Proj1[[#This Row],[ID]],Query!$A:$P,16,FALSE)),"",VLOOKUP(Proj1[[#This Row],[ID]],Query!$A:$P,16,FALSE))</f>
        <v/>
      </c>
    </row>
    <row r="67" spans="1:16">
      <c r="A67" s="18" t="s">
        <v>95</v>
      </c>
      <c r="L67" t="str">
        <f>IF(ISBLANK(VLOOKUP(Proj1[[#This Row],[ID]],Query!$A:$L,12,FALSE)),"",VLOOKUP(Proj1[[#This Row],[ID]],Query!$A:$L,12,FALSE))</f>
        <v/>
      </c>
      <c r="M67" s="5" t="str">
        <f>IF(ISBLANK(VLOOKUP(Proj1[[#This Row],[ID]],Query!$A:$M,13,FALSE)),"",VLOOKUP(Proj1[[#This Row],[ID]],Query!$A:$M,13,FALSE))</f>
        <v/>
      </c>
      <c r="N67" s="5" t="str">
        <f>IF(ISBLANK(VLOOKUP(Proj1[[#This Row],[ID]],Query!$A:$N,14,FALSE)),"",VLOOKUP(Proj1[[#This Row],[ID]],Query!$A:$N,14,FALSE))</f>
        <v/>
      </c>
      <c r="O67" s="5" t="str">
        <f>IF(ISBLANK(VLOOKUP(Proj1[[#This Row],[ID]],Query!$A:$O,15,FALSE)),"",VLOOKUP(Proj1[[#This Row],[ID]],Query!$A:$O,15,FALSE))</f>
        <v/>
      </c>
      <c r="P67" s="5" t="str">
        <f>IF(ISBLANK(VLOOKUP(Proj1[[#This Row],[ID]],Query!$A:$P,16,FALSE)),"",VLOOKUP(Proj1[[#This Row],[ID]],Query!$A:$P,16,FALSE))</f>
        <v/>
      </c>
    </row>
    <row r="68" spans="1:16">
      <c r="A68" s="18" t="s">
        <v>96</v>
      </c>
      <c r="L68" t="str">
        <f>IF(ISBLANK(VLOOKUP(Proj1[[#This Row],[ID]],Query!$A:$L,12,FALSE)),"",VLOOKUP(Proj1[[#This Row],[ID]],Query!$A:$L,12,FALSE))</f>
        <v/>
      </c>
      <c r="M68" s="5" t="str">
        <f>IF(ISBLANK(VLOOKUP(Proj1[[#This Row],[ID]],Query!$A:$M,13,FALSE)),"",VLOOKUP(Proj1[[#This Row],[ID]],Query!$A:$M,13,FALSE))</f>
        <v/>
      </c>
      <c r="N68" s="5" t="str">
        <f>IF(ISBLANK(VLOOKUP(Proj1[[#This Row],[ID]],Query!$A:$N,14,FALSE)),"",VLOOKUP(Proj1[[#This Row],[ID]],Query!$A:$N,14,FALSE))</f>
        <v/>
      </c>
      <c r="O68" s="5" t="str">
        <f>IF(ISBLANK(VLOOKUP(Proj1[[#This Row],[ID]],Query!$A:$O,15,FALSE)),"",VLOOKUP(Proj1[[#This Row],[ID]],Query!$A:$O,15,FALSE))</f>
        <v/>
      </c>
      <c r="P68" s="5" t="str">
        <f>IF(ISBLANK(VLOOKUP(Proj1[[#This Row],[ID]],Query!$A:$P,16,FALSE)),"",VLOOKUP(Proj1[[#This Row],[ID]],Query!$A:$P,16,FALSE))</f>
        <v/>
      </c>
    </row>
    <row r="69" spans="1:16">
      <c r="A69" s="18" t="s">
        <v>97</v>
      </c>
      <c r="L69" t="str">
        <f>IF(ISBLANK(VLOOKUP(Proj1[[#This Row],[ID]],Query!$A:$L,12,FALSE)),"",VLOOKUP(Proj1[[#This Row],[ID]],Query!$A:$L,12,FALSE))</f>
        <v/>
      </c>
      <c r="M69" s="5" t="str">
        <f>IF(ISBLANK(VLOOKUP(Proj1[[#This Row],[ID]],Query!$A:$M,13,FALSE)),"",VLOOKUP(Proj1[[#This Row],[ID]],Query!$A:$M,13,FALSE))</f>
        <v/>
      </c>
      <c r="N69" s="5" t="str">
        <f>IF(ISBLANK(VLOOKUP(Proj1[[#This Row],[ID]],Query!$A:$N,14,FALSE)),"",VLOOKUP(Proj1[[#This Row],[ID]],Query!$A:$N,14,FALSE))</f>
        <v/>
      </c>
      <c r="O69" s="5" t="str">
        <f>IF(ISBLANK(VLOOKUP(Proj1[[#This Row],[ID]],Query!$A:$O,15,FALSE)),"",VLOOKUP(Proj1[[#This Row],[ID]],Query!$A:$O,15,FALSE))</f>
        <v/>
      </c>
      <c r="P69" s="5" t="str">
        <f>IF(ISBLANK(VLOOKUP(Proj1[[#This Row],[ID]],Query!$A:$P,16,FALSE)),"",VLOOKUP(Proj1[[#This Row],[ID]],Query!$A:$P,16,FALSE))</f>
        <v/>
      </c>
    </row>
    <row r="70" spans="1:16">
      <c r="A70" s="18" t="s">
        <v>98</v>
      </c>
      <c r="L70" t="str">
        <f>IF(ISBLANK(VLOOKUP(Proj1[[#This Row],[ID]],Query!$A:$L,12,FALSE)),"",VLOOKUP(Proj1[[#This Row],[ID]],Query!$A:$L,12,FALSE))</f>
        <v/>
      </c>
      <c r="M70" s="5" t="str">
        <f>IF(ISBLANK(VLOOKUP(Proj1[[#This Row],[ID]],Query!$A:$M,13,FALSE)),"",VLOOKUP(Proj1[[#This Row],[ID]],Query!$A:$M,13,FALSE))</f>
        <v/>
      </c>
      <c r="N70" s="5" t="str">
        <f>IF(ISBLANK(VLOOKUP(Proj1[[#This Row],[ID]],Query!$A:$N,14,FALSE)),"",VLOOKUP(Proj1[[#This Row],[ID]],Query!$A:$N,14,FALSE))</f>
        <v/>
      </c>
      <c r="O70" s="5" t="str">
        <f>IF(ISBLANK(VLOOKUP(Proj1[[#This Row],[ID]],Query!$A:$O,15,FALSE)),"",VLOOKUP(Proj1[[#This Row],[ID]],Query!$A:$O,15,FALSE))</f>
        <v/>
      </c>
      <c r="P70" s="5" t="str">
        <f>IF(ISBLANK(VLOOKUP(Proj1[[#This Row],[ID]],Query!$A:$P,16,FALSE)),"",VLOOKUP(Proj1[[#This Row],[ID]],Query!$A:$P,16,FALSE))</f>
        <v/>
      </c>
    </row>
    <row r="71" spans="1:16">
      <c r="A71" s="18" t="s">
        <v>99</v>
      </c>
      <c r="L71" t="str">
        <f>IF(ISBLANK(VLOOKUP(Proj1[[#This Row],[ID]],Query!$A:$L,12,FALSE)),"",VLOOKUP(Proj1[[#This Row],[ID]],Query!$A:$L,12,FALSE))</f>
        <v/>
      </c>
      <c r="M71" s="5" t="str">
        <f>IF(ISBLANK(VLOOKUP(Proj1[[#This Row],[ID]],Query!$A:$M,13,FALSE)),"",VLOOKUP(Proj1[[#This Row],[ID]],Query!$A:$M,13,FALSE))</f>
        <v/>
      </c>
      <c r="N71" s="5" t="str">
        <f>IF(ISBLANK(VLOOKUP(Proj1[[#This Row],[ID]],Query!$A:$N,14,FALSE)),"",VLOOKUP(Proj1[[#This Row],[ID]],Query!$A:$N,14,FALSE))</f>
        <v/>
      </c>
      <c r="O71" s="5" t="str">
        <f>IF(ISBLANK(VLOOKUP(Proj1[[#This Row],[ID]],Query!$A:$O,15,FALSE)),"",VLOOKUP(Proj1[[#This Row],[ID]],Query!$A:$O,15,FALSE))</f>
        <v/>
      </c>
      <c r="P71" s="5" t="str">
        <f>IF(ISBLANK(VLOOKUP(Proj1[[#This Row],[ID]],Query!$A:$P,16,FALSE)),"",VLOOKUP(Proj1[[#This Row],[ID]],Query!$A:$P,16,FALSE))</f>
        <v/>
      </c>
    </row>
    <row r="72" spans="1:16">
      <c r="A72" s="18" t="s">
        <v>100</v>
      </c>
      <c r="L72" t="str">
        <f>IF(ISBLANK(VLOOKUP(Proj1[[#This Row],[ID]],Query!$A:$L,12,FALSE)),"",VLOOKUP(Proj1[[#This Row],[ID]],Query!$A:$L,12,FALSE))</f>
        <v/>
      </c>
      <c r="M72" s="5" t="str">
        <f>IF(ISBLANK(VLOOKUP(Proj1[[#This Row],[ID]],Query!$A:$M,13,FALSE)),"",VLOOKUP(Proj1[[#This Row],[ID]],Query!$A:$M,13,FALSE))</f>
        <v/>
      </c>
      <c r="N72" s="5" t="str">
        <f>IF(ISBLANK(VLOOKUP(Proj1[[#This Row],[ID]],Query!$A:$N,14,FALSE)),"",VLOOKUP(Proj1[[#This Row],[ID]],Query!$A:$N,14,FALSE))</f>
        <v/>
      </c>
      <c r="O72" s="5" t="str">
        <f>IF(ISBLANK(VLOOKUP(Proj1[[#This Row],[ID]],Query!$A:$O,15,FALSE)),"",VLOOKUP(Proj1[[#This Row],[ID]],Query!$A:$O,15,FALSE))</f>
        <v/>
      </c>
      <c r="P72" s="5" t="str">
        <f>IF(ISBLANK(VLOOKUP(Proj1[[#This Row],[ID]],Query!$A:$P,16,FALSE)),"",VLOOKUP(Proj1[[#This Row],[ID]],Query!$A:$P,16,FALSE))</f>
        <v/>
      </c>
    </row>
    <row r="73" spans="1:16">
      <c r="A73" s="18" t="s">
        <v>101</v>
      </c>
      <c r="L73" t="str">
        <f>IF(ISBLANK(VLOOKUP(Proj1[[#This Row],[ID]],Query!$A:$L,12,FALSE)),"",VLOOKUP(Proj1[[#This Row],[ID]],Query!$A:$L,12,FALSE))</f>
        <v/>
      </c>
      <c r="M73" s="5" t="str">
        <f>IF(ISBLANK(VLOOKUP(Proj1[[#This Row],[ID]],Query!$A:$M,13,FALSE)),"",VLOOKUP(Proj1[[#This Row],[ID]],Query!$A:$M,13,FALSE))</f>
        <v/>
      </c>
      <c r="N73" s="5" t="str">
        <f>IF(ISBLANK(VLOOKUP(Proj1[[#This Row],[ID]],Query!$A:$N,14,FALSE)),"",VLOOKUP(Proj1[[#This Row],[ID]],Query!$A:$N,14,FALSE))</f>
        <v/>
      </c>
      <c r="O73" s="5" t="str">
        <f>IF(ISBLANK(VLOOKUP(Proj1[[#This Row],[ID]],Query!$A:$O,15,FALSE)),"",VLOOKUP(Proj1[[#This Row],[ID]],Query!$A:$O,15,FALSE))</f>
        <v/>
      </c>
      <c r="P73" s="5" t="str">
        <f>IF(ISBLANK(VLOOKUP(Proj1[[#This Row],[ID]],Query!$A:$P,16,FALSE)),"",VLOOKUP(Proj1[[#This Row],[ID]],Query!$A:$P,16,FALSE))</f>
        <v/>
      </c>
    </row>
    <row r="74" spans="1:16">
      <c r="A74" s="18" t="s">
        <v>102</v>
      </c>
      <c r="L74" t="str">
        <f>IF(ISBLANK(VLOOKUP(Proj1[[#This Row],[ID]],Query!$A:$L,12,FALSE)),"",VLOOKUP(Proj1[[#This Row],[ID]],Query!$A:$L,12,FALSE))</f>
        <v/>
      </c>
      <c r="M74" s="5" t="str">
        <f>IF(ISBLANK(VLOOKUP(Proj1[[#This Row],[ID]],Query!$A:$M,13,FALSE)),"",VLOOKUP(Proj1[[#This Row],[ID]],Query!$A:$M,13,FALSE))</f>
        <v/>
      </c>
      <c r="N74" s="5" t="str">
        <f>IF(ISBLANK(VLOOKUP(Proj1[[#This Row],[ID]],Query!$A:$N,14,FALSE)),"",VLOOKUP(Proj1[[#This Row],[ID]],Query!$A:$N,14,FALSE))</f>
        <v/>
      </c>
      <c r="O74" s="5" t="str">
        <f>IF(ISBLANK(VLOOKUP(Proj1[[#This Row],[ID]],Query!$A:$O,15,FALSE)),"",VLOOKUP(Proj1[[#This Row],[ID]],Query!$A:$O,15,FALSE))</f>
        <v/>
      </c>
      <c r="P74" s="5" t="str">
        <f>IF(ISBLANK(VLOOKUP(Proj1[[#This Row],[ID]],Query!$A:$P,16,FALSE)),"",VLOOKUP(Proj1[[#This Row],[ID]],Query!$A:$P,16,FALSE))</f>
        <v/>
      </c>
    </row>
    <row r="75" spans="1:16">
      <c r="A75" s="18" t="s">
        <v>103</v>
      </c>
      <c r="L75" t="str">
        <f>IF(ISBLANK(VLOOKUP(Proj1[[#This Row],[ID]],Query!$A:$L,12,FALSE)),"",VLOOKUP(Proj1[[#This Row],[ID]],Query!$A:$L,12,FALSE))</f>
        <v/>
      </c>
      <c r="M75" s="5" t="str">
        <f>IF(ISBLANK(VLOOKUP(Proj1[[#This Row],[ID]],Query!$A:$M,13,FALSE)),"",VLOOKUP(Proj1[[#This Row],[ID]],Query!$A:$M,13,FALSE))</f>
        <v/>
      </c>
      <c r="N75" s="5" t="str">
        <f>IF(ISBLANK(VLOOKUP(Proj1[[#This Row],[ID]],Query!$A:$N,14,FALSE)),"",VLOOKUP(Proj1[[#This Row],[ID]],Query!$A:$N,14,FALSE))</f>
        <v/>
      </c>
      <c r="O75" s="5" t="str">
        <f>IF(ISBLANK(VLOOKUP(Proj1[[#This Row],[ID]],Query!$A:$O,15,FALSE)),"",VLOOKUP(Proj1[[#This Row],[ID]],Query!$A:$O,15,FALSE))</f>
        <v/>
      </c>
      <c r="P75" s="5" t="str">
        <f>IF(ISBLANK(VLOOKUP(Proj1[[#This Row],[ID]],Query!$A:$P,16,FALSE)),"",VLOOKUP(Proj1[[#This Row],[ID]],Query!$A:$P,16,FALSE))</f>
        <v/>
      </c>
    </row>
    <row r="76" spans="1:16">
      <c r="A76" s="18" t="s">
        <v>104</v>
      </c>
      <c r="L76" t="str">
        <f>IF(ISBLANK(VLOOKUP(Proj1[[#This Row],[ID]],Query!$A:$L,12,FALSE)),"",VLOOKUP(Proj1[[#This Row],[ID]],Query!$A:$L,12,FALSE))</f>
        <v/>
      </c>
      <c r="M76" s="5" t="str">
        <f>IF(ISBLANK(VLOOKUP(Proj1[[#This Row],[ID]],Query!$A:$M,13,FALSE)),"",VLOOKUP(Proj1[[#This Row],[ID]],Query!$A:$M,13,FALSE))</f>
        <v/>
      </c>
      <c r="N76" s="5" t="str">
        <f>IF(ISBLANK(VLOOKUP(Proj1[[#This Row],[ID]],Query!$A:$N,14,FALSE)),"",VLOOKUP(Proj1[[#This Row],[ID]],Query!$A:$N,14,FALSE))</f>
        <v/>
      </c>
      <c r="O76" s="5" t="str">
        <f>IF(ISBLANK(VLOOKUP(Proj1[[#This Row],[ID]],Query!$A:$O,15,FALSE)),"",VLOOKUP(Proj1[[#This Row],[ID]],Query!$A:$O,15,FALSE))</f>
        <v/>
      </c>
      <c r="P76" s="5" t="str">
        <f>IF(ISBLANK(VLOOKUP(Proj1[[#This Row],[ID]],Query!$A:$P,16,FALSE)),"",VLOOKUP(Proj1[[#This Row],[ID]],Query!$A:$P,16,FALSE))</f>
        <v/>
      </c>
    </row>
    <row r="77" spans="1:16">
      <c r="A77" s="18" t="s">
        <v>105</v>
      </c>
      <c r="L77" t="str">
        <f>IF(ISBLANK(VLOOKUP(Proj1[[#This Row],[ID]],Query!$A:$L,12,FALSE)),"",VLOOKUP(Proj1[[#This Row],[ID]],Query!$A:$L,12,FALSE))</f>
        <v/>
      </c>
      <c r="M77" s="5" t="str">
        <f>IF(ISBLANK(VLOOKUP(Proj1[[#This Row],[ID]],Query!$A:$M,13,FALSE)),"",VLOOKUP(Proj1[[#This Row],[ID]],Query!$A:$M,13,FALSE))</f>
        <v/>
      </c>
      <c r="N77" s="5" t="str">
        <f>IF(ISBLANK(VLOOKUP(Proj1[[#This Row],[ID]],Query!$A:$N,14,FALSE)),"",VLOOKUP(Proj1[[#This Row],[ID]],Query!$A:$N,14,FALSE))</f>
        <v/>
      </c>
      <c r="O77" s="5" t="str">
        <f>IF(ISBLANK(VLOOKUP(Proj1[[#This Row],[ID]],Query!$A:$O,15,FALSE)),"",VLOOKUP(Proj1[[#This Row],[ID]],Query!$A:$O,15,FALSE))</f>
        <v/>
      </c>
      <c r="P77" s="5" t="str">
        <f>IF(ISBLANK(VLOOKUP(Proj1[[#This Row],[ID]],Query!$A:$P,16,FALSE)),"",VLOOKUP(Proj1[[#This Row],[ID]],Query!$A:$P,16,FALSE))</f>
        <v/>
      </c>
    </row>
    <row r="78" spans="1:16">
      <c r="A78" s="18" t="s">
        <v>106</v>
      </c>
      <c r="L78" t="str">
        <f>IF(ISBLANK(VLOOKUP(Proj1[[#This Row],[ID]],Query!$A:$L,12,FALSE)),"",VLOOKUP(Proj1[[#This Row],[ID]],Query!$A:$L,12,FALSE))</f>
        <v/>
      </c>
      <c r="M78" s="5" t="str">
        <f>IF(ISBLANK(VLOOKUP(Proj1[[#This Row],[ID]],Query!$A:$M,13,FALSE)),"",VLOOKUP(Proj1[[#This Row],[ID]],Query!$A:$M,13,FALSE))</f>
        <v/>
      </c>
      <c r="N78" s="5" t="str">
        <f>IF(ISBLANK(VLOOKUP(Proj1[[#This Row],[ID]],Query!$A:$N,14,FALSE)),"",VLOOKUP(Proj1[[#This Row],[ID]],Query!$A:$N,14,FALSE))</f>
        <v/>
      </c>
      <c r="O78" s="5" t="str">
        <f>IF(ISBLANK(VLOOKUP(Proj1[[#This Row],[ID]],Query!$A:$O,15,FALSE)),"",VLOOKUP(Proj1[[#This Row],[ID]],Query!$A:$O,15,FALSE))</f>
        <v/>
      </c>
      <c r="P78" s="5" t="str">
        <f>IF(ISBLANK(VLOOKUP(Proj1[[#This Row],[ID]],Query!$A:$P,16,FALSE)),"",VLOOKUP(Proj1[[#This Row],[ID]],Query!$A:$P,16,FALSE))</f>
        <v/>
      </c>
    </row>
    <row r="79" spans="1:16">
      <c r="A79" s="18" t="s">
        <v>107</v>
      </c>
      <c r="L79" t="str">
        <f>IF(ISBLANK(VLOOKUP(Proj1[[#This Row],[ID]],Query!$A:$L,12,FALSE)),"",VLOOKUP(Proj1[[#This Row],[ID]],Query!$A:$L,12,FALSE))</f>
        <v/>
      </c>
      <c r="M79" s="5" t="str">
        <f>IF(ISBLANK(VLOOKUP(Proj1[[#This Row],[ID]],Query!$A:$M,13,FALSE)),"",VLOOKUP(Proj1[[#This Row],[ID]],Query!$A:$M,13,FALSE))</f>
        <v/>
      </c>
      <c r="N79" s="5" t="str">
        <f>IF(ISBLANK(VLOOKUP(Proj1[[#This Row],[ID]],Query!$A:$N,14,FALSE)),"",VLOOKUP(Proj1[[#This Row],[ID]],Query!$A:$N,14,FALSE))</f>
        <v/>
      </c>
      <c r="O79" s="5" t="str">
        <f>IF(ISBLANK(VLOOKUP(Proj1[[#This Row],[ID]],Query!$A:$O,15,FALSE)),"",VLOOKUP(Proj1[[#This Row],[ID]],Query!$A:$O,15,FALSE))</f>
        <v/>
      </c>
      <c r="P79" s="5" t="str">
        <f>IF(ISBLANK(VLOOKUP(Proj1[[#This Row],[ID]],Query!$A:$P,16,FALSE)),"",VLOOKUP(Proj1[[#This Row],[ID]],Query!$A:$P,16,FALSE))</f>
        <v/>
      </c>
    </row>
    <row r="80" spans="1:16">
      <c r="A80" s="18" t="s">
        <v>108</v>
      </c>
      <c r="L80" t="str">
        <f>IF(ISBLANK(VLOOKUP(Proj1[[#This Row],[ID]],Query!$A:$L,12,FALSE)),"",VLOOKUP(Proj1[[#This Row],[ID]],Query!$A:$L,12,FALSE))</f>
        <v/>
      </c>
      <c r="M80" s="5" t="str">
        <f>IF(ISBLANK(VLOOKUP(Proj1[[#This Row],[ID]],Query!$A:$M,13,FALSE)),"",VLOOKUP(Proj1[[#This Row],[ID]],Query!$A:$M,13,FALSE))</f>
        <v/>
      </c>
      <c r="N80" s="5" t="str">
        <f>IF(ISBLANK(VLOOKUP(Proj1[[#This Row],[ID]],Query!$A:$N,14,FALSE)),"",VLOOKUP(Proj1[[#This Row],[ID]],Query!$A:$N,14,FALSE))</f>
        <v/>
      </c>
      <c r="O80" s="5" t="str">
        <f>IF(ISBLANK(VLOOKUP(Proj1[[#This Row],[ID]],Query!$A:$O,15,FALSE)),"",VLOOKUP(Proj1[[#This Row],[ID]],Query!$A:$O,15,FALSE))</f>
        <v/>
      </c>
      <c r="P80" s="5" t="str">
        <f>IF(ISBLANK(VLOOKUP(Proj1[[#This Row],[ID]],Query!$A:$P,16,FALSE)),"",VLOOKUP(Proj1[[#This Row],[ID]],Query!$A:$P,16,FALSE))</f>
        <v/>
      </c>
    </row>
    <row r="81" spans="1:16">
      <c r="A81" s="18" t="s">
        <v>109</v>
      </c>
      <c r="L81" t="str">
        <f>IF(ISBLANK(VLOOKUP(Proj1[[#This Row],[ID]],Query!$A:$L,12,FALSE)),"",VLOOKUP(Proj1[[#This Row],[ID]],Query!$A:$L,12,FALSE))</f>
        <v/>
      </c>
      <c r="M81" s="5" t="str">
        <f>IF(ISBLANK(VLOOKUP(Proj1[[#This Row],[ID]],Query!$A:$M,13,FALSE)),"",VLOOKUP(Proj1[[#This Row],[ID]],Query!$A:$M,13,FALSE))</f>
        <v/>
      </c>
      <c r="N81" s="5" t="str">
        <f>IF(ISBLANK(VLOOKUP(Proj1[[#This Row],[ID]],Query!$A:$N,14,FALSE)),"",VLOOKUP(Proj1[[#This Row],[ID]],Query!$A:$N,14,FALSE))</f>
        <v/>
      </c>
      <c r="O81" s="5" t="str">
        <f>IF(ISBLANK(VLOOKUP(Proj1[[#This Row],[ID]],Query!$A:$O,15,FALSE)),"",VLOOKUP(Proj1[[#This Row],[ID]],Query!$A:$O,15,FALSE))</f>
        <v/>
      </c>
      <c r="P81" s="5" t="str">
        <f>IF(ISBLANK(VLOOKUP(Proj1[[#This Row],[ID]],Query!$A:$P,16,FALSE)),"",VLOOKUP(Proj1[[#This Row],[ID]],Query!$A:$P,16,FALSE))</f>
        <v/>
      </c>
    </row>
    <row r="82" spans="1:16">
      <c r="A82" s="18" t="s">
        <v>110</v>
      </c>
      <c r="L82" t="str">
        <f>IF(ISBLANK(VLOOKUP(Proj1[[#This Row],[ID]],Query!$A:$L,12,FALSE)),"",VLOOKUP(Proj1[[#This Row],[ID]],Query!$A:$L,12,FALSE))</f>
        <v/>
      </c>
      <c r="M82" s="5" t="str">
        <f>IF(ISBLANK(VLOOKUP(Proj1[[#This Row],[ID]],Query!$A:$M,13,FALSE)),"",VLOOKUP(Proj1[[#This Row],[ID]],Query!$A:$M,13,FALSE))</f>
        <v/>
      </c>
      <c r="N82" s="5" t="str">
        <f>IF(ISBLANK(VLOOKUP(Proj1[[#This Row],[ID]],Query!$A:$N,14,FALSE)),"",VLOOKUP(Proj1[[#This Row],[ID]],Query!$A:$N,14,FALSE))</f>
        <v/>
      </c>
      <c r="O82" s="5" t="str">
        <f>IF(ISBLANK(VLOOKUP(Proj1[[#This Row],[ID]],Query!$A:$O,15,FALSE)),"",VLOOKUP(Proj1[[#This Row],[ID]],Query!$A:$O,15,FALSE))</f>
        <v/>
      </c>
      <c r="P82" s="5" t="str">
        <f>IF(ISBLANK(VLOOKUP(Proj1[[#This Row],[ID]],Query!$A:$P,16,FALSE)),"",VLOOKUP(Proj1[[#This Row],[ID]],Query!$A:$P,16,FALSE))</f>
        <v/>
      </c>
    </row>
    <row r="83" spans="1:16">
      <c r="A83" s="18" t="s">
        <v>111</v>
      </c>
      <c r="L83" t="str">
        <f>IF(ISBLANK(VLOOKUP(Proj1[[#This Row],[ID]],Query!$A:$L,12,FALSE)),"",VLOOKUP(Proj1[[#This Row],[ID]],Query!$A:$L,12,FALSE))</f>
        <v/>
      </c>
      <c r="M83" s="5" t="str">
        <f>IF(ISBLANK(VLOOKUP(Proj1[[#This Row],[ID]],Query!$A:$M,13,FALSE)),"",VLOOKUP(Proj1[[#This Row],[ID]],Query!$A:$M,13,FALSE))</f>
        <v/>
      </c>
      <c r="N83" s="5" t="str">
        <f>IF(ISBLANK(VLOOKUP(Proj1[[#This Row],[ID]],Query!$A:$N,14,FALSE)),"",VLOOKUP(Proj1[[#This Row],[ID]],Query!$A:$N,14,FALSE))</f>
        <v/>
      </c>
      <c r="O83" s="5" t="str">
        <f>IF(ISBLANK(VLOOKUP(Proj1[[#This Row],[ID]],Query!$A:$O,15,FALSE)),"",VLOOKUP(Proj1[[#This Row],[ID]],Query!$A:$O,15,FALSE))</f>
        <v/>
      </c>
      <c r="P83" s="5" t="str">
        <f>IF(ISBLANK(VLOOKUP(Proj1[[#This Row],[ID]],Query!$A:$P,16,FALSE)),"",VLOOKUP(Proj1[[#This Row],[ID]],Query!$A:$P,16,FALSE))</f>
        <v/>
      </c>
    </row>
    <row r="84" spans="1:16">
      <c r="A84" s="18" t="s">
        <v>112</v>
      </c>
      <c r="L84" t="str">
        <f>IF(ISBLANK(VLOOKUP(Proj1[[#This Row],[ID]],Query!$A:$L,12,FALSE)),"",VLOOKUP(Proj1[[#This Row],[ID]],Query!$A:$L,12,FALSE))</f>
        <v/>
      </c>
      <c r="M84" s="5" t="str">
        <f>IF(ISBLANK(VLOOKUP(Proj1[[#This Row],[ID]],Query!$A:$M,13,FALSE)),"",VLOOKUP(Proj1[[#This Row],[ID]],Query!$A:$M,13,FALSE))</f>
        <v/>
      </c>
      <c r="N84" s="5" t="str">
        <f>IF(ISBLANK(VLOOKUP(Proj1[[#This Row],[ID]],Query!$A:$N,14,FALSE)),"",VLOOKUP(Proj1[[#This Row],[ID]],Query!$A:$N,14,FALSE))</f>
        <v/>
      </c>
      <c r="O84" s="5" t="str">
        <f>IF(ISBLANK(VLOOKUP(Proj1[[#This Row],[ID]],Query!$A:$O,15,FALSE)),"",VLOOKUP(Proj1[[#This Row],[ID]],Query!$A:$O,15,FALSE))</f>
        <v/>
      </c>
      <c r="P84" s="5" t="str">
        <f>IF(ISBLANK(VLOOKUP(Proj1[[#This Row],[ID]],Query!$A:$P,16,FALSE)),"",VLOOKUP(Proj1[[#This Row],[ID]],Query!$A:$P,16,FALSE))</f>
        <v/>
      </c>
    </row>
    <row r="85" spans="1:16">
      <c r="A85" s="18" t="s">
        <v>113</v>
      </c>
      <c r="L85" t="str">
        <f>IF(ISBLANK(VLOOKUP(Proj1[[#This Row],[ID]],Query!$A:$L,12,FALSE)),"",VLOOKUP(Proj1[[#This Row],[ID]],Query!$A:$L,12,FALSE))</f>
        <v/>
      </c>
      <c r="M85" s="5" t="str">
        <f>IF(ISBLANK(VLOOKUP(Proj1[[#This Row],[ID]],Query!$A:$M,13,FALSE)),"",VLOOKUP(Proj1[[#This Row],[ID]],Query!$A:$M,13,FALSE))</f>
        <v/>
      </c>
      <c r="N85" s="5" t="str">
        <f>IF(ISBLANK(VLOOKUP(Proj1[[#This Row],[ID]],Query!$A:$N,14,FALSE)),"",VLOOKUP(Proj1[[#This Row],[ID]],Query!$A:$N,14,FALSE))</f>
        <v/>
      </c>
      <c r="O85" s="5" t="str">
        <f>IF(ISBLANK(VLOOKUP(Proj1[[#This Row],[ID]],Query!$A:$O,15,FALSE)),"",VLOOKUP(Proj1[[#This Row],[ID]],Query!$A:$O,15,FALSE))</f>
        <v/>
      </c>
      <c r="P85" s="5" t="str">
        <f>IF(ISBLANK(VLOOKUP(Proj1[[#This Row],[ID]],Query!$A:$P,16,FALSE)),"",VLOOKUP(Proj1[[#This Row],[ID]],Query!$A:$P,16,FALSE))</f>
        <v/>
      </c>
    </row>
    <row r="86" spans="1:16">
      <c r="A86" s="18" t="s">
        <v>114</v>
      </c>
      <c r="L86" t="str">
        <f>IF(ISBLANK(VLOOKUP(Proj1[[#This Row],[ID]],Query!$A:$L,12,FALSE)),"",VLOOKUP(Proj1[[#This Row],[ID]],Query!$A:$L,12,FALSE))</f>
        <v/>
      </c>
      <c r="M86" s="5" t="str">
        <f>IF(ISBLANK(VLOOKUP(Proj1[[#This Row],[ID]],Query!$A:$M,13,FALSE)),"",VLOOKUP(Proj1[[#This Row],[ID]],Query!$A:$M,13,FALSE))</f>
        <v/>
      </c>
      <c r="N86" s="5" t="str">
        <f>IF(ISBLANK(VLOOKUP(Proj1[[#This Row],[ID]],Query!$A:$N,14,FALSE)),"",VLOOKUP(Proj1[[#This Row],[ID]],Query!$A:$N,14,FALSE))</f>
        <v/>
      </c>
      <c r="O86" s="5" t="str">
        <f>IF(ISBLANK(VLOOKUP(Proj1[[#This Row],[ID]],Query!$A:$O,15,FALSE)),"",VLOOKUP(Proj1[[#This Row],[ID]],Query!$A:$O,15,FALSE))</f>
        <v/>
      </c>
      <c r="P86" s="5" t="str">
        <f>IF(ISBLANK(VLOOKUP(Proj1[[#This Row],[ID]],Query!$A:$P,16,FALSE)),"",VLOOKUP(Proj1[[#This Row],[ID]],Query!$A:$P,16,FALSE))</f>
        <v/>
      </c>
    </row>
    <row r="87" spans="1:16">
      <c r="A87" s="18" t="s">
        <v>115</v>
      </c>
      <c r="L87" t="str">
        <f>IF(ISBLANK(VLOOKUP(Proj1[[#This Row],[ID]],Query!$A:$L,12,FALSE)),"",VLOOKUP(Proj1[[#This Row],[ID]],Query!$A:$L,12,FALSE))</f>
        <v/>
      </c>
      <c r="M87" s="5" t="str">
        <f>IF(ISBLANK(VLOOKUP(Proj1[[#This Row],[ID]],Query!$A:$M,13,FALSE)),"",VLOOKUP(Proj1[[#This Row],[ID]],Query!$A:$M,13,FALSE))</f>
        <v/>
      </c>
      <c r="N87" s="5" t="str">
        <f>IF(ISBLANK(VLOOKUP(Proj1[[#This Row],[ID]],Query!$A:$N,14,FALSE)),"",VLOOKUP(Proj1[[#This Row],[ID]],Query!$A:$N,14,FALSE))</f>
        <v/>
      </c>
      <c r="O87" s="5" t="str">
        <f>IF(ISBLANK(VLOOKUP(Proj1[[#This Row],[ID]],Query!$A:$O,15,FALSE)),"",VLOOKUP(Proj1[[#This Row],[ID]],Query!$A:$O,15,FALSE))</f>
        <v/>
      </c>
      <c r="P87" s="5" t="str">
        <f>IF(ISBLANK(VLOOKUP(Proj1[[#This Row],[ID]],Query!$A:$P,16,FALSE)),"",VLOOKUP(Proj1[[#This Row],[ID]],Query!$A:$P,16,FALSE))</f>
        <v/>
      </c>
    </row>
    <row r="88" spans="1:16">
      <c r="A88" s="18" t="s">
        <v>116</v>
      </c>
      <c r="L88" t="str">
        <f>IF(ISBLANK(VLOOKUP(Proj1[[#This Row],[ID]],Query!$A:$L,12,FALSE)),"",VLOOKUP(Proj1[[#This Row],[ID]],Query!$A:$L,12,FALSE))</f>
        <v/>
      </c>
      <c r="M88" s="5" t="str">
        <f>IF(ISBLANK(VLOOKUP(Proj1[[#This Row],[ID]],Query!$A:$M,13,FALSE)),"",VLOOKUP(Proj1[[#This Row],[ID]],Query!$A:$M,13,FALSE))</f>
        <v/>
      </c>
      <c r="N88" s="5" t="str">
        <f>IF(ISBLANK(VLOOKUP(Proj1[[#This Row],[ID]],Query!$A:$N,14,FALSE)),"",VLOOKUP(Proj1[[#This Row],[ID]],Query!$A:$N,14,FALSE))</f>
        <v/>
      </c>
      <c r="O88" s="5" t="str">
        <f>IF(ISBLANK(VLOOKUP(Proj1[[#This Row],[ID]],Query!$A:$O,15,FALSE)),"",VLOOKUP(Proj1[[#This Row],[ID]],Query!$A:$O,15,FALSE))</f>
        <v/>
      </c>
      <c r="P88" s="5" t="str">
        <f>IF(ISBLANK(VLOOKUP(Proj1[[#This Row],[ID]],Query!$A:$P,16,FALSE)),"",VLOOKUP(Proj1[[#This Row],[ID]],Query!$A:$P,16,FALSE))</f>
        <v/>
      </c>
    </row>
    <row r="89" spans="1:16">
      <c r="A89" s="18" t="s">
        <v>117</v>
      </c>
      <c r="L89" t="str">
        <f>IF(ISBLANK(VLOOKUP(Proj1[[#This Row],[ID]],Query!$A:$L,12,FALSE)),"",VLOOKUP(Proj1[[#This Row],[ID]],Query!$A:$L,12,FALSE))</f>
        <v/>
      </c>
      <c r="M89" s="5" t="str">
        <f>IF(ISBLANK(VLOOKUP(Proj1[[#This Row],[ID]],Query!$A:$M,13,FALSE)),"",VLOOKUP(Proj1[[#This Row],[ID]],Query!$A:$M,13,FALSE))</f>
        <v/>
      </c>
      <c r="N89" s="5" t="str">
        <f>IF(ISBLANK(VLOOKUP(Proj1[[#This Row],[ID]],Query!$A:$N,14,FALSE)),"",VLOOKUP(Proj1[[#This Row],[ID]],Query!$A:$N,14,FALSE))</f>
        <v/>
      </c>
      <c r="O89" s="5" t="str">
        <f>IF(ISBLANK(VLOOKUP(Proj1[[#This Row],[ID]],Query!$A:$O,15,FALSE)),"",VLOOKUP(Proj1[[#This Row],[ID]],Query!$A:$O,15,FALSE))</f>
        <v/>
      </c>
      <c r="P89" s="5" t="str">
        <f>IF(ISBLANK(VLOOKUP(Proj1[[#This Row],[ID]],Query!$A:$P,16,FALSE)),"",VLOOKUP(Proj1[[#This Row],[ID]],Query!$A:$P,16,FALSE))</f>
        <v/>
      </c>
    </row>
    <row r="90" spans="1:16">
      <c r="A90" s="18" t="s">
        <v>118</v>
      </c>
      <c r="L90" t="str">
        <f>IF(ISBLANK(VLOOKUP(Proj1[[#This Row],[ID]],Query!$A:$L,12,FALSE)),"",VLOOKUP(Proj1[[#This Row],[ID]],Query!$A:$L,12,FALSE))</f>
        <v/>
      </c>
      <c r="M90" s="5" t="str">
        <f>IF(ISBLANK(VLOOKUP(Proj1[[#This Row],[ID]],Query!$A:$M,13,FALSE)),"",VLOOKUP(Proj1[[#This Row],[ID]],Query!$A:$M,13,FALSE))</f>
        <v/>
      </c>
      <c r="N90" s="5" t="str">
        <f>IF(ISBLANK(VLOOKUP(Proj1[[#This Row],[ID]],Query!$A:$N,14,FALSE)),"",VLOOKUP(Proj1[[#This Row],[ID]],Query!$A:$N,14,FALSE))</f>
        <v/>
      </c>
      <c r="O90" s="5" t="str">
        <f>IF(ISBLANK(VLOOKUP(Proj1[[#This Row],[ID]],Query!$A:$O,15,FALSE)),"",VLOOKUP(Proj1[[#This Row],[ID]],Query!$A:$O,15,FALSE))</f>
        <v/>
      </c>
      <c r="P90" s="5" t="str">
        <f>IF(ISBLANK(VLOOKUP(Proj1[[#This Row],[ID]],Query!$A:$P,16,FALSE)),"",VLOOKUP(Proj1[[#This Row],[ID]],Query!$A:$P,16,FALSE))</f>
        <v/>
      </c>
    </row>
    <row r="91" spans="1:16">
      <c r="A91" s="18" t="s">
        <v>119</v>
      </c>
      <c r="L91" t="str">
        <f>IF(ISBLANK(VLOOKUP(Proj1[[#This Row],[ID]],Query!$A:$L,12,FALSE)),"",VLOOKUP(Proj1[[#This Row],[ID]],Query!$A:$L,12,FALSE))</f>
        <v/>
      </c>
      <c r="M91" s="5" t="str">
        <f>IF(ISBLANK(VLOOKUP(Proj1[[#This Row],[ID]],Query!$A:$M,13,FALSE)),"",VLOOKUP(Proj1[[#This Row],[ID]],Query!$A:$M,13,FALSE))</f>
        <v/>
      </c>
      <c r="N91" s="5" t="str">
        <f>IF(ISBLANK(VLOOKUP(Proj1[[#This Row],[ID]],Query!$A:$N,14,FALSE)),"",VLOOKUP(Proj1[[#This Row],[ID]],Query!$A:$N,14,FALSE))</f>
        <v/>
      </c>
      <c r="O91" s="5" t="str">
        <f>IF(ISBLANK(VLOOKUP(Proj1[[#This Row],[ID]],Query!$A:$O,15,FALSE)),"",VLOOKUP(Proj1[[#This Row],[ID]],Query!$A:$O,15,FALSE))</f>
        <v/>
      </c>
      <c r="P91" s="5" t="str">
        <f>IF(ISBLANK(VLOOKUP(Proj1[[#This Row],[ID]],Query!$A:$P,16,FALSE)),"",VLOOKUP(Proj1[[#This Row],[ID]],Query!$A:$P,16,FALSE))</f>
        <v/>
      </c>
    </row>
    <row r="92" spans="1:16">
      <c r="A92" s="18" t="s">
        <v>120</v>
      </c>
      <c r="L92" t="str">
        <f>IF(ISBLANK(VLOOKUP(Proj1[[#This Row],[ID]],Query!$A:$L,12,FALSE)),"",VLOOKUP(Proj1[[#This Row],[ID]],Query!$A:$L,12,FALSE))</f>
        <v/>
      </c>
      <c r="M92" s="5" t="str">
        <f>IF(ISBLANK(VLOOKUP(Proj1[[#This Row],[ID]],Query!$A:$M,13,FALSE)),"",VLOOKUP(Proj1[[#This Row],[ID]],Query!$A:$M,13,FALSE))</f>
        <v/>
      </c>
      <c r="N92" s="5" t="str">
        <f>IF(ISBLANK(VLOOKUP(Proj1[[#This Row],[ID]],Query!$A:$N,14,FALSE)),"",VLOOKUP(Proj1[[#This Row],[ID]],Query!$A:$N,14,FALSE))</f>
        <v/>
      </c>
      <c r="O92" s="5" t="str">
        <f>IF(ISBLANK(VLOOKUP(Proj1[[#This Row],[ID]],Query!$A:$O,15,FALSE)),"",VLOOKUP(Proj1[[#This Row],[ID]],Query!$A:$O,15,FALSE))</f>
        <v/>
      </c>
      <c r="P92" s="5" t="str">
        <f>IF(ISBLANK(VLOOKUP(Proj1[[#This Row],[ID]],Query!$A:$P,16,FALSE)),"",VLOOKUP(Proj1[[#This Row],[ID]],Query!$A:$P,16,FALSE))</f>
        <v/>
      </c>
    </row>
    <row r="93" spans="1:16">
      <c r="A93" s="18" t="s">
        <v>121</v>
      </c>
      <c r="L93" t="str">
        <f>IF(ISBLANK(VLOOKUP(Proj1[[#This Row],[ID]],Query!$A:$L,12,FALSE)),"",VLOOKUP(Proj1[[#This Row],[ID]],Query!$A:$L,12,FALSE))</f>
        <v/>
      </c>
      <c r="M93" s="5" t="str">
        <f>IF(ISBLANK(VLOOKUP(Proj1[[#This Row],[ID]],Query!$A:$M,13,FALSE)),"",VLOOKUP(Proj1[[#This Row],[ID]],Query!$A:$M,13,FALSE))</f>
        <v/>
      </c>
      <c r="N93" s="5" t="str">
        <f>IF(ISBLANK(VLOOKUP(Proj1[[#This Row],[ID]],Query!$A:$N,14,FALSE)),"",VLOOKUP(Proj1[[#This Row],[ID]],Query!$A:$N,14,FALSE))</f>
        <v/>
      </c>
      <c r="O93" s="5" t="str">
        <f>IF(ISBLANK(VLOOKUP(Proj1[[#This Row],[ID]],Query!$A:$O,15,FALSE)),"",VLOOKUP(Proj1[[#This Row],[ID]],Query!$A:$O,15,FALSE))</f>
        <v/>
      </c>
      <c r="P93" s="5" t="str">
        <f>IF(ISBLANK(VLOOKUP(Proj1[[#This Row],[ID]],Query!$A:$P,16,FALSE)),"",VLOOKUP(Proj1[[#This Row],[ID]],Query!$A:$P,16,FALSE))</f>
        <v/>
      </c>
    </row>
    <row r="94" spans="1:16">
      <c r="A94" s="18" t="s">
        <v>122</v>
      </c>
      <c r="L94" t="str">
        <f>IF(ISBLANK(VLOOKUP(Proj1[[#This Row],[ID]],Query!$A:$L,12,FALSE)),"",VLOOKUP(Proj1[[#This Row],[ID]],Query!$A:$L,12,FALSE))</f>
        <v/>
      </c>
      <c r="M94" s="5" t="str">
        <f>IF(ISBLANK(VLOOKUP(Proj1[[#This Row],[ID]],Query!$A:$M,13,FALSE)),"",VLOOKUP(Proj1[[#This Row],[ID]],Query!$A:$M,13,FALSE))</f>
        <v/>
      </c>
      <c r="N94" s="5" t="str">
        <f>IF(ISBLANK(VLOOKUP(Proj1[[#This Row],[ID]],Query!$A:$N,14,FALSE)),"",VLOOKUP(Proj1[[#This Row],[ID]],Query!$A:$N,14,FALSE))</f>
        <v/>
      </c>
      <c r="O94" s="5" t="str">
        <f>IF(ISBLANK(VLOOKUP(Proj1[[#This Row],[ID]],Query!$A:$O,15,FALSE)),"",VLOOKUP(Proj1[[#This Row],[ID]],Query!$A:$O,15,FALSE))</f>
        <v/>
      </c>
      <c r="P94" s="5" t="str">
        <f>IF(ISBLANK(VLOOKUP(Proj1[[#This Row],[ID]],Query!$A:$P,16,FALSE)),"",VLOOKUP(Proj1[[#This Row],[ID]],Query!$A:$P,16,FALSE))</f>
        <v/>
      </c>
    </row>
    <row r="95" spans="1:16">
      <c r="A95" s="18" t="s">
        <v>123</v>
      </c>
      <c r="L95" t="str">
        <f>IF(ISBLANK(VLOOKUP(Proj1[[#This Row],[ID]],Query!$A:$L,12,FALSE)),"",VLOOKUP(Proj1[[#This Row],[ID]],Query!$A:$L,12,FALSE))</f>
        <v/>
      </c>
      <c r="M95" s="5" t="str">
        <f>IF(ISBLANK(VLOOKUP(Proj1[[#This Row],[ID]],Query!$A:$M,13,FALSE)),"",VLOOKUP(Proj1[[#This Row],[ID]],Query!$A:$M,13,FALSE))</f>
        <v/>
      </c>
      <c r="N95" s="5" t="str">
        <f>IF(ISBLANK(VLOOKUP(Proj1[[#This Row],[ID]],Query!$A:$N,14,FALSE)),"",VLOOKUP(Proj1[[#This Row],[ID]],Query!$A:$N,14,FALSE))</f>
        <v/>
      </c>
      <c r="O95" s="5" t="str">
        <f>IF(ISBLANK(VLOOKUP(Proj1[[#This Row],[ID]],Query!$A:$O,15,FALSE)),"",VLOOKUP(Proj1[[#This Row],[ID]],Query!$A:$O,15,FALSE))</f>
        <v/>
      </c>
      <c r="P95" s="5" t="str">
        <f>IF(ISBLANK(VLOOKUP(Proj1[[#This Row],[ID]],Query!$A:$P,16,FALSE)),"",VLOOKUP(Proj1[[#This Row],[ID]],Query!$A:$P,16,FALSE))</f>
        <v/>
      </c>
    </row>
    <row r="96" spans="1:16">
      <c r="A96" s="18" t="s">
        <v>124</v>
      </c>
      <c r="L96" t="str">
        <f>IF(ISBLANK(VLOOKUP(Proj1[[#This Row],[ID]],Query!$A:$L,12,FALSE)),"",VLOOKUP(Proj1[[#This Row],[ID]],Query!$A:$L,12,FALSE))</f>
        <v/>
      </c>
      <c r="M96" s="5" t="str">
        <f>IF(ISBLANK(VLOOKUP(Proj1[[#This Row],[ID]],Query!$A:$M,13,FALSE)),"",VLOOKUP(Proj1[[#This Row],[ID]],Query!$A:$M,13,FALSE))</f>
        <v/>
      </c>
      <c r="N96" s="5" t="str">
        <f>IF(ISBLANK(VLOOKUP(Proj1[[#This Row],[ID]],Query!$A:$N,14,FALSE)),"",VLOOKUP(Proj1[[#This Row],[ID]],Query!$A:$N,14,FALSE))</f>
        <v/>
      </c>
      <c r="O96" s="5" t="str">
        <f>IF(ISBLANK(VLOOKUP(Proj1[[#This Row],[ID]],Query!$A:$O,15,FALSE)),"",VLOOKUP(Proj1[[#This Row],[ID]],Query!$A:$O,15,FALSE))</f>
        <v/>
      </c>
      <c r="P96" s="5" t="str">
        <f>IF(ISBLANK(VLOOKUP(Proj1[[#This Row],[ID]],Query!$A:$P,16,FALSE)),"",VLOOKUP(Proj1[[#This Row],[ID]],Query!$A:$P,16,FALSE))</f>
        <v/>
      </c>
    </row>
    <row r="97" spans="1:16">
      <c r="A97" s="18" t="s">
        <v>125</v>
      </c>
      <c r="L97" t="str">
        <f>IF(ISBLANK(VLOOKUP(Proj1[[#This Row],[ID]],Query!$A:$L,12,FALSE)),"",VLOOKUP(Proj1[[#This Row],[ID]],Query!$A:$L,12,FALSE))</f>
        <v/>
      </c>
      <c r="M97" s="5" t="str">
        <f>IF(ISBLANK(VLOOKUP(Proj1[[#This Row],[ID]],Query!$A:$M,13,FALSE)),"",VLOOKUP(Proj1[[#This Row],[ID]],Query!$A:$M,13,FALSE))</f>
        <v/>
      </c>
      <c r="N97" s="5" t="str">
        <f>IF(ISBLANK(VLOOKUP(Proj1[[#This Row],[ID]],Query!$A:$N,14,FALSE)),"",VLOOKUP(Proj1[[#This Row],[ID]],Query!$A:$N,14,FALSE))</f>
        <v/>
      </c>
      <c r="O97" s="5" t="str">
        <f>IF(ISBLANK(VLOOKUP(Proj1[[#This Row],[ID]],Query!$A:$O,15,FALSE)),"",VLOOKUP(Proj1[[#This Row],[ID]],Query!$A:$O,15,FALSE))</f>
        <v/>
      </c>
      <c r="P97" s="5" t="str">
        <f>IF(ISBLANK(VLOOKUP(Proj1[[#This Row],[ID]],Query!$A:$P,16,FALSE)),"",VLOOKUP(Proj1[[#This Row],[ID]],Query!$A:$P,16,FALSE))</f>
        <v/>
      </c>
    </row>
    <row r="98" spans="1:16">
      <c r="A98" s="18" t="s">
        <v>126</v>
      </c>
      <c r="L98" t="str">
        <f>IF(ISBLANK(VLOOKUP(Proj1[[#This Row],[ID]],Query!$A:$L,12,FALSE)),"",VLOOKUP(Proj1[[#This Row],[ID]],Query!$A:$L,12,FALSE))</f>
        <v/>
      </c>
      <c r="M98" s="5" t="str">
        <f>IF(ISBLANK(VLOOKUP(Proj1[[#This Row],[ID]],Query!$A:$M,13,FALSE)),"",VLOOKUP(Proj1[[#This Row],[ID]],Query!$A:$M,13,FALSE))</f>
        <v/>
      </c>
      <c r="N98" s="5" t="str">
        <f>IF(ISBLANK(VLOOKUP(Proj1[[#This Row],[ID]],Query!$A:$N,14,FALSE)),"",VLOOKUP(Proj1[[#This Row],[ID]],Query!$A:$N,14,FALSE))</f>
        <v/>
      </c>
      <c r="O98" s="5" t="str">
        <f>IF(ISBLANK(VLOOKUP(Proj1[[#This Row],[ID]],Query!$A:$O,15,FALSE)),"",VLOOKUP(Proj1[[#This Row],[ID]],Query!$A:$O,15,FALSE))</f>
        <v/>
      </c>
      <c r="P98" s="5" t="str">
        <f>IF(ISBLANK(VLOOKUP(Proj1[[#This Row],[ID]],Query!$A:$P,16,FALSE)),"",VLOOKUP(Proj1[[#This Row],[ID]],Query!$A:$P,16,FALSE))</f>
        <v/>
      </c>
    </row>
    <row r="99" spans="1:16">
      <c r="A99" s="18" t="s">
        <v>127</v>
      </c>
      <c r="L99" t="str">
        <f>IF(ISBLANK(VLOOKUP(Proj1[[#This Row],[ID]],Query!$A:$L,12,FALSE)),"",VLOOKUP(Proj1[[#This Row],[ID]],Query!$A:$L,12,FALSE))</f>
        <v/>
      </c>
      <c r="M99" s="5" t="str">
        <f>IF(ISBLANK(VLOOKUP(Proj1[[#This Row],[ID]],Query!$A:$M,13,FALSE)),"",VLOOKUP(Proj1[[#This Row],[ID]],Query!$A:$M,13,FALSE))</f>
        <v/>
      </c>
      <c r="N99" s="5" t="str">
        <f>IF(ISBLANK(VLOOKUP(Proj1[[#This Row],[ID]],Query!$A:$N,14,FALSE)),"",VLOOKUP(Proj1[[#This Row],[ID]],Query!$A:$N,14,FALSE))</f>
        <v/>
      </c>
      <c r="O99" s="5" t="str">
        <f>IF(ISBLANK(VLOOKUP(Proj1[[#This Row],[ID]],Query!$A:$O,15,FALSE)),"",VLOOKUP(Proj1[[#This Row],[ID]],Query!$A:$O,15,FALSE))</f>
        <v/>
      </c>
      <c r="P99" s="5" t="str">
        <f>IF(ISBLANK(VLOOKUP(Proj1[[#This Row],[ID]],Query!$A:$P,16,FALSE)),"",VLOOKUP(Proj1[[#This Row],[ID]],Query!$A:$P,16,FALSE))</f>
        <v/>
      </c>
    </row>
    <row r="100" spans="1:16">
      <c r="A100" s="18" t="s">
        <v>128</v>
      </c>
      <c r="L100" t="str">
        <f>IF(ISBLANK(VLOOKUP(Proj1[[#This Row],[ID]],Query!$A:$L,12,FALSE)),"",VLOOKUP(Proj1[[#This Row],[ID]],Query!$A:$L,12,FALSE))</f>
        <v/>
      </c>
      <c r="M100" s="5" t="str">
        <f>IF(ISBLANK(VLOOKUP(Proj1[[#This Row],[ID]],Query!$A:$M,13,FALSE)),"",VLOOKUP(Proj1[[#This Row],[ID]],Query!$A:$M,13,FALSE))</f>
        <v/>
      </c>
      <c r="N100" s="5" t="str">
        <f>IF(ISBLANK(VLOOKUP(Proj1[[#This Row],[ID]],Query!$A:$N,14,FALSE)),"",VLOOKUP(Proj1[[#This Row],[ID]],Query!$A:$N,14,FALSE))</f>
        <v/>
      </c>
      <c r="O100" s="5" t="str">
        <f>IF(ISBLANK(VLOOKUP(Proj1[[#This Row],[ID]],Query!$A:$O,15,FALSE)),"",VLOOKUP(Proj1[[#This Row],[ID]],Query!$A:$O,15,FALSE))</f>
        <v/>
      </c>
      <c r="P100" s="5" t="str">
        <f>IF(ISBLANK(VLOOKUP(Proj1[[#This Row],[ID]],Query!$A:$P,16,FALSE)),"",VLOOKUP(Proj1[[#This Row],[ID]],Query!$A:$P,16,FALSE))</f>
        <v/>
      </c>
    </row>
  </sheetData>
  <sheetProtection selectLockedCells="1" selectUnlockedCells="1"/>
  <phoneticPr fontId="10" type="noConversion"/>
  <conditionalFormatting sqref="C2:C100">
    <cfRule type="cellIs" dxfId="118" priority="4" operator="greaterThan">
      <formula>1</formula>
    </cfRule>
  </conditionalFormatting>
  <conditionalFormatting sqref="J2:J100">
    <cfRule type="cellIs" dxfId="117" priority="1" operator="greaterThan">
      <formula>7</formula>
    </cfRule>
  </conditionalFormatting>
  <dataValidations count="2">
    <dataValidation type="list" allowBlank="1" showInputMessage="1" showErrorMessage="1" sqref="K2:K1048576" xr:uid="{A4B45265-C9A8-4748-A915-5DF5EB77B217}">
      <formula1>"goedgekeurd, afgekeurd, te herwerken"</formula1>
    </dataValidation>
    <dataValidation type="list" allowBlank="1" showInputMessage="1" sqref="E2 E8:E100" xr:uid="{C4699E80-254C-412B-8861-0D6C08C57527}">
      <formula1>Winkels</formula1>
    </dataValidation>
  </dataValidations>
  <hyperlinks>
    <hyperlink ref="G4" r:id="rId1" xr:uid="{CF284A4C-F549-45CA-BEE4-6587A82E957F}"/>
    <hyperlink ref="G3" r:id="rId2" xr:uid="{FCE645FD-AF5B-4CBC-812B-C3CAFB7A8A63}"/>
    <hyperlink ref="G5" r:id="rId3" xr:uid="{A0C152EB-CC64-4C83-BA75-7E95ECD41337}"/>
    <hyperlink ref="G6" r:id="rId4" xr:uid="{30EF1A67-9451-4C64-98AD-053AF9FBB773}"/>
  </hyperlinks>
  <pageMargins left="0.7" right="0.7" top="0.75" bottom="0.75" header="0.3" footer="0.3"/>
  <pageSetup paperSize="9" orientation="portrait" r:id="rId5"/>
  <legacyDrawing r:id="rId6"/>
  <tableParts count="1">
    <tablePart r:id="rId7"/>
  </tableParts>
  <extLst>
    <ext xmlns:x14="http://schemas.microsoft.com/office/spreadsheetml/2009/9/main" uri="{CCE6A557-97BC-4b89-ADB6-D9C93CAAB3DF}">
      <x14:dataValidations xmlns:xm="http://schemas.microsoft.com/office/excel/2006/main" count="1">
        <x14:dataValidation type="list" errorStyle="warning" allowBlank="1" showInputMessage="1" showErrorMessage="1" errorTitle="Selecteer een winkel uit de lijs" error="Je hebt een winkel gekozen die niet uit de voorgedefinieerde lijst komt. Controleer of er geen tikfout in de cel staat of bespreek het gebruik van een andere winkel met jouw coach." xr:uid="{BD9806B1-40DE-4D96-8CFE-32266E36CE7F}">
          <x14:formula1>
            <xm:f>Winkels!$A:$A</xm:f>
          </x14:formula1>
          <xm:sqref>E1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DEB23-4A17-42CE-B482-1346B00C6277}">
  <dimension ref="A1:R100"/>
  <sheetViews>
    <sheetView topLeftCell="E1" workbookViewId="0">
      <pane ySplit="1" topLeftCell="A2" activePane="bottomLeft" state="frozen"/>
      <selection pane="bottomLeft"/>
      <selection activeCell="A2" sqref="A2:XFD2"/>
    </sheetView>
  </sheetViews>
  <sheetFormatPr defaultRowHeight="15"/>
  <cols>
    <col min="2" max="2" width="17.28515625" style="5" customWidth="1"/>
    <col min="3" max="3" width="11.28515625" bestFit="1" customWidth="1"/>
    <col min="4" max="5" width="26.28515625" customWidth="1"/>
    <col min="6" max="6" width="19.42578125" customWidth="1"/>
    <col min="7" max="7" width="14" customWidth="1"/>
    <col min="8" max="8" width="27.7109375" style="3" customWidth="1"/>
    <col min="9" max="9" width="19.140625" customWidth="1"/>
    <col min="10" max="10" width="22.7109375" style="10" customWidth="1"/>
    <col min="11" max="11" width="26.28515625" customWidth="1"/>
    <col min="12" max="12" width="34.42578125" style="5" customWidth="1"/>
    <col min="13" max="13" width="37" style="5" customWidth="1"/>
    <col min="14" max="14" width="42.7109375" style="5" customWidth="1"/>
    <col min="15" max="15" width="29.42578125" style="5" customWidth="1"/>
    <col min="16" max="16" width="41.42578125" customWidth="1"/>
    <col min="17" max="17" width="18.7109375" bestFit="1" customWidth="1"/>
    <col min="18" max="18" width="10.42578125" bestFit="1" customWidth="1"/>
  </cols>
  <sheetData>
    <row r="1" spans="1:18">
      <c r="A1" s="19" t="s">
        <v>14</v>
      </c>
      <c r="B1" s="4" t="s">
        <v>15</v>
      </c>
      <c r="C1" s="1" t="s">
        <v>16</v>
      </c>
      <c r="D1" s="1" t="s">
        <v>17</v>
      </c>
      <c r="E1" s="1" t="s">
        <v>18</v>
      </c>
      <c r="F1" s="1" t="s">
        <v>19</v>
      </c>
      <c r="G1" s="1" t="s">
        <v>20</v>
      </c>
      <c r="H1" s="2" t="s">
        <v>21</v>
      </c>
      <c r="I1" s="1" t="s">
        <v>22</v>
      </c>
      <c r="J1" s="1" t="s">
        <v>23</v>
      </c>
      <c r="K1" s="1" t="s">
        <v>24</v>
      </c>
      <c r="L1" s="4" t="s">
        <v>25</v>
      </c>
      <c r="M1" s="4" t="s">
        <v>26</v>
      </c>
      <c r="N1" s="4" t="s">
        <v>27</v>
      </c>
      <c r="O1" s="4" t="s">
        <v>28</v>
      </c>
      <c r="P1" s="1" t="s">
        <v>29</v>
      </c>
      <c r="Q1" s="9" t="s">
        <v>1177</v>
      </c>
      <c r="R1" s="9">
        <f>SUM(H:H)</f>
        <v>0</v>
      </c>
    </row>
    <row r="2" spans="1:18">
      <c r="A2" s="18" t="s">
        <v>129</v>
      </c>
      <c r="F2" s="8"/>
      <c r="G2" s="6"/>
      <c r="H2" s="7"/>
      <c r="L2" t="str">
        <f>IF(ISBLANK(VLOOKUP(Proj2[[#This Row],[ID]],Query!$A:$L,12,FALSE)),"",VLOOKUP(Proj2[[#This Row],[ID]],Query!$A:$L,12,FALSE))</f>
        <v/>
      </c>
      <c r="M2" s="20" t="str">
        <f>IF(ISBLANK(VLOOKUP(Proj2[[#This Row],[ID]],Query!$A:$M,13,FALSE)),"",VLOOKUP(Proj2[[#This Row],[ID]],Query!$A:$M,13,FALSE))</f>
        <v/>
      </c>
      <c r="N2" s="5" t="str">
        <f>IF(ISBLANK(VLOOKUP(Proj2[[#This Row],[ID]],Query!$A:$N,14,FALSE)),"",VLOOKUP(Proj2[[#This Row],[ID]],Query!$A:$N,14,FALSE))</f>
        <v/>
      </c>
      <c r="O2" s="5" t="str">
        <f>IF(ISBLANK(VLOOKUP(Proj2[[#This Row],[ID]],Query!$A:$O,15,FALSE)),"",VLOOKUP(Proj2[[#This Row],[ID]],Query!$A:$O,15,FALSE))</f>
        <v/>
      </c>
      <c r="P2" s="5" t="str">
        <f>IF(ISBLANK(VLOOKUP(Proj2[[#This Row],[ID]],Query!$A:$P,16,FALSE)),"",VLOOKUP(Proj2[[#This Row],[ID]],Query!$A:$P,16,FALSE))</f>
        <v/>
      </c>
    </row>
    <row r="3" spans="1:18">
      <c r="A3" s="18" t="s">
        <v>130</v>
      </c>
      <c r="F3" s="8"/>
      <c r="G3" s="6"/>
      <c r="H3" s="7"/>
      <c r="L3" t="str">
        <f>IF(ISBLANK(VLOOKUP(Proj2[[#This Row],[ID]],Query!$A:$L,12,FALSE)),"",VLOOKUP(Proj2[[#This Row],[ID]],Query!$A:$L,12,FALSE))</f>
        <v/>
      </c>
      <c r="M3" s="20" t="str">
        <f>IF(ISBLANK(VLOOKUP(Proj2[[#This Row],[ID]],Query!$A:$M,13,FALSE)),"",VLOOKUP(Proj2[[#This Row],[ID]],Query!$A:$M,13,FALSE))</f>
        <v/>
      </c>
      <c r="N3" s="5" t="str">
        <f>IF(ISBLANK(VLOOKUP(Proj2[[#This Row],[ID]],Query!$A:$N,14,FALSE)),"",VLOOKUP(Proj2[[#This Row],[ID]],Query!$A:$N,14,FALSE))</f>
        <v/>
      </c>
      <c r="O3" s="5" t="str">
        <f>IF(ISBLANK(VLOOKUP(Proj2[[#This Row],[ID]],Query!$A:$O,15,FALSE)),"",VLOOKUP(Proj2[[#This Row],[ID]],Query!$A:$O,15,FALSE))</f>
        <v/>
      </c>
      <c r="P3" s="5" t="str">
        <f>IF(ISBLANK(VLOOKUP(Proj2[[#This Row],[ID]],Query!$A:$P,16,FALSE)),"",VLOOKUP(Proj2[[#This Row],[ID]],Query!$A:$P,16,FALSE))</f>
        <v/>
      </c>
    </row>
    <row r="4" spans="1:18">
      <c r="A4" s="18" t="s">
        <v>131</v>
      </c>
      <c r="F4" s="8"/>
      <c r="G4" s="6"/>
      <c r="H4" s="7"/>
      <c r="L4" t="str">
        <f>IF(ISBLANK(VLOOKUP(Proj2[[#This Row],[ID]],Query!$A:$L,12,FALSE)),"",VLOOKUP(Proj2[[#This Row],[ID]],Query!$A:$L,12,FALSE))</f>
        <v/>
      </c>
      <c r="M4" s="20" t="str">
        <f>IF(ISBLANK(VLOOKUP(Proj2[[#This Row],[ID]],Query!$A:$M,13,FALSE)),"",VLOOKUP(Proj2[[#This Row],[ID]],Query!$A:$M,13,FALSE))</f>
        <v/>
      </c>
      <c r="N4" s="5" t="str">
        <f>IF(ISBLANK(VLOOKUP(Proj2[[#This Row],[ID]],Query!$A:$N,14,FALSE)),"",VLOOKUP(Proj2[[#This Row],[ID]],Query!$A:$N,14,FALSE))</f>
        <v/>
      </c>
      <c r="O4" s="5" t="str">
        <f>IF(ISBLANK(VLOOKUP(Proj2[[#This Row],[ID]],Query!$A:$O,15,FALSE)),"",VLOOKUP(Proj2[[#This Row],[ID]],Query!$A:$O,15,FALSE))</f>
        <v/>
      </c>
      <c r="P4" s="5" t="str">
        <f>IF(ISBLANK(VLOOKUP(Proj2[[#This Row],[ID]],Query!$A:$P,16,FALSE)),"",VLOOKUP(Proj2[[#This Row],[ID]],Query!$A:$P,16,FALSE))</f>
        <v/>
      </c>
    </row>
    <row r="5" spans="1:18">
      <c r="A5" s="18" t="s">
        <v>132</v>
      </c>
      <c r="G5" s="6"/>
      <c r="H5" s="7"/>
      <c r="L5" t="str">
        <f>IF(ISBLANK(VLOOKUP(Proj2[[#This Row],[ID]],Query!$A:$L,12,FALSE)),"",VLOOKUP(Proj2[[#This Row],[ID]],Query!$A:$L,12,FALSE))</f>
        <v/>
      </c>
      <c r="M5" s="20" t="str">
        <f>IF(ISBLANK(VLOOKUP(Proj2[[#This Row],[ID]],Query!$A:$M,13,FALSE)),"",VLOOKUP(Proj2[[#This Row],[ID]],Query!$A:$M,13,FALSE))</f>
        <v/>
      </c>
      <c r="N5" s="5" t="str">
        <f>IF(ISBLANK(VLOOKUP(Proj2[[#This Row],[ID]],Query!$A:$N,14,FALSE)),"",VLOOKUP(Proj2[[#This Row],[ID]],Query!$A:$N,14,FALSE))</f>
        <v/>
      </c>
      <c r="O5" s="5" t="str">
        <f>IF(ISBLANK(VLOOKUP(Proj2[[#This Row],[ID]],Query!$A:$O,15,FALSE)),"",VLOOKUP(Proj2[[#This Row],[ID]],Query!$A:$O,15,FALSE))</f>
        <v/>
      </c>
      <c r="P5" s="5" t="str">
        <f>IF(ISBLANK(VLOOKUP(Proj2[[#This Row],[ID]],Query!$A:$P,16,FALSE)),"",VLOOKUP(Proj2[[#This Row],[ID]],Query!$A:$P,16,FALSE))</f>
        <v/>
      </c>
    </row>
    <row r="6" spans="1:18">
      <c r="A6" s="18" t="s">
        <v>133</v>
      </c>
      <c r="G6" s="6"/>
      <c r="H6" s="7"/>
      <c r="L6" t="str">
        <f>IF(ISBLANK(VLOOKUP(Proj2[[#This Row],[ID]],Query!$A:$L,12,FALSE)),"",VLOOKUP(Proj2[[#This Row],[ID]],Query!$A:$L,12,FALSE))</f>
        <v/>
      </c>
      <c r="M6" s="20" t="str">
        <f>IF(ISBLANK(VLOOKUP(Proj2[[#This Row],[ID]],Query!$A:$M,13,FALSE)),"",VLOOKUP(Proj2[[#This Row],[ID]],Query!$A:$M,13,FALSE))</f>
        <v/>
      </c>
      <c r="N6" s="5" t="str">
        <f>IF(ISBLANK(VLOOKUP(Proj2[[#This Row],[ID]],Query!$A:$N,14,FALSE)),"",VLOOKUP(Proj2[[#This Row],[ID]],Query!$A:$N,14,FALSE))</f>
        <v/>
      </c>
      <c r="O6" s="5" t="str">
        <f>IF(ISBLANK(VLOOKUP(Proj2[[#This Row],[ID]],Query!$A:$O,15,FALSE)),"",VLOOKUP(Proj2[[#This Row],[ID]],Query!$A:$O,15,FALSE))</f>
        <v/>
      </c>
      <c r="P6" s="5" t="str">
        <f>IF(ISBLANK(VLOOKUP(Proj2[[#This Row],[ID]],Query!$A:$P,16,FALSE)),"",VLOOKUP(Proj2[[#This Row],[ID]],Query!$A:$P,16,FALSE))</f>
        <v/>
      </c>
    </row>
    <row r="7" spans="1:18">
      <c r="A7" s="18" t="s">
        <v>134</v>
      </c>
      <c r="G7" s="6"/>
      <c r="H7" s="7"/>
      <c r="L7" t="str">
        <f>IF(ISBLANK(VLOOKUP(Proj2[[#This Row],[ID]],Query!$A:$L,12,FALSE)),"",VLOOKUP(Proj2[[#This Row],[ID]],Query!$A:$L,12,FALSE))</f>
        <v/>
      </c>
      <c r="M7" s="20" t="str">
        <f>IF(ISBLANK(VLOOKUP(Proj2[[#This Row],[ID]],Query!$A:$M,13,FALSE)),"",VLOOKUP(Proj2[[#This Row],[ID]],Query!$A:$M,13,FALSE))</f>
        <v/>
      </c>
      <c r="N7" s="5" t="str">
        <f>IF(ISBLANK(VLOOKUP(Proj2[[#This Row],[ID]],Query!$A:$N,14,FALSE)),"",VLOOKUP(Proj2[[#This Row],[ID]],Query!$A:$N,14,FALSE))</f>
        <v/>
      </c>
      <c r="O7" s="5" t="str">
        <f>IF(ISBLANK(VLOOKUP(Proj2[[#This Row],[ID]],Query!$A:$O,15,FALSE)),"",VLOOKUP(Proj2[[#This Row],[ID]],Query!$A:$O,15,FALSE))</f>
        <v/>
      </c>
      <c r="P7" s="5" t="str">
        <f>IF(ISBLANK(VLOOKUP(Proj2[[#This Row],[ID]],Query!$A:$P,16,FALSE)),"",VLOOKUP(Proj2[[#This Row],[ID]],Query!$A:$P,16,FALSE))</f>
        <v/>
      </c>
    </row>
    <row r="8" spans="1:18">
      <c r="A8" s="18" t="s">
        <v>135</v>
      </c>
      <c r="H8" s="7"/>
      <c r="L8" t="str">
        <f>IF(ISBLANK(VLOOKUP(Proj2[[#This Row],[ID]],Query!$A:$L,12,FALSE)),"",VLOOKUP(Proj2[[#This Row],[ID]],Query!$A:$L,12,FALSE))</f>
        <v/>
      </c>
      <c r="M8" s="20" t="str">
        <f>IF(ISBLANK(VLOOKUP(Proj2[[#This Row],[ID]],Query!$A:$M,13,FALSE)),"",VLOOKUP(Proj2[[#This Row],[ID]],Query!$A:$M,13,FALSE))</f>
        <v/>
      </c>
      <c r="N8" s="5" t="str">
        <f>IF(ISBLANK(VLOOKUP(Proj2[[#This Row],[ID]],Query!$A:$N,14,FALSE)),"",VLOOKUP(Proj2[[#This Row],[ID]],Query!$A:$N,14,FALSE))</f>
        <v/>
      </c>
      <c r="O8" s="5" t="str">
        <f>IF(ISBLANK(VLOOKUP(Proj2[[#This Row],[ID]],Query!$A:$O,15,FALSE)),"",VLOOKUP(Proj2[[#This Row],[ID]],Query!$A:$O,15,FALSE))</f>
        <v/>
      </c>
      <c r="P8" s="5" t="str">
        <f>IF(ISBLANK(VLOOKUP(Proj2[[#This Row],[ID]],Query!$A:$P,16,FALSE)),"",VLOOKUP(Proj2[[#This Row],[ID]],Query!$A:$P,16,FALSE))</f>
        <v/>
      </c>
    </row>
    <row r="9" spans="1:18">
      <c r="A9" s="18" t="s">
        <v>136</v>
      </c>
      <c r="G9" s="6"/>
      <c r="H9" s="7"/>
      <c r="L9" t="str">
        <f>IF(ISBLANK(VLOOKUP(Proj2[[#This Row],[ID]],Query!$A:$L,12,FALSE)),"",VLOOKUP(Proj2[[#This Row],[ID]],Query!$A:$L,12,FALSE))</f>
        <v/>
      </c>
      <c r="M9" s="20" t="str">
        <f>IF(ISBLANK(VLOOKUP(Proj2[[#This Row],[ID]],Query!$A:$M,13,FALSE)),"",VLOOKUP(Proj2[[#This Row],[ID]],Query!$A:$M,13,FALSE))</f>
        <v/>
      </c>
      <c r="N9" s="5" t="str">
        <f>IF(ISBLANK(VLOOKUP(Proj2[[#This Row],[ID]],Query!$A:$N,14,FALSE)),"",VLOOKUP(Proj2[[#This Row],[ID]],Query!$A:$N,14,FALSE))</f>
        <v/>
      </c>
      <c r="O9" s="5" t="str">
        <f>IF(ISBLANK(VLOOKUP(Proj2[[#This Row],[ID]],Query!$A:$O,15,FALSE)),"",VLOOKUP(Proj2[[#This Row],[ID]],Query!$A:$O,15,FALSE))</f>
        <v/>
      </c>
      <c r="P9" s="5" t="str">
        <f>IF(ISBLANK(VLOOKUP(Proj2[[#This Row],[ID]],Query!$A:$P,16,FALSE)),"",VLOOKUP(Proj2[[#This Row],[ID]],Query!$A:$P,16,FALSE))</f>
        <v/>
      </c>
      <c r="Q9" s="6"/>
    </row>
    <row r="10" spans="1:18">
      <c r="A10" s="18" t="s">
        <v>137</v>
      </c>
      <c r="L10" t="str">
        <f>IF(ISBLANK(VLOOKUP(Proj2[[#This Row],[ID]],Query!$A:$L,12,FALSE)),"",VLOOKUP(Proj2[[#This Row],[ID]],Query!$A:$L,12,FALSE))</f>
        <v/>
      </c>
      <c r="M10" s="20" t="str">
        <f>IF(ISBLANK(VLOOKUP(Proj2[[#This Row],[ID]],Query!$A:$M,13,FALSE)),"",VLOOKUP(Proj2[[#This Row],[ID]],Query!$A:$M,13,FALSE))</f>
        <v/>
      </c>
      <c r="N10" s="5" t="str">
        <f>IF(ISBLANK(VLOOKUP(Proj2[[#This Row],[ID]],Query!$A:$N,14,FALSE)),"",VLOOKUP(Proj2[[#This Row],[ID]],Query!$A:$N,14,FALSE))</f>
        <v/>
      </c>
      <c r="O10" s="5" t="str">
        <f>IF(ISBLANK(VLOOKUP(Proj2[[#This Row],[ID]],Query!$A:$O,15,FALSE)),"",VLOOKUP(Proj2[[#This Row],[ID]],Query!$A:$O,15,FALSE))</f>
        <v/>
      </c>
      <c r="P10" s="5" t="str">
        <f>IF(ISBLANK(VLOOKUP(Proj2[[#This Row],[ID]],Query!$A:$P,16,FALSE)),"",VLOOKUP(Proj2[[#This Row],[ID]],Query!$A:$P,16,FALSE))</f>
        <v/>
      </c>
    </row>
    <row r="11" spans="1:18">
      <c r="A11" s="18" t="s">
        <v>138</v>
      </c>
      <c r="L11" t="str">
        <f>IF(ISBLANK(VLOOKUP(Proj2[[#This Row],[ID]],Query!$A:$L,12,FALSE)),"",VLOOKUP(Proj2[[#This Row],[ID]],Query!$A:$L,12,FALSE))</f>
        <v/>
      </c>
      <c r="M11" s="20" t="str">
        <f>IF(ISBLANK(VLOOKUP(Proj2[[#This Row],[ID]],Query!$A:$M,13,FALSE)),"",VLOOKUP(Proj2[[#This Row],[ID]],Query!$A:$M,13,FALSE))</f>
        <v/>
      </c>
      <c r="N11" s="5" t="str">
        <f>IF(ISBLANK(VLOOKUP(Proj2[[#This Row],[ID]],Query!$A:$N,14,FALSE)),"",VLOOKUP(Proj2[[#This Row],[ID]],Query!$A:$N,14,FALSE))</f>
        <v/>
      </c>
      <c r="O11" s="5" t="str">
        <f>IF(ISBLANK(VLOOKUP(Proj2[[#This Row],[ID]],Query!$A:$O,15,FALSE)),"",VLOOKUP(Proj2[[#This Row],[ID]],Query!$A:$O,15,FALSE))</f>
        <v/>
      </c>
      <c r="P11" s="5" t="str">
        <f>IF(ISBLANK(VLOOKUP(Proj2[[#This Row],[ID]],Query!$A:$P,16,FALSE)),"",VLOOKUP(Proj2[[#This Row],[ID]],Query!$A:$P,16,FALSE))</f>
        <v/>
      </c>
    </row>
    <row r="12" spans="1:18">
      <c r="A12" s="18" t="s">
        <v>139</v>
      </c>
      <c r="L12" t="str">
        <f>IF(ISBLANK(VLOOKUP(Proj2[[#This Row],[ID]],Query!$A:$L,12,FALSE)),"",VLOOKUP(Proj2[[#This Row],[ID]],Query!$A:$L,12,FALSE))</f>
        <v/>
      </c>
      <c r="M12" s="20" t="str">
        <f>IF(ISBLANK(VLOOKUP(Proj2[[#This Row],[ID]],Query!$A:$M,13,FALSE)),"",VLOOKUP(Proj2[[#This Row],[ID]],Query!$A:$M,13,FALSE))</f>
        <v/>
      </c>
      <c r="N12" s="5" t="str">
        <f>IF(ISBLANK(VLOOKUP(Proj2[[#This Row],[ID]],Query!$A:$N,14,FALSE)),"",VLOOKUP(Proj2[[#This Row],[ID]],Query!$A:$N,14,FALSE))</f>
        <v/>
      </c>
      <c r="O12" s="5" t="str">
        <f>IF(ISBLANK(VLOOKUP(Proj2[[#This Row],[ID]],Query!$A:$O,15,FALSE)),"",VLOOKUP(Proj2[[#This Row],[ID]],Query!$A:$O,15,FALSE))</f>
        <v/>
      </c>
      <c r="P12" s="5" t="str">
        <f>IF(ISBLANK(VLOOKUP(Proj2[[#This Row],[ID]],Query!$A:$P,16,FALSE)),"",VLOOKUP(Proj2[[#This Row],[ID]],Query!$A:$P,16,FALSE))</f>
        <v/>
      </c>
    </row>
    <row r="13" spans="1:18">
      <c r="A13" s="18" t="s">
        <v>140</v>
      </c>
      <c r="L13" t="str">
        <f>IF(ISBLANK(VLOOKUP(Proj2[[#This Row],[ID]],Query!$A:$L,12,FALSE)),"",VLOOKUP(Proj2[[#This Row],[ID]],Query!$A:$L,12,FALSE))</f>
        <v/>
      </c>
      <c r="M13" s="20" t="str">
        <f>IF(ISBLANK(VLOOKUP(Proj2[[#This Row],[ID]],Query!$A:$M,13,FALSE)),"",VLOOKUP(Proj2[[#This Row],[ID]],Query!$A:$M,13,FALSE))</f>
        <v/>
      </c>
      <c r="N13" s="5" t="str">
        <f>IF(ISBLANK(VLOOKUP(Proj2[[#This Row],[ID]],Query!$A:$N,14,FALSE)),"",VLOOKUP(Proj2[[#This Row],[ID]],Query!$A:$N,14,FALSE))</f>
        <v/>
      </c>
      <c r="O13" s="5" t="str">
        <f>IF(ISBLANK(VLOOKUP(Proj2[[#This Row],[ID]],Query!$A:$O,15,FALSE)),"",VLOOKUP(Proj2[[#This Row],[ID]],Query!$A:$O,15,FALSE))</f>
        <v/>
      </c>
      <c r="P13" s="5" t="str">
        <f>IF(ISBLANK(VLOOKUP(Proj2[[#This Row],[ID]],Query!$A:$P,16,FALSE)),"",VLOOKUP(Proj2[[#This Row],[ID]],Query!$A:$P,16,FALSE))</f>
        <v/>
      </c>
    </row>
    <row r="14" spans="1:18">
      <c r="A14" s="18" t="s">
        <v>141</v>
      </c>
      <c r="L14" t="str">
        <f>IF(ISBLANK(VLOOKUP(Proj2[[#This Row],[ID]],Query!$A:$L,12,FALSE)),"",VLOOKUP(Proj2[[#This Row],[ID]],Query!$A:$L,12,FALSE))</f>
        <v/>
      </c>
      <c r="M14" s="20" t="str">
        <f>IF(ISBLANK(VLOOKUP(Proj2[[#This Row],[ID]],Query!$A:$M,13,FALSE)),"",VLOOKUP(Proj2[[#This Row],[ID]],Query!$A:$M,13,FALSE))</f>
        <v/>
      </c>
      <c r="N14" s="5" t="str">
        <f>IF(ISBLANK(VLOOKUP(Proj2[[#This Row],[ID]],Query!$A:$N,14,FALSE)),"",VLOOKUP(Proj2[[#This Row],[ID]],Query!$A:$N,14,FALSE))</f>
        <v/>
      </c>
      <c r="O14" s="5" t="str">
        <f>IF(ISBLANK(VLOOKUP(Proj2[[#This Row],[ID]],Query!$A:$O,15,FALSE)),"",VLOOKUP(Proj2[[#This Row],[ID]],Query!$A:$O,15,FALSE))</f>
        <v/>
      </c>
      <c r="P14" s="5" t="str">
        <f>IF(ISBLANK(VLOOKUP(Proj2[[#This Row],[ID]],Query!$A:$P,16,FALSE)),"",VLOOKUP(Proj2[[#This Row],[ID]],Query!$A:$P,16,FALSE))</f>
        <v/>
      </c>
    </row>
    <row r="15" spans="1:18">
      <c r="A15" s="18" t="s">
        <v>142</v>
      </c>
      <c r="L15" t="str">
        <f>IF(ISBLANK(VLOOKUP(Proj2[[#This Row],[ID]],Query!$A:$L,12,FALSE)),"",VLOOKUP(Proj2[[#This Row],[ID]],Query!$A:$L,12,FALSE))</f>
        <v/>
      </c>
      <c r="M15" s="20" t="str">
        <f>IF(ISBLANK(VLOOKUP(Proj2[[#This Row],[ID]],Query!$A:$M,13,FALSE)),"",VLOOKUP(Proj2[[#This Row],[ID]],Query!$A:$M,13,FALSE))</f>
        <v/>
      </c>
      <c r="N15" s="5" t="str">
        <f>IF(ISBLANK(VLOOKUP(Proj2[[#This Row],[ID]],Query!$A:$N,14,FALSE)),"",VLOOKUP(Proj2[[#This Row],[ID]],Query!$A:$N,14,FALSE))</f>
        <v/>
      </c>
      <c r="O15" s="5" t="str">
        <f>IF(ISBLANK(VLOOKUP(Proj2[[#This Row],[ID]],Query!$A:$O,15,FALSE)),"",VLOOKUP(Proj2[[#This Row],[ID]],Query!$A:$O,15,FALSE))</f>
        <v/>
      </c>
      <c r="P15" s="5" t="str">
        <f>IF(ISBLANK(VLOOKUP(Proj2[[#This Row],[ID]],Query!$A:$P,16,FALSE)),"",VLOOKUP(Proj2[[#This Row],[ID]],Query!$A:$P,16,FALSE))</f>
        <v/>
      </c>
    </row>
    <row r="16" spans="1:18">
      <c r="A16" s="18" t="s">
        <v>143</v>
      </c>
      <c r="L16" t="str">
        <f>IF(ISBLANK(VLOOKUP(Proj2[[#This Row],[ID]],Query!$A:$L,12,FALSE)),"",VLOOKUP(Proj2[[#This Row],[ID]],Query!$A:$L,12,FALSE))</f>
        <v/>
      </c>
      <c r="M16" s="20" t="str">
        <f>IF(ISBLANK(VLOOKUP(Proj2[[#This Row],[ID]],Query!$A:$M,13,FALSE)),"",VLOOKUP(Proj2[[#This Row],[ID]],Query!$A:$M,13,FALSE))</f>
        <v/>
      </c>
      <c r="N16" s="5" t="str">
        <f>IF(ISBLANK(VLOOKUP(Proj2[[#This Row],[ID]],Query!$A:$N,14,FALSE)),"",VLOOKUP(Proj2[[#This Row],[ID]],Query!$A:$N,14,FALSE))</f>
        <v/>
      </c>
      <c r="O16" s="5" t="str">
        <f>IF(ISBLANK(VLOOKUP(Proj2[[#This Row],[ID]],Query!$A:$O,15,FALSE)),"",VLOOKUP(Proj2[[#This Row],[ID]],Query!$A:$O,15,FALSE))</f>
        <v/>
      </c>
      <c r="P16" s="5" t="str">
        <f>IF(ISBLANK(VLOOKUP(Proj2[[#This Row],[ID]],Query!$A:$P,16,FALSE)),"",VLOOKUP(Proj2[[#This Row],[ID]],Query!$A:$P,16,FALSE))</f>
        <v/>
      </c>
    </row>
    <row r="17" spans="1:16">
      <c r="A17" s="18" t="s">
        <v>144</v>
      </c>
      <c r="L17" t="str">
        <f>IF(ISBLANK(VLOOKUP(Proj2[[#This Row],[ID]],Query!$A:$L,12,FALSE)),"",VLOOKUP(Proj2[[#This Row],[ID]],Query!$A:$L,12,FALSE))</f>
        <v/>
      </c>
      <c r="M17" s="20" t="str">
        <f>IF(ISBLANK(VLOOKUP(Proj2[[#This Row],[ID]],Query!$A:$M,13,FALSE)),"",VLOOKUP(Proj2[[#This Row],[ID]],Query!$A:$M,13,FALSE))</f>
        <v/>
      </c>
      <c r="N17" s="5" t="str">
        <f>IF(ISBLANK(VLOOKUP(Proj2[[#This Row],[ID]],Query!$A:$N,14,FALSE)),"",VLOOKUP(Proj2[[#This Row],[ID]],Query!$A:$N,14,FALSE))</f>
        <v/>
      </c>
      <c r="O17" s="5" t="str">
        <f>IF(ISBLANK(VLOOKUP(Proj2[[#This Row],[ID]],Query!$A:$O,15,FALSE)),"",VLOOKUP(Proj2[[#This Row],[ID]],Query!$A:$O,15,FALSE))</f>
        <v/>
      </c>
      <c r="P17" s="5" t="str">
        <f>IF(ISBLANK(VLOOKUP(Proj2[[#This Row],[ID]],Query!$A:$P,16,FALSE)),"",VLOOKUP(Proj2[[#This Row],[ID]],Query!$A:$P,16,FALSE))</f>
        <v/>
      </c>
    </row>
    <row r="18" spans="1:16">
      <c r="A18" s="18" t="s">
        <v>145</v>
      </c>
      <c r="L18" t="str">
        <f>IF(ISBLANK(VLOOKUP(Proj2[[#This Row],[ID]],Query!$A:$L,12,FALSE)),"",VLOOKUP(Proj2[[#This Row],[ID]],Query!$A:$L,12,FALSE))</f>
        <v/>
      </c>
      <c r="M18" s="20" t="str">
        <f>IF(ISBLANK(VLOOKUP(Proj2[[#This Row],[ID]],Query!$A:$M,13,FALSE)),"",VLOOKUP(Proj2[[#This Row],[ID]],Query!$A:$M,13,FALSE))</f>
        <v/>
      </c>
      <c r="N18" s="5" t="str">
        <f>IF(ISBLANK(VLOOKUP(Proj2[[#This Row],[ID]],Query!$A:$N,14,FALSE)),"",VLOOKUP(Proj2[[#This Row],[ID]],Query!$A:$N,14,FALSE))</f>
        <v/>
      </c>
      <c r="O18" s="5" t="str">
        <f>IF(ISBLANK(VLOOKUP(Proj2[[#This Row],[ID]],Query!$A:$O,15,FALSE)),"",VLOOKUP(Proj2[[#This Row],[ID]],Query!$A:$O,15,FALSE))</f>
        <v/>
      </c>
      <c r="P18" s="5" t="str">
        <f>IF(ISBLANK(VLOOKUP(Proj2[[#This Row],[ID]],Query!$A:$P,16,FALSE)),"",VLOOKUP(Proj2[[#This Row],[ID]],Query!$A:$P,16,FALSE))</f>
        <v/>
      </c>
    </row>
    <row r="19" spans="1:16">
      <c r="A19" s="18" t="s">
        <v>146</v>
      </c>
      <c r="L19" t="str">
        <f>IF(ISBLANK(VLOOKUP(Proj2[[#This Row],[ID]],Query!$A:$L,12,FALSE)),"",VLOOKUP(Proj2[[#This Row],[ID]],Query!$A:$L,12,FALSE))</f>
        <v/>
      </c>
      <c r="M19" s="20" t="str">
        <f>IF(ISBLANK(VLOOKUP(Proj2[[#This Row],[ID]],Query!$A:$M,13,FALSE)),"",VLOOKUP(Proj2[[#This Row],[ID]],Query!$A:$M,13,FALSE))</f>
        <v/>
      </c>
      <c r="N19" s="5" t="str">
        <f>IF(ISBLANK(VLOOKUP(Proj2[[#This Row],[ID]],Query!$A:$N,14,FALSE)),"",VLOOKUP(Proj2[[#This Row],[ID]],Query!$A:$N,14,FALSE))</f>
        <v/>
      </c>
      <c r="O19" s="5" t="str">
        <f>IF(ISBLANK(VLOOKUP(Proj2[[#This Row],[ID]],Query!$A:$O,15,FALSE)),"",VLOOKUP(Proj2[[#This Row],[ID]],Query!$A:$O,15,FALSE))</f>
        <v/>
      </c>
      <c r="P19" s="5" t="str">
        <f>IF(ISBLANK(VLOOKUP(Proj2[[#This Row],[ID]],Query!$A:$P,16,FALSE)),"",VLOOKUP(Proj2[[#This Row],[ID]],Query!$A:$P,16,FALSE))</f>
        <v/>
      </c>
    </row>
    <row r="20" spans="1:16">
      <c r="A20" s="18" t="s">
        <v>147</v>
      </c>
      <c r="L20" t="str">
        <f>IF(ISBLANK(VLOOKUP(Proj2[[#This Row],[ID]],Query!$A:$L,12,FALSE)),"",VLOOKUP(Proj2[[#This Row],[ID]],Query!$A:$L,12,FALSE))</f>
        <v/>
      </c>
      <c r="M20" s="20" t="str">
        <f>IF(ISBLANK(VLOOKUP(Proj2[[#This Row],[ID]],Query!$A:$M,13,FALSE)),"",VLOOKUP(Proj2[[#This Row],[ID]],Query!$A:$M,13,FALSE))</f>
        <v/>
      </c>
      <c r="N20" s="5" t="str">
        <f>IF(ISBLANK(VLOOKUP(Proj2[[#This Row],[ID]],Query!$A:$N,14,FALSE)),"",VLOOKUP(Proj2[[#This Row],[ID]],Query!$A:$N,14,FALSE))</f>
        <v/>
      </c>
      <c r="O20" s="5" t="str">
        <f>IF(ISBLANK(VLOOKUP(Proj2[[#This Row],[ID]],Query!$A:$O,15,FALSE)),"",VLOOKUP(Proj2[[#This Row],[ID]],Query!$A:$O,15,FALSE))</f>
        <v/>
      </c>
      <c r="P20" s="5" t="str">
        <f>IF(ISBLANK(VLOOKUP(Proj2[[#This Row],[ID]],Query!$A:$P,16,FALSE)),"",VLOOKUP(Proj2[[#This Row],[ID]],Query!$A:$P,16,FALSE))</f>
        <v/>
      </c>
    </row>
    <row r="21" spans="1:16">
      <c r="A21" s="18" t="s">
        <v>148</v>
      </c>
      <c r="L21" t="str">
        <f>IF(ISBLANK(VLOOKUP(Proj2[[#This Row],[ID]],Query!$A:$L,12,FALSE)),"",VLOOKUP(Proj2[[#This Row],[ID]],Query!$A:$L,12,FALSE))</f>
        <v/>
      </c>
      <c r="M21" s="20" t="str">
        <f>IF(ISBLANK(VLOOKUP(Proj2[[#This Row],[ID]],Query!$A:$M,13,FALSE)),"",VLOOKUP(Proj2[[#This Row],[ID]],Query!$A:$M,13,FALSE))</f>
        <v/>
      </c>
      <c r="N21" s="5" t="str">
        <f>IF(ISBLANK(VLOOKUP(Proj2[[#This Row],[ID]],Query!$A:$N,14,FALSE)),"",VLOOKUP(Proj2[[#This Row],[ID]],Query!$A:$N,14,FALSE))</f>
        <v/>
      </c>
      <c r="O21" s="5" t="str">
        <f>IF(ISBLANK(VLOOKUP(Proj2[[#This Row],[ID]],Query!$A:$O,15,FALSE)),"",VLOOKUP(Proj2[[#This Row],[ID]],Query!$A:$O,15,FALSE))</f>
        <v/>
      </c>
      <c r="P21" s="5" t="str">
        <f>IF(ISBLANK(VLOOKUP(Proj2[[#This Row],[ID]],Query!$A:$P,16,FALSE)),"",VLOOKUP(Proj2[[#This Row],[ID]],Query!$A:$P,16,FALSE))</f>
        <v/>
      </c>
    </row>
    <row r="22" spans="1:16">
      <c r="A22" s="18" t="s">
        <v>149</v>
      </c>
      <c r="L22" t="str">
        <f>IF(ISBLANK(VLOOKUP(Proj2[[#This Row],[ID]],Query!$A:$L,12,FALSE)),"",VLOOKUP(Proj2[[#This Row],[ID]],Query!$A:$L,12,FALSE))</f>
        <v/>
      </c>
      <c r="M22" s="20" t="str">
        <f>IF(ISBLANK(VLOOKUP(Proj2[[#This Row],[ID]],Query!$A:$M,13,FALSE)),"",VLOOKUP(Proj2[[#This Row],[ID]],Query!$A:$M,13,FALSE))</f>
        <v/>
      </c>
      <c r="N22" s="5" t="str">
        <f>IF(ISBLANK(VLOOKUP(Proj2[[#This Row],[ID]],Query!$A:$N,14,FALSE)),"",VLOOKUP(Proj2[[#This Row],[ID]],Query!$A:$N,14,FALSE))</f>
        <v/>
      </c>
      <c r="O22" s="5" t="str">
        <f>IF(ISBLANK(VLOOKUP(Proj2[[#This Row],[ID]],Query!$A:$O,15,FALSE)),"",VLOOKUP(Proj2[[#This Row],[ID]],Query!$A:$O,15,FALSE))</f>
        <v/>
      </c>
      <c r="P22" s="5" t="str">
        <f>IF(ISBLANK(VLOOKUP(Proj2[[#This Row],[ID]],Query!$A:$P,16,FALSE)),"",VLOOKUP(Proj2[[#This Row],[ID]],Query!$A:$P,16,FALSE))</f>
        <v/>
      </c>
    </row>
    <row r="23" spans="1:16">
      <c r="A23" s="18" t="s">
        <v>150</v>
      </c>
      <c r="L23" t="str">
        <f>IF(ISBLANK(VLOOKUP(Proj2[[#This Row],[ID]],Query!$A:$L,12,FALSE)),"",VLOOKUP(Proj2[[#This Row],[ID]],Query!$A:$L,12,FALSE))</f>
        <v/>
      </c>
      <c r="M23" s="20" t="str">
        <f>IF(ISBLANK(VLOOKUP(Proj2[[#This Row],[ID]],Query!$A:$M,13,FALSE)),"",VLOOKUP(Proj2[[#This Row],[ID]],Query!$A:$M,13,FALSE))</f>
        <v/>
      </c>
      <c r="N23" s="5" t="str">
        <f>IF(ISBLANK(VLOOKUP(Proj2[[#This Row],[ID]],Query!$A:$N,14,FALSE)),"",VLOOKUP(Proj2[[#This Row],[ID]],Query!$A:$N,14,FALSE))</f>
        <v/>
      </c>
      <c r="O23" s="5" t="str">
        <f>IF(ISBLANK(VLOOKUP(Proj2[[#This Row],[ID]],Query!$A:$O,15,FALSE)),"",VLOOKUP(Proj2[[#This Row],[ID]],Query!$A:$O,15,FALSE))</f>
        <v/>
      </c>
      <c r="P23" s="5" t="str">
        <f>IF(ISBLANK(VLOOKUP(Proj2[[#This Row],[ID]],Query!$A:$P,16,FALSE)),"",VLOOKUP(Proj2[[#This Row],[ID]],Query!$A:$P,16,FALSE))</f>
        <v/>
      </c>
    </row>
    <row r="24" spans="1:16">
      <c r="A24" s="18" t="s">
        <v>151</v>
      </c>
      <c r="L24" t="str">
        <f>IF(ISBLANK(VLOOKUP(Proj2[[#This Row],[ID]],Query!$A:$L,12,FALSE)),"",VLOOKUP(Proj2[[#This Row],[ID]],Query!$A:$L,12,FALSE))</f>
        <v/>
      </c>
      <c r="M24" s="20" t="str">
        <f>IF(ISBLANK(VLOOKUP(Proj2[[#This Row],[ID]],Query!$A:$M,13,FALSE)),"",VLOOKUP(Proj2[[#This Row],[ID]],Query!$A:$M,13,FALSE))</f>
        <v/>
      </c>
      <c r="N24" s="5" t="str">
        <f>IF(ISBLANK(VLOOKUP(Proj2[[#This Row],[ID]],Query!$A:$N,14,FALSE)),"",VLOOKUP(Proj2[[#This Row],[ID]],Query!$A:$N,14,FALSE))</f>
        <v/>
      </c>
      <c r="O24" s="5" t="str">
        <f>IF(ISBLANK(VLOOKUP(Proj2[[#This Row],[ID]],Query!$A:$O,15,FALSE)),"",VLOOKUP(Proj2[[#This Row],[ID]],Query!$A:$O,15,FALSE))</f>
        <v/>
      </c>
      <c r="P24" s="5" t="str">
        <f>IF(ISBLANK(VLOOKUP(Proj2[[#This Row],[ID]],Query!$A:$P,16,FALSE)),"",VLOOKUP(Proj2[[#This Row],[ID]],Query!$A:$P,16,FALSE))</f>
        <v/>
      </c>
    </row>
    <row r="25" spans="1:16">
      <c r="A25" s="18" t="s">
        <v>152</v>
      </c>
      <c r="L25" t="str">
        <f>IF(ISBLANK(VLOOKUP(Proj2[[#This Row],[ID]],Query!$A:$L,12,FALSE)),"",VLOOKUP(Proj2[[#This Row],[ID]],Query!$A:$L,12,FALSE))</f>
        <v/>
      </c>
      <c r="M25" s="20" t="str">
        <f>IF(ISBLANK(VLOOKUP(Proj2[[#This Row],[ID]],Query!$A:$M,13,FALSE)),"",VLOOKUP(Proj2[[#This Row],[ID]],Query!$A:$M,13,FALSE))</f>
        <v/>
      </c>
      <c r="N25" s="5" t="str">
        <f>IF(ISBLANK(VLOOKUP(Proj2[[#This Row],[ID]],Query!$A:$N,14,FALSE)),"",VLOOKUP(Proj2[[#This Row],[ID]],Query!$A:$N,14,FALSE))</f>
        <v/>
      </c>
      <c r="O25" s="5" t="str">
        <f>IF(ISBLANK(VLOOKUP(Proj2[[#This Row],[ID]],Query!$A:$O,15,FALSE)),"",VLOOKUP(Proj2[[#This Row],[ID]],Query!$A:$O,15,FALSE))</f>
        <v/>
      </c>
      <c r="P25" s="5" t="str">
        <f>IF(ISBLANK(VLOOKUP(Proj2[[#This Row],[ID]],Query!$A:$P,16,FALSE)),"",VLOOKUP(Proj2[[#This Row],[ID]],Query!$A:$P,16,FALSE))</f>
        <v/>
      </c>
    </row>
    <row r="26" spans="1:16">
      <c r="A26" s="18" t="s">
        <v>153</v>
      </c>
      <c r="L26" t="str">
        <f>IF(ISBLANK(VLOOKUP(Proj2[[#This Row],[ID]],Query!$A:$L,12,FALSE)),"",VLOOKUP(Proj2[[#This Row],[ID]],Query!$A:$L,12,FALSE))</f>
        <v/>
      </c>
      <c r="M26" s="20" t="str">
        <f>IF(ISBLANK(VLOOKUP(Proj2[[#This Row],[ID]],Query!$A:$M,13,FALSE)),"",VLOOKUP(Proj2[[#This Row],[ID]],Query!$A:$M,13,FALSE))</f>
        <v/>
      </c>
      <c r="N26" s="5" t="str">
        <f>IF(ISBLANK(VLOOKUP(Proj2[[#This Row],[ID]],Query!$A:$N,14,FALSE)),"",VLOOKUP(Proj2[[#This Row],[ID]],Query!$A:$N,14,FALSE))</f>
        <v/>
      </c>
      <c r="O26" s="5" t="str">
        <f>IF(ISBLANK(VLOOKUP(Proj2[[#This Row],[ID]],Query!$A:$O,15,FALSE)),"",VLOOKUP(Proj2[[#This Row],[ID]],Query!$A:$O,15,FALSE))</f>
        <v/>
      </c>
      <c r="P26" s="5" t="str">
        <f>IF(ISBLANK(VLOOKUP(Proj2[[#This Row],[ID]],Query!$A:$P,16,FALSE)),"",VLOOKUP(Proj2[[#This Row],[ID]],Query!$A:$P,16,FALSE))</f>
        <v/>
      </c>
    </row>
    <row r="27" spans="1:16">
      <c r="A27" s="18" t="s">
        <v>154</v>
      </c>
      <c r="L27" t="str">
        <f>IF(ISBLANK(VLOOKUP(Proj2[[#This Row],[ID]],Query!$A:$L,12,FALSE)),"",VLOOKUP(Proj2[[#This Row],[ID]],Query!$A:$L,12,FALSE))</f>
        <v/>
      </c>
      <c r="M27" s="20" t="str">
        <f>IF(ISBLANK(VLOOKUP(Proj2[[#This Row],[ID]],Query!$A:$M,13,FALSE)),"",VLOOKUP(Proj2[[#This Row],[ID]],Query!$A:$M,13,FALSE))</f>
        <v/>
      </c>
      <c r="N27" s="5" t="str">
        <f>IF(ISBLANK(VLOOKUP(Proj2[[#This Row],[ID]],Query!$A:$N,14,FALSE)),"",VLOOKUP(Proj2[[#This Row],[ID]],Query!$A:$N,14,FALSE))</f>
        <v/>
      </c>
      <c r="O27" s="5" t="str">
        <f>IF(ISBLANK(VLOOKUP(Proj2[[#This Row],[ID]],Query!$A:$O,15,FALSE)),"",VLOOKUP(Proj2[[#This Row],[ID]],Query!$A:$O,15,FALSE))</f>
        <v/>
      </c>
      <c r="P27" s="5" t="str">
        <f>IF(ISBLANK(VLOOKUP(Proj2[[#This Row],[ID]],Query!$A:$P,16,FALSE)),"",VLOOKUP(Proj2[[#This Row],[ID]],Query!$A:$P,16,FALSE))</f>
        <v/>
      </c>
    </row>
    <row r="28" spans="1:16">
      <c r="A28" s="18" t="s">
        <v>155</v>
      </c>
      <c r="L28" t="str">
        <f>IF(ISBLANK(VLOOKUP(Proj2[[#This Row],[ID]],Query!$A:$L,12,FALSE)),"",VLOOKUP(Proj2[[#This Row],[ID]],Query!$A:$L,12,FALSE))</f>
        <v/>
      </c>
      <c r="M28" s="20" t="str">
        <f>IF(ISBLANK(VLOOKUP(Proj2[[#This Row],[ID]],Query!$A:$M,13,FALSE)),"",VLOOKUP(Proj2[[#This Row],[ID]],Query!$A:$M,13,FALSE))</f>
        <v/>
      </c>
      <c r="N28" s="5" t="str">
        <f>IF(ISBLANK(VLOOKUP(Proj2[[#This Row],[ID]],Query!$A:$N,14,FALSE)),"",VLOOKUP(Proj2[[#This Row],[ID]],Query!$A:$N,14,FALSE))</f>
        <v/>
      </c>
      <c r="O28" s="5" t="str">
        <f>IF(ISBLANK(VLOOKUP(Proj2[[#This Row],[ID]],Query!$A:$O,15,FALSE)),"",VLOOKUP(Proj2[[#This Row],[ID]],Query!$A:$O,15,FALSE))</f>
        <v/>
      </c>
      <c r="P28" s="5" t="str">
        <f>IF(ISBLANK(VLOOKUP(Proj2[[#This Row],[ID]],Query!$A:$P,16,FALSE)),"",VLOOKUP(Proj2[[#This Row],[ID]],Query!$A:$P,16,FALSE))</f>
        <v/>
      </c>
    </row>
    <row r="29" spans="1:16">
      <c r="A29" s="18" t="s">
        <v>156</v>
      </c>
      <c r="L29" t="str">
        <f>IF(ISBLANK(VLOOKUP(Proj2[[#This Row],[ID]],Query!$A:$L,12,FALSE)),"",VLOOKUP(Proj2[[#This Row],[ID]],Query!$A:$L,12,FALSE))</f>
        <v/>
      </c>
      <c r="M29" s="20" t="str">
        <f>IF(ISBLANK(VLOOKUP(Proj2[[#This Row],[ID]],Query!$A:$M,13,FALSE)),"",VLOOKUP(Proj2[[#This Row],[ID]],Query!$A:$M,13,FALSE))</f>
        <v/>
      </c>
      <c r="N29" s="5" t="str">
        <f>IF(ISBLANK(VLOOKUP(Proj2[[#This Row],[ID]],Query!$A:$N,14,FALSE)),"",VLOOKUP(Proj2[[#This Row],[ID]],Query!$A:$N,14,FALSE))</f>
        <v/>
      </c>
      <c r="O29" s="5" t="str">
        <f>IF(ISBLANK(VLOOKUP(Proj2[[#This Row],[ID]],Query!$A:$O,15,FALSE)),"",VLOOKUP(Proj2[[#This Row],[ID]],Query!$A:$O,15,FALSE))</f>
        <v/>
      </c>
      <c r="P29" s="5" t="str">
        <f>IF(ISBLANK(VLOOKUP(Proj2[[#This Row],[ID]],Query!$A:$P,16,FALSE)),"",VLOOKUP(Proj2[[#This Row],[ID]],Query!$A:$P,16,FALSE))</f>
        <v/>
      </c>
    </row>
    <row r="30" spans="1:16">
      <c r="A30" s="18" t="s">
        <v>157</v>
      </c>
      <c r="L30" t="str">
        <f>IF(ISBLANK(VLOOKUP(Proj2[[#This Row],[ID]],Query!$A:$L,12,FALSE)),"",VLOOKUP(Proj2[[#This Row],[ID]],Query!$A:$L,12,FALSE))</f>
        <v/>
      </c>
      <c r="M30" s="20" t="str">
        <f>IF(ISBLANK(VLOOKUP(Proj2[[#This Row],[ID]],Query!$A:$M,13,FALSE)),"",VLOOKUP(Proj2[[#This Row],[ID]],Query!$A:$M,13,FALSE))</f>
        <v/>
      </c>
      <c r="N30" s="5" t="str">
        <f>IF(ISBLANK(VLOOKUP(Proj2[[#This Row],[ID]],Query!$A:$N,14,FALSE)),"",VLOOKUP(Proj2[[#This Row],[ID]],Query!$A:$N,14,FALSE))</f>
        <v/>
      </c>
      <c r="O30" s="5" t="str">
        <f>IF(ISBLANK(VLOOKUP(Proj2[[#This Row],[ID]],Query!$A:$O,15,FALSE)),"",VLOOKUP(Proj2[[#This Row],[ID]],Query!$A:$O,15,FALSE))</f>
        <v/>
      </c>
      <c r="P30" s="5" t="str">
        <f>IF(ISBLANK(VLOOKUP(Proj2[[#This Row],[ID]],Query!$A:$P,16,FALSE)),"",VLOOKUP(Proj2[[#This Row],[ID]],Query!$A:$P,16,FALSE))</f>
        <v/>
      </c>
    </row>
    <row r="31" spans="1:16">
      <c r="A31" s="18" t="s">
        <v>158</v>
      </c>
      <c r="L31" t="str">
        <f>IF(ISBLANK(VLOOKUP(Proj2[[#This Row],[ID]],Query!$A:$L,12,FALSE)),"",VLOOKUP(Proj2[[#This Row],[ID]],Query!$A:$L,12,FALSE))</f>
        <v/>
      </c>
      <c r="M31" s="20" t="str">
        <f>IF(ISBLANK(VLOOKUP(Proj2[[#This Row],[ID]],Query!$A:$M,13,FALSE)),"",VLOOKUP(Proj2[[#This Row],[ID]],Query!$A:$M,13,FALSE))</f>
        <v/>
      </c>
      <c r="N31" s="5" t="str">
        <f>IF(ISBLANK(VLOOKUP(Proj2[[#This Row],[ID]],Query!$A:$N,14,FALSE)),"",VLOOKUP(Proj2[[#This Row],[ID]],Query!$A:$N,14,FALSE))</f>
        <v/>
      </c>
      <c r="O31" s="5" t="str">
        <f>IF(ISBLANK(VLOOKUP(Proj2[[#This Row],[ID]],Query!$A:$O,15,FALSE)),"",VLOOKUP(Proj2[[#This Row],[ID]],Query!$A:$O,15,FALSE))</f>
        <v/>
      </c>
      <c r="P31" s="5" t="str">
        <f>IF(ISBLANK(VLOOKUP(Proj2[[#This Row],[ID]],Query!$A:$P,16,FALSE)),"",VLOOKUP(Proj2[[#This Row],[ID]],Query!$A:$P,16,FALSE))</f>
        <v/>
      </c>
    </row>
    <row r="32" spans="1:16">
      <c r="A32" s="18" t="s">
        <v>159</v>
      </c>
      <c r="L32" t="str">
        <f>IF(ISBLANK(VLOOKUP(Proj2[[#This Row],[ID]],Query!$A:$L,12,FALSE)),"",VLOOKUP(Proj2[[#This Row],[ID]],Query!$A:$L,12,FALSE))</f>
        <v/>
      </c>
      <c r="M32" s="20" t="str">
        <f>IF(ISBLANK(VLOOKUP(Proj2[[#This Row],[ID]],Query!$A:$M,13,FALSE)),"",VLOOKUP(Proj2[[#This Row],[ID]],Query!$A:$M,13,FALSE))</f>
        <v/>
      </c>
      <c r="N32" s="5" t="str">
        <f>IF(ISBLANK(VLOOKUP(Proj2[[#This Row],[ID]],Query!$A:$N,14,FALSE)),"",VLOOKUP(Proj2[[#This Row],[ID]],Query!$A:$N,14,FALSE))</f>
        <v/>
      </c>
      <c r="O32" s="5" t="str">
        <f>IF(ISBLANK(VLOOKUP(Proj2[[#This Row],[ID]],Query!$A:$O,15,FALSE)),"",VLOOKUP(Proj2[[#This Row],[ID]],Query!$A:$O,15,FALSE))</f>
        <v/>
      </c>
      <c r="P32" s="5" t="str">
        <f>IF(ISBLANK(VLOOKUP(Proj2[[#This Row],[ID]],Query!$A:$P,16,FALSE)),"",VLOOKUP(Proj2[[#This Row],[ID]],Query!$A:$P,16,FALSE))</f>
        <v/>
      </c>
    </row>
    <row r="33" spans="1:16">
      <c r="A33" s="18" t="s">
        <v>160</v>
      </c>
      <c r="L33" t="str">
        <f>IF(ISBLANK(VLOOKUP(Proj2[[#This Row],[ID]],Query!$A:$L,12,FALSE)),"",VLOOKUP(Proj2[[#This Row],[ID]],Query!$A:$L,12,FALSE))</f>
        <v/>
      </c>
      <c r="M33" s="20" t="str">
        <f>IF(ISBLANK(VLOOKUP(Proj2[[#This Row],[ID]],Query!$A:$M,13,FALSE)),"",VLOOKUP(Proj2[[#This Row],[ID]],Query!$A:$M,13,FALSE))</f>
        <v/>
      </c>
      <c r="N33" s="5" t="str">
        <f>IF(ISBLANK(VLOOKUP(Proj2[[#This Row],[ID]],Query!$A:$N,14,FALSE)),"",VLOOKUP(Proj2[[#This Row],[ID]],Query!$A:$N,14,FALSE))</f>
        <v/>
      </c>
      <c r="O33" s="5" t="str">
        <f>IF(ISBLANK(VLOOKUP(Proj2[[#This Row],[ID]],Query!$A:$O,15,FALSE)),"",VLOOKUP(Proj2[[#This Row],[ID]],Query!$A:$O,15,FALSE))</f>
        <v/>
      </c>
      <c r="P33" s="5" t="str">
        <f>IF(ISBLANK(VLOOKUP(Proj2[[#This Row],[ID]],Query!$A:$P,16,FALSE)),"",VLOOKUP(Proj2[[#This Row],[ID]],Query!$A:$P,16,FALSE))</f>
        <v/>
      </c>
    </row>
    <row r="34" spans="1:16">
      <c r="A34" s="18" t="s">
        <v>161</v>
      </c>
      <c r="L34" t="str">
        <f>IF(ISBLANK(VLOOKUP(Proj2[[#This Row],[ID]],Query!$A:$L,12,FALSE)),"",VLOOKUP(Proj2[[#This Row],[ID]],Query!$A:$L,12,FALSE))</f>
        <v/>
      </c>
      <c r="M34" s="20" t="str">
        <f>IF(ISBLANK(VLOOKUP(Proj2[[#This Row],[ID]],Query!$A:$M,13,FALSE)),"",VLOOKUP(Proj2[[#This Row],[ID]],Query!$A:$M,13,FALSE))</f>
        <v/>
      </c>
      <c r="N34" s="5" t="str">
        <f>IF(ISBLANK(VLOOKUP(Proj2[[#This Row],[ID]],Query!$A:$N,14,FALSE)),"",VLOOKUP(Proj2[[#This Row],[ID]],Query!$A:$N,14,FALSE))</f>
        <v/>
      </c>
      <c r="O34" s="5" t="str">
        <f>IF(ISBLANK(VLOOKUP(Proj2[[#This Row],[ID]],Query!$A:$O,15,FALSE)),"",VLOOKUP(Proj2[[#This Row],[ID]],Query!$A:$O,15,FALSE))</f>
        <v/>
      </c>
      <c r="P34" s="5" t="str">
        <f>IF(ISBLANK(VLOOKUP(Proj2[[#This Row],[ID]],Query!$A:$P,16,FALSE)),"",VLOOKUP(Proj2[[#This Row],[ID]],Query!$A:$P,16,FALSE))</f>
        <v/>
      </c>
    </row>
    <row r="35" spans="1:16">
      <c r="A35" s="18" t="s">
        <v>162</v>
      </c>
      <c r="L35" t="str">
        <f>IF(ISBLANK(VLOOKUP(Proj2[[#This Row],[ID]],Query!$A:$L,12,FALSE)),"",VLOOKUP(Proj2[[#This Row],[ID]],Query!$A:$L,12,FALSE))</f>
        <v/>
      </c>
      <c r="M35" s="20" t="str">
        <f>IF(ISBLANK(VLOOKUP(Proj2[[#This Row],[ID]],Query!$A:$M,13,FALSE)),"",VLOOKUP(Proj2[[#This Row],[ID]],Query!$A:$M,13,FALSE))</f>
        <v/>
      </c>
      <c r="N35" s="5" t="str">
        <f>IF(ISBLANK(VLOOKUP(Proj2[[#This Row],[ID]],Query!$A:$N,14,FALSE)),"",VLOOKUP(Proj2[[#This Row],[ID]],Query!$A:$N,14,FALSE))</f>
        <v/>
      </c>
      <c r="O35" s="5" t="str">
        <f>IF(ISBLANK(VLOOKUP(Proj2[[#This Row],[ID]],Query!$A:$O,15,FALSE)),"",VLOOKUP(Proj2[[#This Row],[ID]],Query!$A:$O,15,FALSE))</f>
        <v/>
      </c>
      <c r="P35" s="5" t="str">
        <f>IF(ISBLANK(VLOOKUP(Proj2[[#This Row],[ID]],Query!$A:$P,16,FALSE)),"",VLOOKUP(Proj2[[#This Row],[ID]],Query!$A:$P,16,FALSE))</f>
        <v/>
      </c>
    </row>
    <row r="36" spans="1:16">
      <c r="A36" s="18" t="s">
        <v>163</v>
      </c>
      <c r="L36" t="str">
        <f>IF(ISBLANK(VLOOKUP(Proj2[[#This Row],[ID]],Query!$A:$L,12,FALSE)),"",VLOOKUP(Proj2[[#This Row],[ID]],Query!$A:$L,12,FALSE))</f>
        <v/>
      </c>
      <c r="M36" s="20" t="str">
        <f>IF(ISBLANK(VLOOKUP(Proj2[[#This Row],[ID]],Query!$A:$M,13,FALSE)),"",VLOOKUP(Proj2[[#This Row],[ID]],Query!$A:$M,13,FALSE))</f>
        <v/>
      </c>
      <c r="N36" s="5" t="str">
        <f>IF(ISBLANK(VLOOKUP(Proj2[[#This Row],[ID]],Query!$A:$N,14,FALSE)),"",VLOOKUP(Proj2[[#This Row],[ID]],Query!$A:$N,14,FALSE))</f>
        <v/>
      </c>
      <c r="O36" s="5" t="str">
        <f>IF(ISBLANK(VLOOKUP(Proj2[[#This Row],[ID]],Query!$A:$O,15,FALSE)),"",VLOOKUP(Proj2[[#This Row],[ID]],Query!$A:$O,15,FALSE))</f>
        <v/>
      </c>
      <c r="P36" s="5" t="str">
        <f>IF(ISBLANK(VLOOKUP(Proj2[[#This Row],[ID]],Query!$A:$P,16,FALSE)),"",VLOOKUP(Proj2[[#This Row],[ID]],Query!$A:$P,16,FALSE))</f>
        <v/>
      </c>
    </row>
    <row r="37" spans="1:16">
      <c r="A37" s="18" t="s">
        <v>164</v>
      </c>
      <c r="L37" t="str">
        <f>IF(ISBLANK(VLOOKUP(Proj2[[#This Row],[ID]],Query!$A:$L,12,FALSE)),"",VLOOKUP(Proj2[[#This Row],[ID]],Query!$A:$L,12,FALSE))</f>
        <v/>
      </c>
      <c r="M37" s="20" t="str">
        <f>IF(ISBLANK(VLOOKUP(Proj2[[#This Row],[ID]],Query!$A:$M,13,FALSE)),"",VLOOKUP(Proj2[[#This Row],[ID]],Query!$A:$M,13,FALSE))</f>
        <v/>
      </c>
      <c r="N37" s="5" t="str">
        <f>IF(ISBLANK(VLOOKUP(Proj2[[#This Row],[ID]],Query!$A:$N,14,FALSE)),"",VLOOKUP(Proj2[[#This Row],[ID]],Query!$A:$N,14,FALSE))</f>
        <v/>
      </c>
      <c r="O37" s="5" t="str">
        <f>IF(ISBLANK(VLOOKUP(Proj2[[#This Row],[ID]],Query!$A:$O,15,FALSE)),"",VLOOKUP(Proj2[[#This Row],[ID]],Query!$A:$O,15,FALSE))</f>
        <v/>
      </c>
      <c r="P37" s="5" t="str">
        <f>IF(ISBLANK(VLOOKUP(Proj2[[#This Row],[ID]],Query!$A:$P,16,FALSE)),"",VLOOKUP(Proj2[[#This Row],[ID]],Query!$A:$P,16,FALSE))</f>
        <v/>
      </c>
    </row>
    <row r="38" spans="1:16">
      <c r="A38" s="18" t="s">
        <v>165</v>
      </c>
      <c r="L38" t="str">
        <f>IF(ISBLANK(VLOOKUP(Proj2[[#This Row],[ID]],Query!$A:$L,12,FALSE)),"",VLOOKUP(Proj2[[#This Row],[ID]],Query!$A:$L,12,FALSE))</f>
        <v/>
      </c>
      <c r="M38" s="20" t="str">
        <f>IF(ISBLANK(VLOOKUP(Proj2[[#This Row],[ID]],Query!$A:$M,13,FALSE)),"",VLOOKUP(Proj2[[#This Row],[ID]],Query!$A:$M,13,FALSE))</f>
        <v/>
      </c>
      <c r="N38" s="5" t="str">
        <f>IF(ISBLANK(VLOOKUP(Proj2[[#This Row],[ID]],Query!$A:$N,14,FALSE)),"",VLOOKUP(Proj2[[#This Row],[ID]],Query!$A:$N,14,FALSE))</f>
        <v/>
      </c>
      <c r="O38" s="5" t="str">
        <f>IF(ISBLANK(VLOOKUP(Proj2[[#This Row],[ID]],Query!$A:$O,15,FALSE)),"",VLOOKUP(Proj2[[#This Row],[ID]],Query!$A:$O,15,FALSE))</f>
        <v/>
      </c>
      <c r="P38" s="5" t="str">
        <f>IF(ISBLANK(VLOOKUP(Proj2[[#This Row],[ID]],Query!$A:$P,16,FALSE)),"",VLOOKUP(Proj2[[#This Row],[ID]],Query!$A:$P,16,FALSE))</f>
        <v/>
      </c>
    </row>
    <row r="39" spans="1:16">
      <c r="A39" s="18" t="s">
        <v>166</v>
      </c>
      <c r="L39" t="str">
        <f>IF(ISBLANK(VLOOKUP(Proj2[[#This Row],[ID]],Query!$A:$L,12,FALSE)),"",VLOOKUP(Proj2[[#This Row],[ID]],Query!$A:$L,12,FALSE))</f>
        <v/>
      </c>
      <c r="M39" s="20" t="str">
        <f>IF(ISBLANK(VLOOKUP(Proj2[[#This Row],[ID]],Query!$A:$M,13,FALSE)),"",VLOOKUP(Proj2[[#This Row],[ID]],Query!$A:$M,13,FALSE))</f>
        <v/>
      </c>
      <c r="N39" s="5" t="str">
        <f>IF(ISBLANK(VLOOKUP(Proj2[[#This Row],[ID]],Query!$A:$N,14,FALSE)),"",VLOOKUP(Proj2[[#This Row],[ID]],Query!$A:$N,14,FALSE))</f>
        <v/>
      </c>
      <c r="O39" s="5" t="str">
        <f>IF(ISBLANK(VLOOKUP(Proj2[[#This Row],[ID]],Query!$A:$O,15,FALSE)),"",VLOOKUP(Proj2[[#This Row],[ID]],Query!$A:$O,15,FALSE))</f>
        <v/>
      </c>
      <c r="P39" s="5" t="str">
        <f>IF(ISBLANK(VLOOKUP(Proj2[[#This Row],[ID]],Query!$A:$P,16,FALSE)),"",VLOOKUP(Proj2[[#This Row],[ID]],Query!$A:$P,16,FALSE))</f>
        <v/>
      </c>
    </row>
    <row r="40" spans="1:16">
      <c r="A40" s="18" t="s">
        <v>167</v>
      </c>
      <c r="L40" t="str">
        <f>IF(ISBLANK(VLOOKUP(Proj2[[#This Row],[ID]],Query!$A:$L,12,FALSE)),"",VLOOKUP(Proj2[[#This Row],[ID]],Query!$A:$L,12,FALSE))</f>
        <v/>
      </c>
      <c r="M40" s="20" t="str">
        <f>IF(ISBLANK(VLOOKUP(Proj2[[#This Row],[ID]],Query!$A:$M,13,FALSE)),"",VLOOKUP(Proj2[[#This Row],[ID]],Query!$A:$M,13,FALSE))</f>
        <v/>
      </c>
      <c r="N40" s="5" t="str">
        <f>IF(ISBLANK(VLOOKUP(Proj2[[#This Row],[ID]],Query!$A:$N,14,FALSE)),"",VLOOKUP(Proj2[[#This Row],[ID]],Query!$A:$N,14,FALSE))</f>
        <v/>
      </c>
      <c r="O40" s="5" t="str">
        <f>IF(ISBLANK(VLOOKUP(Proj2[[#This Row],[ID]],Query!$A:$O,15,FALSE)),"",VLOOKUP(Proj2[[#This Row],[ID]],Query!$A:$O,15,FALSE))</f>
        <v/>
      </c>
      <c r="P40" s="5" t="str">
        <f>IF(ISBLANK(VLOOKUP(Proj2[[#This Row],[ID]],Query!$A:$P,16,FALSE)),"",VLOOKUP(Proj2[[#This Row],[ID]],Query!$A:$P,16,FALSE))</f>
        <v/>
      </c>
    </row>
    <row r="41" spans="1:16">
      <c r="A41" s="18" t="s">
        <v>168</v>
      </c>
      <c r="L41" t="str">
        <f>IF(ISBLANK(VLOOKUP(Proj2[[#This Row],[ID]],Query!$A:$L,12,FALSE)),"",VLOOKUP(Proj2[[#This Row],[ID]],Query!$A:$L,12,FALSE))</f>
        <v/>
      </c>
      <c r="M41" s="20" t="str">
        <f>IF(ISBLANK(VLOOKUP(Proj2[[#This Row],[ID]],Query!$A:$M,13,FALSE)),"",VLOOKUP(Proj2[[#This Row],[ID]],Query!$A:$M,13,FALSE))</f>
        <v/>
      </c>
      <c r="N41" s="5" t="str">
        <f>IF(ISBLANK(VLOOKUP(Proj2[[#This Row],[ID]],Query!$A:$N,14,FALSE)),"",VLOOKUP(Proj2[[#This Row],[ID]],Query!$A:$N,14,FALSE))</f>
        <v/>
      </c>
      <c r="O41" s="5" t="str">
        <f>IF(ISBLANK(VLOOKUP(Proj2[[#This Row],[ID]],Query!$A:$O,15,FALSE)),"",VLOOKUP(Proj2[[#This Row],[ID]],Query!$A:$O,15,FALSE))</f>
        <v/>
      </c>
      <c r="P41" s="5" t="str">
        <f>IF(ISBLANK(VLOOKUP(Proj2[[#This Row],[ID]],Query!$A:$P,16,FALSE)),"",VLOOKUP(Proj2[[#This Row],[ID]],Query!$A:$P,16,FALSE))</f>
        <v/>
      </c>
    </row>
    <row r="42" spans="1:16">
      <c r="A42" s="18" t="s">
        <v>169</v>
      </c>
      <c r="L42" t="str">
        <f>IF(ISBLANK(VLOOKUP(Proj2[[#This Row],[ID]],Query!$A:$L,12,FALSE)),"",VLOOKUP(Proj2[[#This Row],[ID]],Query!$A:$L,12,FALSE))</f>
        <v/>
      </c>
      <c r="M42" s="20" t="str">
        <f>IF(ISBLANK(VLOOKUP(Proj2[[#This Row],[ID]],Query!$A:$M,13,FALSE)),"",VLOOKUP(Proj2[[#This Row],[ID]],Query!$A:$M,13,FALSE))</f>
        <v/>
      </c>
      <c r="N42" s="5" t="str">
        <f>IF(ISBLANK(VLOOKUP(Proj2[[#This Row],[ID]],Query!$A:$N,14,FALSE)),"",VLOOKUP(Proj2[[#This Row],[ID]],Query!$A:$N,14,FALSE))</f>
        <v/>
      </c>
      <c r="O42" s="5" t="str">
        <f>IF(ISBLANK(VLOOKUP(Proj2[[#This Row],[ID]],Query!$A:$O,15,FALSE)),"",VLOOKUP(Proj2[[#This Row],[ID]],Query!$A:$O,15,FALSE))</f>
        <v/>
      </c>
      <c r="P42" s="5" t="str">
        <f>IF(ISBLANK(VLOOKUP(Proj2[[#This Row],[ID]],Query!$A:$P,16,FALSE)),"",VLOOKUP(Proj2[[#This Row],[ID]],Query!$A:$P,16,FALSE))</f>
        <v/>
      </c>
    </row>
    <row r="43" spans="1:16">
      <c r="A43" s="18" t="s">
        <v>170</v>
      </c>
      <c r="L43" t="str">
        <f>IF(ISBLANK(VLOOKUP(Proj2[[#This Row],[ID]],Query!$A:$L,12,FALSE)),"",VLOOKUP(Proj2[[#This Row],[ID]],Query!$A:$L,12,FALSE))</f>
        <v/>
      </c>
      <c r="M43" s="20" t="str">
        <f>IF(ISBLANK(VLOOKUP(Proj2[[#This Row],[ID]],Query!$A:$M,13,FALSE)),"",VLOOKUP(Proj2[[#This Row],[ID]],Query!$A:$M,13,FALSE))</f>
        <v/>
      </c>
      <c r="N43" s="5" t="str">
        <f>IF(ISBLANK(VLOOKUP(Proj2[[#This Row],[ID]],Query!$A:$N,14,FALSE)),"",VLOOKUP(Proj2[[#This Row],[ID]],Query!$A:$N,14,FALSE))</f>
        <v/>
      </c>
      <c r="O43" s="5" t="str">
        <f>IF(ISBLANK(VLOOKUP(Proj2[[#This Row],[ID]],Query!$A:$O,15,FALSE)),"",VLOOKUP(Proj2[[#This Row],[ID]],Query!$A:$O,15,FALSE))</f>
        <v/>
      </c>
      <c r="P43" s="5" t="str">
        <f>IF(ISBLANK(VLOOKUP(Proj2[[#This Row],[ID]],Query!$A:$P,16,FALSE)),"",VLOOKUP(Proj2[[#This Row],[ID]],Query!$A:$P,16,FALSE))</f>
        <v/>
      </c>
    </row>
    <row r="44" spans="1:16">
      <c r="A44" s="18" t="s">
        <v>171</v>
      </c>
      <c r="L44" t="str">
        <f>IF(ISBLANK(VLOOKUP(Proj2[[#This Row],[ID]],Query!$A:$L,12,FALSE)),"",VLOOKUP(Proj2[[#This Row],[ID]],Query!$A:$L,12,FALSE))</f>
        <v/>
      </c>
      <c r="M44" s="20" t="str">
        <f>IF(ISBLANK(VLOOKUP(Proj2[[#This Row],[ID]],Query!$A:$M,13,FALSE)),"",VLOOKUP(Proj2[[#This Row],[ID]],Query!$A:$M,13,FALSE))</f>
        <v/>
      </c>
      <c r="N44" s="5" t="str">
        <f>IF(ISBLANK(VLOOKUP(Proj2[[#This Row],[ID]],Query!$A:$N,14,FALSE)),"",VLOOKUP(Proj2[[#This Row],[ID]],Query!$A:$N,14,FALSE))</f>
        <v/>
      </c>
      <c r="O44" s="5" t="str">
        <f>IF(ISBLANK(VLOOKUP(Proj2[[#This Row],[ID]],Query!$A:$O,15,FALSE)),"",VLOOKUP(Proj2[[#This Row],[ID]],Query!$A:$O,15,FALSE))</f>
        <v/>
      </c>
      <c r="P44" s="5" t="str">
        <f>IF(ISBLANK(VLOOKUP(Proj2[[#This Row],[ID]],Query!$A:$P,16,FALSE)),"",VLOOKUP(Proj2[[#This Row],[ID]],Query!$A:$P,16,FALSE))</f>
        <v/>
      </c>
    </row>
    <row r="45" spans="1:16">
      <c r="A45" s="18" t="s">
        <v>172</v>
      </c>
      <c r="L45" t="str">
        <f>IF(ISBLANK(VLOOKUP(Proj2[[#This Row],[ID]],Query!$A:$L,12,FALSE)),"",VLOOKUP(Proj2[[#This Row],[ID]],Query!$A:$L,12,FALSE))</f>
        <v/>
      </c>
      <c r="M45" s="20" t="str">
        <f>IF(ISBLANK(VLOOKUP(Proj2[[#This Row],[ID]],Query!$A:$M,13,FALSE)),"",VLOOKUP(Proj2[[#This Row],[ID]],Query!$A:$M,13,FALSE))</f>
        <v/>
      </c>
      <c r="N45" s="5" t="str">
        <f>IF(ISBLANK(VLOOKUP(Proj2[[#This Row],[ID]],Query!$A:$N,14,FALSE)),"",VLOOKUP(Proj2[[#This Row],[ID]],Query!$A:$N,14,FALSE))</f>
        <v/>
      </c>
      <c r="O45" s="5" t="str">
        <f>IF(ISBLANK(VLOOKUP(Proj2[[#This Row],[ID]],Query!$A:$O,15,FALSE)),"",VLOOKUP(Proj2[[#This Row],[ID]],Query!$A:$O,15,FALSE))</f>
        <v/>
      </c>
      <c r="P45" s="5" t="str">
        <f>IF(ISBLANK(VLOOKUP(Proj2[[#This Row],[ID]],Query!$A:$P,16,FALSE)),"",VLOOKUP(Proj2[[#This Row],[ID]],Query!$A:$P,16,FALSE))</f>
        <v/>
      </c>
    </row>
    <row r="46" spans="1:16">
      <c r="A46" s="18" t="s">
        <v>173</v>
      </c>
      <c r="L46" t="str">
        <f>IF(ISBLANK(VLOOKUP(Proj2[[#This Row],[ID]],Query!$A:$L,12,FALSE)),"",VLOOKUP(Proj2[[#This Row],[ID]],Query!$A:$L,12,FALSE))</f>
        <v/>
      </c>
      <c r="M46" s="20" t="str">
        <f>IF(ISBLANK(VLOOKUP(Proj2[[#This Row],[ID]],Query!$A:$M,13,FALSE)),"",VLOOKUP(Proj2[[#This Row],[ID]],Query!$A:$M,13,FALSE))</f>
        <v/>
      </c>
      <c r="N46" s="5" t="str">
        <f>IF(ISBLANK(VLOOKUP(Proj2[[#This Row],[ID]],Query!$A:$N,14,FALSE)),"",VLOOKUP(Proj2[[#This Row],[ID]],Query!$A:$N,14,FALSE))</f>
        <v/>
      </c>
      <c r="O46" s="5" t="str">
        <f>IF(ISBLANK(VLOOKUP(Proj2[[#This Row],[ID]],Query!$A:$O,15,FALSE)),"",VLOOKUP(Proj2[[#This Row],[ID]],Query!$A:$O,15,FALSE))</f>
        <v/>
      </c>
      <c r="P46" s="5" t="str">
        <f>IF(ISBLANK(VLOOKUP(Proj2[[#This Row],[ID]],Query!$A:$P,16,FALSE)),"",VLOOKUP(Proj2[[#This Row],[ID]],Query!$A:$P,16,FALSE))</f>
        <v/>
      </c>
    </row>
    <row r="47" spans="1:16">
      <c r="A47" s="18" t="s">
        <v>174</v>
      </c>
      <c r="L47" t="str">
        <f>IF(ISBLANK(VLOOKUP(Proj2[[#This Row],[ID]],Query!$A:$L,12,FALSE)),"",VLOOKUP(Proj2[[#This Row],[ID]],Query!$A:$L,12,FALSE))</f>
        <v/>
      </c>
      <c r="M47" s="20" t="str">
        <f>IF(ISBLANK(VLOOKUP(Proj2[[#This Row],[ID]],Query!$A:$M,13,FALSE)),"",VLOOKUP(Proj2[[#This Row],[ID]],Query!$A:$M,13,FALSE))</f>
        <v/>
      </c>
      <c r="N47" s="5" t="str">
        <f>IF(ISBLANK(VLOOKUP(Proj2[[#This Row],[ID]],Query!$A:$N,14,FALSE)),"",VLOOKUP(Proj2[[#This Row],[ID]],Query!$A:$N,14,FALSE))</f>
        <v/>
      </c>
      <c r="O47" s="5" t="str">
        <f>IF(ISBLANK(VLOOKUP(Proj2[[#This Row],[ID]],Query!$A:$O,15,FALSE)),"",VLOOKUP(Proj2[[#This Row],[ID]],Query!$A:$O,15,FALSE))</f>
        <v/>
      </c>
      <c r="P47" s="5" t="str">
        <f>IF(ISBLANK(VLOOKUP(Proj2[[#This Row],[ID]],Query!$A:$P,16,FALSE)),"",VLOOKUP(Proj2[[#This Row],[ID]],Query!$A:$P,16,FALSE))</f>
        <v/>
      </c>
    </row>
    <row r="48" spans="1:16">
      <c r="A48" s="18" t="s">
        <v>175</v>
      </c>
      <c r="L48" t="str">
        <f>IF(ISBLANK(VLOOKUP(Proj2[[#This Row],[ID]],Query!$A:$L,12,FALSE)),"",VLOOKUP(Proj2[[#This Row],[ID]],Query!$A:$L,12,FALSE))</f>
        <v/>
      </c>
      <c r="M48" s="20" t="str">
        <f>IF(ISBLANK(VLOOKUP(Proj2[[#This Row],[ID]],Query!$A:$M,13,FALSE)),"",VLOOKUP(Proj2[[#This Row],[ID]],Query!$A:$M,13,FALSE))</f>
        <v/>
      </c>
      <c r="N48" s="5" t="str">
        <f>IF(ISBLANK(VLOOKUP(Proj2[[#This Row],[ID]],Query!$A:$N,14,FALSE)),"",VLOOKUP(Proj2[[#This Row],[ID]],Query!$A:$N,14,FALSE))</f>
        <v/>
      </c>
      <c r="O48" s="5" t="str">
        <f>IF(ISBLANK(VLOOKUP(Proj2[[#This Row],[ID]],Query!$A:$O,15,FALSE)),"",VLOOKUP(Proj2[[#This Row],[ID]],Query!$A:$O,15,FALSE))</f>
        <v/>
      </c>
      <c r="P48" s="5" t="str">
        <f>IF(ISBLANK(VLOOKUP(Proj2[[#This Row],[ID]],Query!$A:$P,16,FALSE)),"",VLOOKUP(Proj2[[#This Row],[ID]],Query!$A:$P,16,FALSE))</f>
        <v/>
      </c>
    </row>
    <row r="49" spans="1:16">
      <c r="A49" s="18" t="s">
        <v>176</v>
      </c>
      <c r="L49" t="str">
        <f>IF(ISBLANK(VLOOKUP(Proj2[[#This Row],[ID]],Query!$A:$L,12,FALSE)),"",VLOOKUP(Proj2[[#This Row],[ID]],Query!$A:$L,12,FALSE))</f>
        <v/>
      </c>
      <c r="M49" s="20" t="str">
        <f>IF(ISBLANK(VLOOKUP(Proj2[[#This Row],[ID]],Query!$A:$M,13,FALSE)),"",VLOOKUP(Proj2[[#This Row],[ID]],Query!$A:$M,13,FALSE))</f>
        <v/>
      </c>
      <c r="N49" s="5" t="str">
        <f>IF(ISBLANK(VLOOKUP(Proj2[[#This Row],[ID]],Query!$A:$N,14,FALSE)),"",VLOOKUP(Proj2[[#This Row],[ID]],Query!$A:$N,14,FALSE))</f>
        <v/>
      </c>
      <c r="O49" s="5" t="str">
        <f>IF(ISBLANK(VLOOKUP(Proj2[[#This Row],[ID]],Query!$A:$O,15,FALSE)),"",VLOOKUP(Proj2[[#This Row],[ID]],Query!$A:$O,15,FALSE))</f>
        <v/>
      </c>
      <c r="P49" s="5" t="str">
        <f>IF(ISBLANK(VLOOKUP(Proj2[[#This Row],[ID]],Query!$A:$P,16,FALSE)),"",VLOOKUP(Proj2[[#This Row],[ID]],Query!$A:$P,16,FALSE))</f>
        <v/>
      </c>
    </row>
    <row r="50" spans="1:16">
      <c r="A50" s="18" t="s">
        <v>177</v>
      </c>
      <c r="L50" t="str">
        <f>IF(ISBLANK(VLOOKUP(Proj2[[#This Row],[ID]],Query!$A:$L,12,FALSE)),"",VLOOKUP(Proj2[[#This Row],[ID]],Query!$A:$L,12,FALSE))</f>
        <v/>
      </c>
      <c r="M50" s="20" t="str">
        <f>IF(ISBLANK(VLOOKUP(Proj2[[#This Row],[ID]],Query!$A:$M,13,FALSE)),"",VLOOKUP(Proj2[[#This Row],[ID]],Query!$A:$M,13,FALSE))</f>
        <v/>
      </c>
      <c r="N50" s="5" t="str">
        <f>IF(ISBLANK(VLOOKUP(Proj2[[#This Row],[ID]],Query!$A:$N,14,FALSE)),"",VLOOKUP(Proj2[[#This Row],[ID]],Query!$A:$N,14,FALSE))</f>
        <v/>
      </c>
      <c r="O50" s="5" t="str">
        <f>IF(ISBLANK(VLOOKUP(Proj2[[#This Row],[ID]],Query!$A:$O,15,FALSE)),"",VLOOKUP(Proj2[[#This Row],[ID]],Query!$A:$O,15,FALSE))</f>
        <v/>
      </c>
      <c r="P50" s="5" t="str">
        <f>IF(ISBLANK(VLOOKUP(Proj2[[#This Row],[ID]],Query!$A:$P,16,FALSE)),"",VLOOKUP(Proj2[[#This Row],[ID]],Query!$A:$P,16,FALSE))</f>
        <v/>
      </c>
    </row>
    <row r="51" spans="1:16">
      <c r="A51" s="18" t="s">
        <v>178</v>
      </c>
      <c r="L51" t="str">
        <f>IF(ISBLANK(VLOOKUP(Proj2[[#This Row],[ID]],Query!$A:$L,12,FALSE)),"",VLOOKUP(Proj2[[#This Row],[ID]],Query!$A:$L,12,FALSE))</f>
        <v/>
      </c>
      <c r="M51" s="20" t="str">
        <f>IF(ISBLANK(VLOOKUP(Proj2[[#This Row],[ID]],Query!$A:$M,13,FALSE)),"",VLOOKUP(Proj2[[#This Row],[ID]],Query!$A:$M,13,FALSE))</f>
        <v/>
      </c>
      <c r="N51" s="5" t="str">
        <f>IF(ISBLANK(VLOOKUP(Proj2[[#This Row],[ID]],Query!$A:$N,14,FALSE)),"",VLOOKUP(Proj2[[#This Row],[ID]],Query!$A:$N,14,FALSE))</f>
        <v/>
      </c>
      <c r="O51" s="5" t="str">
        <f>IF(ISBLANK(VLOOKUP(Proj2[[#This Row],[ID]],Query!$A:$O,15,FALSE)),"",VLOOKUP(Proj2[[#This Row],[ID]],Query!$A:$O,15,FALSE))</f>
        <v/>
      </c>
      <c r="P51" s="5" t="str">
        <f>IF(ISBLANK(VLOOKUP(Proj2[[#This Row],[ID]],Query!$A:$P,16,FALSE)),"",VLOOKUP(Proj2[[#This Row],[ID]],Query!$A:$P,16,FALSE))</f>
        <v/>
      </c>
    </row>
    <row r="52" spans="1:16">
      <c r="A52" s="18" t="s">
        <v>179</v>
      </c>
      <c r="L52" t="str">
        <f>IF(ISBLANK(VLOOKUP(Proj2[[#This Row],[ID]],Query!$A:$L,12,FALSE)),"",VLOOKUP(Proj2[[#This Row],[ID]],Query!$A:$L,12,FALSE))</f>
        <v/>
      </c>
      <c r="M52" s="20" t="str">
        <f>IF(ISBLANK(VLOOKUP(Proj2[[#This Row],[ID]],Query!$A:$M,13,FALSE)),"",VLOOKUP(Proj2[[#This Row],[ID]],Query!$A:$M,13,FALSE))</f>
        <v/>
      </c>
      <c r="N52" s="5" t="str">
        <f>IF(ISBLANK(VLOOKUP(Proj2[[#This Row],[ID]],Query!$A:$N,14,FALSE)),"",VLOOKUP(Proj2[[#This Row],[ID]],Query!$A:$N,14,FALSE))</f>
        <v/>
      </c>
      <c r="O52" s="5" t="str">
        <f>IF(ISBLANK(VLOOKUP(Proj2[[#This Row],[ID]],Query!$A:$O,15,FALSE)),"",VLOOKUP(Proj2[[#This Row],[ID]],Query!$A:$O,15,FALSE))</f>
        <v/>
      </c>
      <c r="P52" s="5" t="str">
        <f>IF(ISBLANK(VLOOKUP(Proj2[[#This Row],[ID]],Query!$A:$P,16,FALSE)),"",VLOOKUP(Proj2[[#This Row],[ID]],Query!$A:$P,16,FALSE))</f>
        <v/>
      </c>
    </row>
    <row r="53" spans="1:16">
      <c r="A53" s="18" t="s">
        <v>180</v>
      </c>
      <c r="L53" t="str">
        <f>IF(ISBLANK(VLOOKUP(Proj2[[#This Row],[ID]],Query!$A:$L,12,FALSE)),"",VLOOKUP(Proj2[[#This Row],[ID]],Query!$A:$L,12,FALSE))</f>
        <v/>
      </c>
      <c r="M53" s="20" t="str">
        <f>IF(ISBLANK(VLOOKUP(Proj2[[#This Row],[ID]],Query!$A:$M,13,FALSE)),"",VLOOKUP(Proj2[[#This Row],[ID]],Query!$A:$M,13,FALSE))</f>
        <v/>
      </c>
      <c r="N53" s="5" t="str">
        <f>IF(ISBLANK(VLOOKUP(Proj2[[#This Row],[ID]],Query!$A:$N,14,FALSE)),"",VLOOKUP(Proj2[[#This Row],[ID]],Query!$A:$N,14,FALSE))</f>
        <v/>
      </c>
      <c r="O53" s="5" t="str">
        <f>IF(ISBLANK(VLOOKUP(Proj2[[#This Row],[ID]],Query!$A:$O,15,FALSE)),"",VLOOKUP(Proj2[[#This Row],[ID]],Query!$A:$O,15,FALSE))</f>
        <v/>
      </c>
      <c r="P53" s="5" t="str">
        <f>IF(ISBLANK(VLOOKUP(Proj2[[#This Row],[ID]],Query!$A:$P,16,FALSE)),"",VLOOKUP(Proj2[[#This Row],[ID]],Query!$A:$P,16,FALSE))</f>
        <v/>
      </c>
    </row>
    <row r="54" spans="1:16">
      <c r="A54" s="18" t="s">
        <v>181</v>
      </c>
      <c r="L54" t="str">
        <f>IF(ISBLANK(VLOOKUP(Proj2[[#This Row],[ID]],Query!$A:$L,12,FALSE)),"",VLOOKUP(Proj2[[#This Row],[ID]],Query!$A:$L,12,FALSE))</f>
        <v/>
      </c>
      <c r="M54" s="20" t="str">
        <f>IF(ISBLANK(VLOOKUP(Proj2[[#This Row],[ID]],Query!$A:$M,13,FALSE)),"",VLOOKUP(Proj2[[#This Row],[ID]],Query!$A:$M,13,FALSE))</f>
        <v/>
      </c>
      <c r="N54" s="5" t="str">
        <f>IF(ISBLANK(VLOOKUP(Proj2[[#This Row],[ID]],Query!$A:$N,14,FALSE)),"",VLOOKUP(Proj2[[#This Row],[ID]],Query!$A:$N,14,FALSE))</f>
        <v/>
      </c>
      <c r="O54" s="5" t="str">
        <f>IF(ISBLANK(VLOOKUP(Proj2[[#This Row],[ID]],Query!$A:$O,15,FALSE)),"",VLOOKUP(Proj2[[#This Row],[ID]],Query!$A:$O,15,FALSE))</f>
        <v/>
      </c>
      <c r="P54" s="5" t="str">
        <f>IF(ISBLANK(VLOOKUP(Proj2[[#This Row],[ID]],Query!$A:$P,16,FALSE)),"",VLOOKUP(Proj2[[#This Row],[ID]],Query!$A:$P,16,FALSE))</f>
        <v/>
      </c>
    </row>
    <row r="55" spans="1:16">
      <c r="A55" s="18" t="s">
        <v>182</v>
      </c>
      <c r="L55" t="str">
        <f>IF(ISBLANK(VLOOKUP(Proj2[[#This Row],[ID]],Query!$A:$L,12,FALSE)),"",VLOOKUP(Proj2[[#This Row],[ID]],Query!$A:$L,12,FALSE))</f>
        <v/>
      </c>
      <c r="M55" s="20" t="str">
        <f>IF(ISBLANK(VLOOKUP(Proj2[[#This Row],[ID]],Query!$A:$M,13,FALSE)),"",VLOOKUP(Proj2[[#This Row],[ID]],Query!$A:$M,13,FALSE))</f>
        <v/>
      </c>
      <c r="N55" s="5" t="str">
        <f>IF(ISBLANK(VLOOKUP(Proj2[[#This Row],[ID]],Query!$A:$N,14,FALSE)),"",VLOOKUP(Proj2[[#This Row],[ID]],Query!$A:$N,14,FALSE))</f>
        <v/>
      </c>
      <c r="O55" s="5" t="str">
        <f>IF(ISBLANK(VLOOKUP(Proj2[[#This Row],[ID]],Query!$A:$O,15,FALSE)),"",VLOOKUP(Proj2[[#This Row],[ID]],Query!$A:$O,15,FALSE))</f>
        <v/>
      </c>
      <c r="P55" s="5" t="str">
        <f>IF(ISBLANK(VLOOKUP(Proj2[[#This Row],[ID]],Query!$A:$P,16,FALSE)),"",VLOOKUP(Proj2[[#This Row],[ID]],Query!$A:$P,16,FALSE))</f>
        <v/>
      </c>
    </row>
    <row r="56" spans="1:16">
      <c r="A56" s="18" t="s">
        <v>183</v>
      </c>
      <c r="L56" t="str">
        <f>IF(ISBLANK(VLOOKUP(Proj2[[#This Row],[ID]],Query!$A:$L,12,FALSE)),"",VLOOKUP(Proj2[[#This Row],[ID]],Query!$A:$L,12,FALSE))</f>
        <v/>
      </c>
      <c r="M56" s="20" t="str">
        <f>IF(ISBLANK(VLOOKUP(Proj2[[#This Row],[ID]],Query!$A:$M,13,FALSE)),"",VLOOKUP(Proj2[[#This Row],[ID]],Query!$A:$M,13,FALSE))</f>
        <v/>
      </c>
      <c r="N56" s="5" t="str">
        <f>IF(ISBLANK(VLOOKUP(Proj2[[#This Row],[ID]],Query!$A:$N,14,FALSE)),"",VLOOKUP(Proj2[[#This Row],[ID]],Query!$A:$N,14,FALSE))</f>
        <v/>
      </c>
      <c r="O56" s="5" t="str">
        <f>IF(ISBLANK(VLOOKUP(Proj2[[#This Row],[ID]],Query!$A:$O,15,FALSE)),"",VLOOKUP(Proj2[[#This Row],[ID]],Query!$A:$O,15,FALSE))</f>
        <v/>
      </c>
      <c r="P56" s="5" t="str">
        <f>IF(ISBLANK(VLOOKUP(Proj2[[#This Row],[ID]],Query!$A:$P,16,FALSE)),"",VLOOKUP(Proj2[[#This Row],[ID]],Query!$A:$P,16,FALSE))</f>
        <v/>
      </c>
    </row>
    <row r="57" spans="1:16">
      <c r="A57" s="18" t="s">
        <v>184</v>
      </c>
      <c r="L57" t="str">
        <f>IF(ISBLANK(VLOOKUP(Proj2[[#This Row],[ID]],Query!$A:$L,12,FALSE)),"",VLOOKUP(Proj2[[#This Row],[ID]],Query!$A:$L,12,FALSE))</f>
        <v/>
      </c>
      <c r="M57" s="20" t="str">
        <f>IF(ISBLANK(VLOOKUP(Proj2[[#This Row],[ID]],Query!$A:$M,13,FALSE)),"",VLOOKUP(Proj2[[#This Row],[ID]],Query!$A:$M,13,FALSE))</f>
        <v/>
      </c>
      <c r="N57" s="5" t="str">
        <f>IF(ISBLANK(VLOOKUP(Proj2[[#This Row],[ID]],Query!$A:$N,14,FALSE)),"",VLOOKUP(Proj2[[#This Row],[ID]],Query!$A:$N,14,FALSE))</f>
        <v/>
      </c>
      <c r="O57" s="5" t="str">
        <f>IF(ISBLANK(VLOOKUP(Proj2[[#This Row],[ID]],Query!$A:$O,15,FALSE)),"",VLOOKUP(Proj2[[#This Row],[ID]],Query!$A:$O,15,FALSE))</f>
        <v/>
      </c>
      <c r="P57" s="5" t="str">
        <f>IF(ISBLANK(VLOOKUP(Proj2[[#This Row],[ID]],Query!$A:$P,16,FALSE)),"",VLOOKUP(Proj2[[#This Row],[ID]],Query!$A:$P,16,FALSE))</f>
        <v/>
      </c>
    </row>
    <row r="58" spans="1:16">
      <c r="A58" s="18" t="s">
        <v>185</v>
      </c>
      <c r="L58" t="str">
        <f>IF(ISBLANK(VLOOKUP(Proj2[[#This Row],[ID]],Query!$A:$L,12,FALSE)),"",VLOOKUP(Proj2[[#This Row],[ID]],Query!$A:$L,12,FALSE))</f>
        <v/>
      </c>
      <c r="M58" s="20" t="str">
        <f>IF(ISBLANK(VLOOKUP(Proj2[[#This Row],[ID]],Query!$A:$M,13,FALSE)),"",VLOOKUP(Proj2[[#This Row],[ID]],Query!$A:$M,13,FALSE))</f>
        <v/>
      </c>
      <c r="N58" s="5" t="str">
        <f>IF(ISBLANK(VLOOKUP(Proj2[[#This Row],[ID]],Query!$A:$N,14,FALSE)),"",VLOOKUP(Proj2[[#This Row],[ID]],Query!$A:$N,14,FALSE))</f>
        <v/>
      </c>
      <c r="O58" s="5" t="str">
        <f>IF(ISBLANK(VLOOKUP(Proj2[[#This Row],[ID]],Query!$A:$O,15,FALSE)),"",VLOOKUP(Proj2[[#This Row],[ID]],Query!$A:$O,15,FALSE))</f>
        <v/>
      </c>
      <c r="P58" s="5" t="str">
        <f>IF(ISBLANK(VLOOKUP(Proj2[[#This Row],[ID]],Query!$A:$P,16,FALSE)),"",VLOOKUP(Proj2[[#This Row],[ID]],Query!$A:$P,16,FALSE))</f>
        <v/>
      </c>
    </row>
    <row r="59" spans="1:16">
      <c r="A59" s="18" t="s">
        <v>186</v>
      </c>
      <c r="L59" t="str">
        <f>IF(ISBLANK(VLOOKUP(Proj2[[#This Row],[ID]],Query!$A:$L,12,FALSE)),"",VLOOKUP(Proj2[[#This Row],[ID]],Query!$A:$L,12,FALSE))</f>
        <v/>
      </c>
      <c r="M59" s="20" t="str">
        <f>IF(ISBLANK(VLOOKUP(Proj2[[#This Row],[ID]],Query!$A:$M,13,FALSE)),"",VLOOKUP(Proj2[[#This Row],[ID]],Query!$A:$M,13,FALSE))</f>
        <v/>
      </c>
      <c r="N59" s="5" t="str">
        <f>IF(ISBLANK(VLOOKUP(Proj2[[#This Row],[ID]],Query!$A:$N,14,FALSE)),"",VLOOKUP(Proj2[[#This Row],[ID]],Query!$A:$N,14,FALSE))</f>
        <v/>
      </c>
      <c r="O59" s="5" t="str">
        <f>IF(ISBLANK(VLOOKUP(Proj2[[#This Row],[ID]],Query!$A:$O,15,FALSE)),"",VLOOKUP(Proj2[[#This Row],[ID]],Query!$A:$O,15,FALSE))</f>
        <v/>
      </c>
      <c r="P59" s="5" t="str">
        <f>IF(ISBLANK(VLOOKUP(Proj2[[#This Row],[ID]],Query!$A:$P,16,FALSE)),"",VLOOKUP(Proj2[[#This Row],[ID]],Query!$A:$P,16,FALSE))</f>
        <v/>
      </c>
    </row>
    <row r="60" spans="1:16">
      <c r="A60" s="18" t="s">
        <v>187</v>
      </c>
      <c r="L60" t="str">
        <f>IF(ISBLANK(VLOOKUP(Proj2[[#This Row],[ID]],Query!$A:$L,12,FALSE)),"",VLOOKUP(Proj2[[#This Row],[ID]],Query!$A:$L,12,FALSE))</f>
        <v/>
      </c>
      <c r="M60" s="20" t="str">
        <f>IF(ISBLANK(VLOOKUP(Proj2[[#This Row],[ID]],Query!$A:$M,13,FALSE)),"",VLOOKUP(Proj2[[#This Row],[ID]],Query!$A:$M,13,FALSE))</f>
        <v/>
      </c>
      <c r="N60" s="5" t="str">
        <f>IF(ISBLANK(VLOOKUP(Proj2[[#This Row],[ID]],Query!$A:$N,14,FALSE)),"",VLOOKUP(Proj2[[#This Row],[ID]],Query!$A:$N,14,FALSE))</f>
        <v/>
      </c>
      <c r="O60" s="5" t="str">
        <f>IF(ISBLANK(VLOOKUP(Proj2[[#This Row],[ID]],Query!$A:$O,15,FALSE)),"",VLOOKUP(Proj2[[#This Row],[ID]],Query!$A:$O,15,FALSE))</f>
        <v/>
      </c>
      <c r="P60" s="5" t="str">
        <f>IF(ISBLANK(VLOOKUP(Proj2[[#This Row],[ID]],Query!$A:$P,16,FALSE)),"",VLOOKUP(Proj2[[#This Row],[ID]],Query!$A:$P,16,FALSE))</f>
        <v/>
      </c>
    </row>
    <row r="61" spans="1:16">
      <c r="A61" s="18" t="s">
        <v>188</v>
      </c>
      <c r="L61" t="str">
        <f>IF(ISBLANK(VLOOKUP(Proj2[[#This Row],[ID]],Query!$A:$L,12,FALSE)),"",VLOOKUP(Proj2[[#This Row],[ID]],Query!$A:$L,12,FALSE))</f>
        <v/>
      </c>
      <c r="M61" s="20" t="str">
        <f>IF(ISBLANK(VLOOKUP(Proj2[[#This Row],[ID]],Query!$A:$M,13,FALSE)),"",VLOOKUP(Proj2[[#This Row],[ID]],Query!$A:$M,13,FALSE))</f>
        <v/>
      </c>
      <c r="N61" s="5" t="str">
        <f>IF(ISBLANK(VLOOKUP(Proj2[[#This Row],[ID]],Query!$A:$N,14,FALSE)),"",VLOOKUP(Proj2[[#This Row],[ID]],Query!$A:$N,14,FALSE))</f>
        <v/>
      </c>
      <c r="O61" s="5" t="str">
        <f>IF(ISBLANK(VLOOKUP(Proj2[[#This Row],[ID]],Query!$A:$O,15,FALSE)),"",VLOOKUP(Proj2[[#This Row],[ID]],Query!$A:$O,15,FALSE))</f>
        <v/>
      </c>
      <c r="P61" s="5" t="str">
        <f>IF(ISBLANK(VLOOKUP(Proj2[[#This Row],[ID]],Query!$A:$P,16,FALSE)),"",VLOOKUP(Proj2[[#This Row],[ID]],Query!$A:$P,16,FALSE))</f>
        <v/>
      </c>
    </row>
    <row r="62" spans="1:16">
      <c r="A62" s="18" t="s">
        <v>189</v>
      </c>
      <c r="L62" t="str">
        <f>IF(ISBLANK(VLOOKUP(Proj2[[#This Row],[ID]],Query!$A:$L,12,FALSE)),"",VLOOKUP(Proj2[[#This Row],[ID]],Query!$A:$L,12,FALSE))</f>
        <v/>
      </c>
      <c r="M62" s="20" t="str">
        <f>IF(ISBLANK(VLOOKUP(Proj2[[#This Row],[ID]],Query!$A:$M,13,FALSE)),"",VLOOKUP(Proj2[[#This Row],[ID]],Query!$A:$M,13,FALSE))</f>
        <v/>
      </c>
      <c r="N62" s="5" t="str">
        <f>IF(ISBLANK(VLOOKUP(Proj2[[#This Row],[ID]],Query!$A:$N,14,FALSE)),"",VLOOKUP(Proj2[[#This Row],[ID]],Query!$A:$N,14,FALSE))</f>
        <v/>
      </c>
      <c r="O62" s="5" t="str">
        <f>IF(ISBLANK(VLOOKUP(Proj2[[#This Row],[ID]],Query!$A:$O,15,FALSE)),"",VLOOKUP(Proj2[[#This Row],[ID]],Query!$A:$O,15,FALSE))</f>
        <v/>
      </c>
      <c r="P62" s="5" t="str">
        <f>IF(ISBLANK(VLOOKUP(Proj2[[#This Row],[ID]],Query!$A:$P,16,FALSE)),"",VLOOKUP(Proj2[[#This Row],[ID]],Query!$A:$P,16,FALSE))</f>
        <v/>
      </c>
    </row>
    <row r="63" spans="1:16">
      <c r="A63" s="18" t="s">
        <v>190</v>
      </c>
      <c r="L63" t="str">
        <f>IF(ISBLANK(VLOOKUP(Proj2[[#This Row],[ID]],Query!$A:$L,12,FALSE)),"",VLOOKUP(Proj2[[#This Row],[ID]],Query!$A:$L,12,FALSE))</f>
        <v/>
      </c>
      <c r="M63" s="20" t="str">
        <f>IF(ISBLANK(VLOOKUP(Proj2[[#This Row],[ID]],Query!$A:$M,13,FALSE)),"",VLOOKUP(Proj2[[#This Row],[ID]],Query!$A:$M,13,FALSE))</f>
        <v/>
      </c>
      <c r="N63" s="5" t="str">
        <f>IF(ISBLANK(VLOOKUP(Proj2[[#This Row],[ID]],Query!$A:$N,14,FALSE)),"",VLOOKUP(Proj2[[#This Row],[ID]],Query!$A:$N,14,FALSE))</f>
        <v/>
      </c>
      <c r="O63" s="5" t="str">
        <f>IF(ISBLANK(VLOOKUP(Proj2[[#This Row],[ID]],Query!$A:$O,15,FALSE)),"",VLOOKUP(Proj2[[#This Row],[ID]],Query!$A:$O,15,FALSE))</f>
        <v/>
      </c>
      <c r="P63" s="5" t="str">
        <f>IF(ISBLANK(VLOOKUP(Proj2[[#This Row],[ID]],Query!$A:$P,16,FALSE)),"",VLOOKUP(Proj2[[#This Row],[ID]],Query!$A:$P,16,FALSE))</f>
        <v/>
      </c>
    </row>
    <row r="64" spans="1:16">
      <c r="A64" s="18" t="s">
        <v>191</v>
      </c>
      <c r="L64" t="str">
        <f>IF(ISBLANK(VLOOKUP(Proj2[[#This Row],[ID]],Query!$A:$L,12,FALSE)),"",VLOOKUP(Proj2[[#This Row],[ID]],Query!$A:$L,12,FALSE))</f>
        <v/>
      </c>
      <c r="M64" s="20" t="str">
        <f>IF(ISBLANK(VLOOKUP(Proj2[[#This Row],[ID]],Query!$A:$M,13,FALSE)),"",VLOOKUP(Proj2[[#This Row],[ID]],Query!$A:$M,13,FALSE))</f>
        <v/>
      </c>
      <c r="N64" s="5" t="str">
        <f>IF(ISBLANK(VLOOKUP(Proj2[[#This Row],[ID]],Query!$A:$N,14,FALSE)),"",VLOOKUP(Proj2[[#This Row],[ID]],Query!$A:$N,14,FALSE))</f>
        <v/>
      </c>
      <c r="O64" s="5" t="str">
        <f>IF(ISBLANK(VLOOKUP(Proj2[[#This Row],[ID]],Query!$A:$O,15,FALSE)),"",VLOOKUP(Proj2[[#This Row],[ID]],Query!$A:$O,15,FALSE))</f>
        <v/>
      </c>
      <c r="P64" s="5" t="str">
        <f>IF(ISBLANK(VLOOKUP(Proj2[[#This Row],[ID]],Query!$A:$P,16,FALSE)),"",VLOOKUP(Proj2[[#This Row],[ID]],Query!$A:$P,16,FALSE))</f>
        <v/>
      </c>
    </row>
    <row r="65" spans="1:16">
      <c r="A65" s="18" t="s">
        <v>192</v>
      </c>
      <c r="L65" t="str">
        <f>IF(ISBLANK(VLOOKUP(Proj2[[#This Row],[ID]],Query!$A:$L,12,FALSE)),"",VLOOKUP(Proj2[[#This Row],[ID]],Query!$A:$L,12,FALSE))</f>
        <v/>
      </c>
      <c r="M65" s="20" t="str">
        <f>IF(ISBLANK(VLOOKUP(Proj2[[#This Row],[ID]],Query!$A:$M,13,FALSE)),"",VLOOKUP(Proj2[[#This Row],[ID]],Query!$A:$M,13,FALSE))</f>
        <v/>
      </c>
      <c r="N65" s="5" t="str">
        <f>IF(ISBLANK(VLOOKUP(Proj2[[#This Row],[ID]],Query!$A:$N,14,FALSE)),"",VLOOKUP(Proj2[[#This Row],[ID]],Query!$A:$N,14,FALSE))</f>
        <v/>
      </c>
      <c r="O65" s="5" t="str">
        <f>IF(ISBLANK(VLOOKUP(Proj2[[#This Row],[ID]],Query!$A:$O,15,FALSE)),"",VLOOKUP(Proj2[[#This Row],[ID]],Query!$A:$O,15,FALSE))</f>
        <v/>
      </c>
      <c r="P65" s="5" t="str">
        <f>IF(ISBLANK(VLOOKUP(Proj2[[#This Row],[ID]],Query!$A:$P,16,FALSE)),"",VLOOKUP(Proj2[[#This Row],[ID]],Query!$A:$P,16,FALSE))</f>
        <v/>
      </c>
    </row>
    <row r="66" spans="1:16">
      <c r="A66" s="18" t="s">
        <v>193</v>
      </c>
      <c r="L66" t="str">
        <f>IF(ISBLANK(VLOOKUP(Proj2[[#This Row],[ID]],Query!$A:$L,12,FALSE)),"",VLOOKUP(Proj2[[#This Row],[ID]],Query!$A:$L,12,FALSE))</f>
        <v/>
      </c>
      <c r="M66" s="20" t="str">
        <f>IF(ISBLANK(VLOOKUP(Proj2[[#This Row],[ID]],Query!$A:$M,13,FALSE)),"",VLOOKUP(Proj2[[#This Row],[ID]],Query!$A:$M,13,FALSE))</f>
        <v/>
      </c>
      <c r="N66" s="5" t="str">
        <f>IF(ISBLANK(VLOOKUP(Proj2[[#This Row],[ID]],Query!$A:$N,14,FALSE)),"",VLOOKUP(Proj2[[#This Row],[ID]],Query!$A:$N,14,FALSE))</f>
        <v/>
      </c>
      <c r="O66" s="5" t="str">
        <f>IF(ISBLANK(VLOOKUP(Proj2[[#This Row],[ID]],Query!$A:$O,15,FALSE)),"",VLOOKUP(Proj2[[#This Row],[ID]],Query!$A:$O,15,FALSE))</f>
        <v/>
      </c>
      <c r="P66" s="5" t="str">
        <f>IF(ISBLANK(VLOOKUP(Proj2[[#This Row],[ID]],Query!$A:$P,16,FALSE)),"",VLOOKUP(Proj2[[#This Row],[ID]],Query!$A:$P,16,FALSE))</f>
        <v/>
      </c>
    </row>
    <row r="67" spans="1:16">
      <c r="A67" s="18" t="s">
        <v>194</v>
      </c>
      <c r="L67" t="str">
        <f>IF(ISBLANK(VLOOKUP(Proj2[[#This Row],[ID]],Query!$A:$L,12,FALSE)),"",VLOOKUP(Proj2[[#This Row],[ID]],Query!$A:$L,12,FALSE))</f>
        <v/>
      </c>
      <c r="M67" s="20" t="str">
        <f>IF(ISBLANK(VLOOKUP(Proj2[[#This Row],[ID]],Query!$A:$M,13,FALSE)),"",VLOOKUP(Proj2[[#This Row],[ID]],Query!$A:$M,13,FALSE))</f>
        <v/>
      </c>
      <c r="N67" s="5" t="str">
        <f>IF(ISBLANK(VLOOKUP(Proj2[[#This Row],[ID]],Query!$A:$N,14,FALSE)),"",VLOOKUP(Proj2[[#This Row],[ID]],Query!$A:$N,14,FALSE))</f>
        <v/>
      </c>
      <c r="O67" s="5" t="str">
        <f>IF(ISBLANK(VLOOKUP(Proj2[[#This Row],[ID]],Query!$A:$O,15,FALSE)),"",VLOOKUP(Proj2[[#This Row],[ID]],Query!$A:$O,15,FALSE))</f>
        <v/>
      </c>
      <c r="P67" s="5" t="str">
        <f>IF(ISBLANK(VLOOKUP(Proj2[[#This Row],[ID]],Query!$A:$P,16,FALSE)),"",VLOOKUP(Proj2[[#This Row],[ID]],Query!$A:$P,16,FALSE))</f>
        <v/>
      </c>
    </row>
    <row r="68" spans="1:16">
      <c r="A68" s="18" t="s">
        <v>195</v>
      </c>
      <c r="L68" t="str">
        <f>IF(ISBLANK(VLOOKUP(Proj2[[#This Row],[ID]],Query!$A:$L,12,FALSE)),"",VLOOKUP(Proj2[[#This Row],[ID]],Query!$A:$L,12,FALSE))</f>
        <v/>
      </c>
      <c r="M68" s="20" t="str">
        <f>IF(ISBLANK(VLOOKUP(Proj2[[#This Row],[ID]],Query!$A:$M,13,FALSE)),"",VLOOKUP(Proj2[[#This Row],[ID]],Query!$A:$M,13,FALSE))</f>
        <v/>
      </c>
      <c r="N68" s="5" t="str">
        <f>IF(ISBLANK(VLOOKUP(Proj2[[#This Row],[ID]],Query!$A:$N,14,FALSE)),"",VLOOKUP(Proj2[[#This Row],[ID]],Query!$A:$N,14,FALSE))</f>
        <v/>
      </c>
      <c r="O68" s="5" t="str">
        <f>IF(ISBLANK(VLOOKUP(Proj2[[#This Row],[ID]],Query!$A:$O,15,FALSE)),"",VLOOKUP(Proj2[[#This Row],[ID]],Query!$A:$O,15,FALSE))</f>
        <v/>
      </c>
      <c r="P68" s="5" t="str">
        <f>IF(ISBLANK(VLOOKUP(Proj2[[#This Row],[ID]],Query!$A:$P,16,FALSE)),"",VLOOKUP(Proj2[[#This Row],[ID]],Query!$A:$P,16,FALSE))</f>
        <v/>
      </c>
    </row>
    <row r="69" spans="1:16">
      <c r="A69" s="18" t="s">
        <v>196</v>
      </c>
      <c r="L69" t="str">
        <f>IF(ISBLANK(VLOOKUP(Proj2[[#This Row],[ID]],Query!$A:$L,12,FALSE)),"",VLOOKUP(Proj2[[#This Row],[ID]],Query!$A:$L,12,FALSE))</f>
        <v/>
      </c>
      <c r="M69" s="20" t="str">
        <f>IF(ISBLANK(VLOOKUP(Proj2[[#This Row],[ID]],Query!$A:$M,13,FALSE)),"",VLOOKUP(Proj2[[#This Row],[ID]],Query!$A:$M,13,FALSE))</f>
        <v/>
      </c>
      <c r="N69" s="5" t="str">
        <f>IF(ISBLANK(VLOOKUP(Proj2[[#This Row],[ID]],Query!$A:$N,14,FALSE)),"",VLOOKUP(Proj2[[#This Row],[ID]],Query!$A:$N,14,FALSE))</f>
        <v/>
      </c>
      <c r="O69" s="5" t="str">
        <f>IF(ISBLANK(VLOOKUP(Proj2[[#This Row],[ID]],Query!$A:$O,15,FALSE)),"",VLOOKUP(Proj2[[#This Row],[ID]],Query!$A:$O,15,FALSE))</f>
        <v/>
      </c>
      <c r="P69" s="5" t="str">
        <f>IF(ISBLANK(VLOOKUP(Proj2[[#This Row],[ID]],Query!$A:$P,16,FALSE)),"",VLOOKUP(Proj2[[#This Row],[ID]],Query!$A:$P,16,FALSE))</f>
        <v/>
      </c>
    </row>
    <row r="70" spans="1:16">
      <c r="A70" s="18" t="s">
        <v>197</v>
      </c>
      <c r="L70" t="str">
        <f>IF(ISBLANK(VLOOKUP(Proj2[[#This Row],[ID]],Query!$A:$L,12,FALSE)),"",VLOOKUP(Proj2[[#This Row],[ID]],Query!$A:$L,12,FALSE))</f>
        <v/>
      </c>
      <c r="M70" s="20" t="str">
        <f>IF(ISBLANK(VLOOKUP(Proj2[[#This Row],[ID]],Query!$A:$M,13,FALSE)),"",VLOOKUP(Proj2[[#This Row],[ID]],Query!$A:$M,13,FALSE))</f>
        <v/>
      </c>
      <c r="N70" s="5" t="str">
        <f>IF(ISBLANK(VLOOKUP(Proj2[[#This Row],[ID]],Query!$A:$N,14,FALSE)),"",VLOOKUP(Proj2[[#This Row],[ID]],Query!$A:$N,14,FALSE))</f>
        <v/>
      </c>
      <c r="O70" s="5" t="str">
        <f>IF(ISBLANK(VLOOKUP(Proj2[[#This Row],[ID]],Query!$A:$O,15,FALSE)),"",VLOOKUP(Proj2[[#This Row],[ID]],Query!$A:$O,15,FALSE))</f>
        <v/>
      </c>
      <c r="P70" s="5" t="str">
        <f>IF(ISBLANK(VLOOKUP(Proj2[[#This Row],[ID]],Query!$A:$P,16,FALSE)),"",VLOOKUP(Proj2[[#This Row],[ID]],Query!$A:$P,16,FALSE))</f>
        <v/>
      </c>
    </row>
    <row r="71" spans="1:16">
      <c r="A71" s="18" t="s">
        <v>198</v>
      </c>
      <c r="L71" t="str">
        <f>IF(ISBLANK(VLOOKUP(Proj2[[#This Row],[ID]],Query!$A:$L,12,FALSE)),"",VLOOKUP(Proj2[[#This Row],[ID]],Query!$A:$L,12,FALSE))</f>
        <v/>
      </c>
      <c r="M71" s="20" t="str">
        <f>IF(ISBLANK(VLOOKUP(Proj2[[#This Row],[ID]],Query!$A:$M,13,FALSE)),"",VLOOKUP(Proj2[[#This Row],[ID]],Query!$A:$M,13,FALSE))</f>
        <v/>
      </c>
      <c r="N71" s="5" t="str">
        <f>IF(ISBLANK(VLOOKUP(Proj2[[#This Row],[ID]],Query!$A:$N,14,FALSE)),"",VLOOKUP(Proj2[[#This Row],[ID]],Query!$A:$N,14,FALSE))</f>
        <v/>
      </c>
      <c r="O71" s="5" t="str">
        <f>IF(ISBLANK(VLOOKUP(Proj2[[#This Row],[ID]],Query!$A:$O,15,FALSE)),"",VLOOKUP(Proj2[[#This Row],[ID]],Query!$A:$O,15,FALSE))</f>
        <v/>
      </c>
      <c r="P71" s="5" t="str">
        <f>IF(ISBLANK(VLOOKUP(Proj2[[#This Row],[ID]],Query!$A:$P,16,FALSE)),"",VLOOKUP(Proj2[[#This Row],[ID]],Query!$A:$P,16,FALSE))</f>
        <v/>
      </c>
    </row>
    <row r="72" spans="1:16">
      <c r="A72" s="18" t="s">
        <v>199</v>
      </c>
      <c r="L72" t="str">
        <f>IF(ISBLANK(VLOOKUP(Proj2[[#This Row],[ID]],Query!$A:$L,12,FALSE)),"",VLOOKUP(Proj2[[#This Row],[ID]],Query!$A:$L,12,FALSE))</f>
        <v/>
      </c>
      <c r="M72" s="20" t="str">
        <f>IF(ISBLANK(VLOOKUP(Proj2[[#This Row],[ID]],Query!$A:$M,13,FALSE)),"",VLOOKUP(Proj2[[#This Row],[ID]],Query!$A:$M,13,FALSE))</f>
        <v/>
      </c>
      <c r="N72" s="5" t="str">
        <f>IF(ISBLANK(VLOOKUP(Proj2[[#This Row],[ID]],Query!$A:$N,14,FALSE)),"",VLOOKUP(Proj2[[#This Row],[ID]],Query!$A:$N,14,FALSE))</f>
        <v/>
      </c>
      <c r="O72" s="5" t="str">
        <f>IF(ISBLANK(VLOOKUP(Proj2[[#This Row],[ID]],Query!$A:$O,15,FALSE)),"",VLOOKUP(Proj2[[#This Row],[ID]],Query!$A:$O,15,FALSE))</f>
        <v/>
      </c>
      <c r="P72" s="5" t="str">
        <f>IF(ISBLANK(VLOOKUP(Proj2[[#This Row],[ID]],Query!$A:$P,16,FALSE)),"",VLOOKUP(Proj2[[#This Row],[ID]],Query!$A:$P,16,FALSE))</f>
        <v/>
      </c>
    </row>
    <row r="73" spans="1:16">
      <c r="A73" s="18" t="s">
        <v>200</v>
      </c>
      <c r="L73" t="str">
        <f>IF(ISBLANK(VLOOKUP(Proj2[[#This Row],[ID]],Query!$A:$L,12,FALSE)),"",VLOOKUP(Proj2[[#This Row],[ID]],Query!$A:$L,12,FALSE))</f>
        <v/>
      </c>
      <c r="M73" s="20" t="str">
        <f>IF(ISBLANK(VLOOKUP(Proj2[[#This Row],[ID]],Query!$A:$M,13,FALSE)),"",VLOOKUP(Proj2[[#This Row],[ID]],Query!$A:$M,13,FALSE))</f>
        <v/>
      </c>
      <c r="N73" s="5" t="str">
        <f>IF(ISBLANK(VLOOKUP(Proj2[[#This Row],[ID]],Query!$A:$N,14,FALSE)),"",VLOOKUP(Proj2[[#This Row],[ID]],Query!$A:$N,14,FALSE))</f>
        <v/>
      </c>
      <c r="O73" s="5" t="str">
        <f>IF(ISBLANK(VLOOKUP(Proj2[[#This Row],[ID]],Query!$A:$O,15,FALSE)),"",VLOOKUP(Proj2[[#This Row],[ID]],Query!$A:$O,15,FALSE))</f>
        <v/>
      </c>
      <c r="P73" s="5" t="str">
        <f>IF(ISBLANK(VLOOKUP(Proj2[[#This Row],[ID]],Query!$A:$P,16,FALSE)),"",VLOOKUP(Proj2[[#This Row],[ID]],Query!$A:$P,16,FALSE))</f>
        <v/>
      </c>
    </row>
    <row r="74" spans="1:16">
      <c r="A74" s="18" t="s">
        <v>201</v>
      </c>
      <c r="L74" t="str">
        <f>IF(ISBLANK(VLOOKUP(Proj2[[#This Row],[ID]],Query!$A:$L,12,FALSE)),"",VLOOKUP(Proj2[[#This Row],[ID]],Query!$A:$L,12,FALSE))</f>
        <v/>
      </c>
      <c r="M74" s="20" t="str">
        <f>IF(ISBLANK(VLOOKUP(Proj2[[#This Row],[ID]],Query!$A:$M,13,FALSE)),"",VLOOKUP(Proj2[[#This Row],[ID]],Query!$A:$M,13,FALSE))</f>
        <v/>
      </c>
      <c r="N74" s="5" t="str">
        <f>IF(ISBLANK(VLOOKUP(Proj2[[#This Row],[ID]],Query!$A:$N,14,FALSE)),"",VLOOKUP(Proj2[[#This Row],[ID]],Query!$A:$N,14,FALSE))</f>
        <v/>
      </c>
      <c r="O74" s="5" t="str">
        <f>IF(ISBLANK(VLOOKUP(Proj2[[#This Row],[ID]],Query!$A:$O,15,FALSE)),"",VLOOKUP(Proj2[[#This Row],[ID]],Query!$A:$O,15,FALSE))</f>
        <v/>
      </c>
      <c r="P74" s="5" t="str">
        <f>IF(ISBLANK(VLOOKUP(Proj2[[#This Row],[ID]],Query!$A:$P,16,FALSE)),"",VLOOKUP(Proj2[[#This Row],[ID]],Query!$A:$P,16,FALSE))</f>
        <v/>
      </c>
    </row>
    <row r="75" spans="1:16">
      <c r="A75" s="18" t="s">
        <v>202</v>
      </c>
      <c r="L75" t="str">
        <f>IF(ISBLANK(VLOOKUP(Proj2[[#This Row],[ID]],Query!$A:$L,12,FALSE)),"",VLOOKUP(Proj2[[#This Row],[ID]],Query!$A:$L,12,FALSE))</f>
        <v/>
      </c>
      <c r="M75" s="20" t="str">
        <f>IF(ISBLANK(VLOOKUP(Proj2[[#This Row],[ID]],Query!$A:$M,13,FALSE)),"",VLOOKUP(Proj2[[#This Row],[ID]],Query!$A:$M,13,FALSE))</f>
        <v/>
      </c>
      <c r="N75" s="5" t="str">
        <f>IF(ISBLANK(VLOOKUP(Proj2[[#This Row],[ID]],Query!$A:$N,14,FALSE)),"",VLOOKUP(Proj2[[#This Row],[ID]],Query!$A:$N,14,FALSE))</f>
        <v/>
      </c>
      <c r="O75" s="5" t="str">
        <f>IF(ISBLANK(VLOOKUP(Proj2[[#This Row],[ID]],Query!$A:$O,15,FALSE)),"",VLOOKUP(Proj2[[#This Row],[ID]],Query!$A:$O,15,FALSE))</f>
        <v/>
      </c>
      <c r="P75" s="5" t="str">
        <f>IF(ISBLANK(VLOOKUP(Proj2[[#This Row],[ID]],Query!$A:$P,16,FALSE)),"",VLOOKUP(Proj2[[#This Row],[ID]],Query!$A:$P,16,FALSE))</f>
        <v/>
      </c>
    </row>
    <row r="76" spans="1:16">
      <c r="A76" s="18" t="s">
        <v>203</v>
      </c>
      <c r="L76" t="str">
        <f>IF(ISBLANK(VLOOKUP(Proj2[[#This Row],[ID]],Query!$A:$L,12,FALSE)),"",VLOOKUP(Proj2[[#This Row],[ID]],Query!$A:$L,12,FALSE))</f>
        <v/>
      </c>
      <c r="M76" s="20" t="str">
        <f>IF(ISBLANK(VLOOKUP(Proj2[[#This Row],[ID]],Query!$A:$M,13,FALSE)),"",VLOOKUP(Proj2[[#This Row],[ID]],Query!$A:$M,13,FALSE))</f>
        <v/>
      </c>
      <c r="N76" s="5" t="str">
        <f>IF(ISBLANK(VLOOKUP(Proj2[[#This Row],[ID]],Query!$A:$N,14,FALSE)),"",VLOOKUP(Proj2[[#This Row],[ID]],Query!$A:$N,14,FALSE))</f>
        <v/>
      </c>
      <c r="O76" s="5" t="str">
        <f>IF(ISBLANK(VLOOKUP(Proj2[[#This Row],[ID]],Query!$A:$O,15,FALSE)),"",VLOOKUP(Proj2[[#This Row],[ID]],Query!$A:$O,15,FALSE))</f>
        <v/>
      </c>
      <c r="P76" s="5" t="str">
        <f>IF(ISBLANK(VLOOKUP(Proj2[[#This Row],[ID]],Query!$A:$P,16,FALSE)),"",VLOOKUP(Proj2[[#This Row],[ID]],Query!$A:$P,16,FALSE))</f>
        <v/>
      </c>
    </row>
    <row r="77" spans="1:16">
      <c r="A77" s="18" t="s">
        <v>204</v>
      </c>
      <c r="L77" t="str">
        <f>IF(ISBLANK(VLOOKUP(Proj2[[#This Row],[ID]],Query!$A:$L,12,FALSE)),"",VLOOKUP(Proj2[[#This Row],[ID]],Query!$A:$L,12,FALSE))</f>
        <v/>
      </c>
      <c r="M77" s="20" t="str">
        <f>IF(ISBLANK(VLOOKUP(Proj2[[#This Row],[ID]],Query!$A:$M,13,FALSE)),"",VLOOKUP(Proj2[[#This Row],[ID]],Query!$A:$M,13,FALSE))</f>
        <v/>
      </c>
      <c r="N77" s="5" t="str">
        <f>IF(ISBLANK(VLOOKUP(Proj2[[#This Row],[ID]],Query!$A:$N,14,FALSE)),"",VLOOKUP(Proj2[[#This Row],[ID]],Query!$A:$N,14,FALSE))</f>
        <v/>
      </c>
      <c r="O77" s="5" t="str">
        <f>IF(ISBLANK(VLOOKUP(Proj2[[#This Row],[ID]],Query!$A:$O,15,FALSE)),"",VLOOKUP(Proj2[[#This Row],[ID]],Query!$A:$O,15,FALSE))</f>
        <v/>
      </c>
      <c r="P77" s="5" t="str">
        <f>IF(ISBLANK(VLOOKUP(Proj2[[#This Row],[ID]],Query!$A:$P,16,FALSE)),"",VLOOKUP(Proj2[[#This Row],[ID]],Query!$A:$P,16,FALSE))</f>
        <v/>
      </c>
    </row>
    <row r="78" spans="1:16">
      <c r="A78" s="18" t="s">
        <v>205</v>
      </c>
      <c r="L78" t="str">
        <f>IF(ISBLANK(VLOOKUP(Proj2[[#This Row],[ID]],Query!$A:$L,12,FALSE)),"",VLOOKUP(Proj2[[#This Row],[ID]],Query!$A:$L,12,FALSE))</f>
        <v/>
      </c>
      <c r="M78" s="20" t="str">
        <f>IF(ISBLANK(VLOOKUP(Proj2[[#This Row],[ID]],Query!$A:$M,13,FALSE)),"",VLOOKUP(Proj2[[#This Row],[ID]],Query!$A:$M,13,FALSE))</f>
        <v/>
      </c>
      <c r="N78" s="5" t="str">
        <f>IF(ISBLANK(VLOOKUP(Proj2[[#This Row],[ID]],Query!$A:$N,14,FALSE)),"",VLOOKUP(Proj2[[#This Row],[ID]],Query!$A:$N,14,FALSE))</f>
        <v/>
      </c>
      <c r="O78" s="5" t="str">
        <f>IF(ISBLANK(VLOOKUP(Proj2[[#This Row],[ID]],Query!$A:$O,15,FALSE)),"",VLOOKUP(Proj2[[#This Row],[ID]],Query!$A:$O,15,FALSE))</f>
        <v/>
      </c>
      <c r="P78" s="5" t="str">
        <f>IF(ISBLANK(VLOOKUP(Proj2[[#This Row],[ID]],Query!$A:$P,16,FALSE)),"",VLOOKUP(Proj2[[#This Row],[ID]],Query!$A:$P,16,FALSE))</f>
        <v/>
      </c>
    </row>
    <row r="79" spans="1:16">
      <c r="A79" s="18" t="s">
        <v>206</v>
      </c>
      <c r="L79" t="str">
        <f>IF(ISBLANK(VLOOKUP(Proj2[[#This Row],[ID]],Query!$A:$L,12,FALSE)),"",VLOOKUP(Proj2[[#This Row],[ID]],Query!$A:$L,12,FALSE))</f>
        <v/>
      </c>
      <c r="M79" s="20" t="str">
        <f>IF(ISBLANK(VLOOKUP(Proj2[[#This Row],[ID]],Query!$A:$M,13,FALSE)),"",VLOOKUP(Proj2[[#This Row],[ID]],Query!$A:$M,13,FALSE))</f>
        <v/>
      </c>
      <c r="N79" s="5" t="str">
        <f>IF(ISBLANK(VLOOKUP(Proj2[[#This Row],[ID]],Query!$A:$N,14,FALSE)),"",VLOOKUP(Proj2[[#This Row],[ID]],Query!$A:$N,14,FALSE))</f>
        <v/>
      </c>
      <c r="O79" s="5" t="str">
        <f>IF(ISBLANK(VLOOKUP(Proj2[[#This Row],[ID]],Query!$A:$O,15,FALSE)),"",VLOOKUP(Proj2[[#This Row],[ID]],Query!$A:$O,15,FALSE))</f>
        <v/>
      </c>
      <c r="P79" s="5" t="str">
        <f>IF(ISBLANK(VLOOKUP(Proj2[[#This Row],[ID]],Query!$A:$P,16,FALSE)),"",VLOOKUP(Proj2[[#This Row],[ID]],Query!$A:$P,16,FALSE))</f>
        <v/>
      </c>
    </row>
    <row r="80" spans="1:16">
      <c r="A80" s="18" t="s">
        <v>207</v>
      </c>
      <c r="L80" t="str">
        <f>IF(ISBLANK(VLOOKUP(Proj2[[#This Row],[ID]],Query!$A:$L,12,FALSE)),"",VLOOKUP(Proj2[[#This Row],[ID]],Query!$A:$L,12,FALSE))</f>
        <v/>
      </c>
      <c r="M80" s="20" t="str">
        <f>IF(ISBLANK(VLOOKUP(Proj2[[#This Row],[ID]],Query!$A:$M,13,FALSE)),"",VLOOKUP(Proj2[[#This Row],[ID]],Query!$A:$M,13,FALSE))</f>
        <v/>
      </c>
      <c r="N80" s="5" t="str">
        <f>IF(ISBLANK(VLOOKUP(Proj2[[#This Row],[ID]],Query!$A:$N,14,FALSE)),"",VLOOKUP(Proj2[[#This Row],[ID]],Query!$A:$N,14,FALSE))</f>
        <v/>
      </c>
      <c r="O80" s="5" t="str">
        <f>IF(ISBLANK(VLOOKUP(Proj2[[#This Row],[ID]],Query!$A:$O,15,FALSE)),"",VLOOKUP(Proj2[[#This Row],[ID]],Query!$A:$O,15,FALSE))</f>
        <v/>
      </c>
      <c r="P80" s="5" t="str">
        <f>IF(ISBLANK(VLOOKUP(Proj2[[#This Row],[ID]],Query!$A:$P,16,FALSE)),"",VLOOKUP(Proj2[[#This Row],[ID]],Query!$A:$P,16,FALSE))</f>
        <v/>
      </c>
    </row>
    <row r="81" spans="1:16">
      <c r="A81" s="18" t="s">
        <v>208</v>
      </c>
      <c r="L81" t="str">
        <f>IF(ISBLANK(VLOOKUP(Proj2[[#This Row],[ID]],Query!$A:$L,12,FALSE)),"",VLOOKUP(Proj2[[#This Row],[ID]],Query!$A:$L,12,FALSE))</f>
        <v/>
      </c>
      <c r="M81" s="20" t="str">
        <f>IF(ISBLANK(VLOOKUP(Proj2[[#This Row],[ID]],Query!$A:$M,13,FALSE)),"",VLOOKUP(Proj2[[#This Row],[ID]],Query!$A:$M,13,FALSE))</f>
        <v/>
      </c>
      <c r="N81" s="5" t="str">
        <f>IF(ISBLANK(VLOOKUP(Proj2[[#This Row],[ID]],Query!$A:$N,14,FALSE)),"",VLOOKUP(Proj2[[#This Row],[ID]],Query!$A:$N,14,FALSE))</f>
        <v/>
      </c>
      <c r="O81" s="5" t="str">
        <f>IF(ISBLANK(VLOOKUP(Proj2[[#This Row],[ID]],Query!$A:$O,15,FALSE)),"",VLOOKUP(Proj2[[#This Row],[ID]],Query!$A:$O,15,FALSE))</f>
        <v/>
      </c>
      <c r="P81" s="5" t="str">
        <f>IF(ISBLANK(VLOOKUP(Proj2[[#This Row],[ID]],Query!$A:$P,16,FALSE)),"",VLOOKUP(Proj2[[#This Row],[ID]],Query!$A:$P,16,FALSE))</f>
        <v/>
      </c>
    </row>
    <row r="82" spans="1:16">
      <c r="A82" s="18" t="s">
        <v>209</v>
      </c>
      <c r="L82" t="str">
        <f>IF(ISBLANK(VLOOKUP(Proj2[[#This Row],[ID]],Query!$A:$L,12,FALSE)),"",VLOOKUP(Proj2[[#This Row],[ID]],Query!$A:$L,12,FALSE))</f>
        <v/>
      </c>
      <c r="M82" s="20" t="str">
        <f>IF(ISBLANK(VLOOKUP(Proj2[[#This Row],[ID]],Query!$A:$M,13,FALSE)),"",VLOOKUP(Proj2[[#This Row],[ID]],Query!$A:$M,13,FALSE))</f>
        <v/>
      </c>
      <c r="N82" s="5" t="str">
        <f>IF(ISBLANK(VLOOKUP(Proj2[[#This Row],[ID]],Query!$A:$N,14,FALSE)),"",VLOOKUP(Proj2[[#This Row],[ID]],Query!$A:$N,14,FALSE))</f>
        <v/>
      </c>
      <c r="O82" s="5" t="str">
        <f>IF(ISBLANK(VLOOKUP(Proj2[[#This Row],[ID]],Query!$A:$O,15,FALSE)),"",VLOOKUP(Proj2[[#This Row],[ID]],Query!$A:$O,15,FALSE))</f>
        <v/>
      </c>
      <c r="P82" s="5" t="str">
        <f>IF(ISBLANK(VLOOKUP(Proj2[[#This Row],[ID]],Query!$A:$P,16,FALSE)),"",VLOOKUP(Proj2[[#This Row],[ID]],Query!$A:$P,16,FALSE))</f>
        <v/>
      </c>
    </row>
    <row r="83" spans="1:16">
      <c r="A83" s="18" t="s">
        <v>210</v>
      </c>
      <c r="L83" t="str">
        <f>IF(ISBLANK(VLOOKUP(Proj2[[#This Row],[ID]],Query!$A:$L,12,FALSE)),"",VLOOKUP(Proj2[[#This Row],[ID]],Query!$A:$L,12,FALSE))</f>
        <v/>
      </c>
      <c r="M83" s="20" t="str">
        <f>IF(ISBLANK(VLOOKUP(Proj2[[#This Row],[ID]],Query!$A:$M,13,FALSE)),"",VLOOKUP(Proj2[[#This Row],[ID]],Query!$A:$M,13,FALSE))</f>
        <v/>
      </c>
      <c r="N83" s="5" t="str">
        <f>IF(ISBLANK(VLOOKUP(Proj2[[#This Row],[ID]],Query!$A:$N,14,FALSE)),"",VLOOKUP(Proj2[[#This Row],[ID]],Query!$A:$N,14,FALSE))</f>
        <v/>
      </c>
      <c r="O83" s="5" t="str">
        <f>IF(ISBLANK(VLOOKUP(Proj2[[#This Row],[ID]],Query!$A:$O,15,FALSE)),"",VLOOKUP(Proj2[[#This Row],[ID]],Query!$A:$O,15,FALSE))</f>
        <v/>
      </c>
      <c r="P83" s="5" t="str">
        <f>IF(ISBLANK(VLOOKUP(Proj2[[#This Row],[ID]],Query!$A:$P,16,FALSE)),"",VLOOKUP(Proj2[[#This Row],[ID]],Query!$A:$P,16,FALSE))</f>
        <v/>
      </c>
    </row>
    <row r="84" spans="1:16">
      <c r="A84" s="18" t="s">
        <v>211</v>
      </c>
      <c r="L84" t="str">
        <f>IF(ISBLANK(VLOOKUP(Proj2[[#This Row],[ID]],Query!$A:$L,12,FALSE)),"",VLOOKUP(Proj2[[#This Row],[ID]],Query!$A:$L,12,FALSE))</f>
        <v/>
      </c>
      <c r="M84" s="20" t="str">
        <f>IF(ISBLANK(VLOOKUP(Proj2[[#This Row],[ID]],Query!$A:$M,13,FALSE)),"",VLOOKUP(Proj2[[#This Row],[ID]],Query!$A:$M,13,FALSE))</f>
        <v/>
      </c>
      <c r="N84" s="5" t="str">
        <f>IF(ISBLANK(VLOOKUP(Proj2[[#This Row],[ID]],Query!$A:$N,14,FALSE)),"",VLOOKUP(Proj2[[#This Row],[ID]],Query!$A:$N,14,FALSE))</f>
        <v/>
      </c>
      <c r="O84" s="5" t="str">
        <f>IF(ISBLANK(VLOOKUP(Proj2[[#This Row],[ID]],Query!$A:$O,15,FALSE)),"",VLOOKUP(Proj2[[#This Row],[ID]],Query!$A:$O,15,FALSE))</f>
        <v/>
      </c>
      <c r="P84" s="5" t="str">
        <f>IF(ISBLANK(VLOOKUP(Proj2[[#This Row],[ID]],Query!$A:$P,16,FALSE)),"",VLOOKUP(Proj2[[#This Row],[ID]],Query!$A:$P,16,FALSE))</f>
        <v/>
      </c>
    </row>
    <row r="85" spans="1:16">
      <c r="A85" s="18" t="s">
        <v>212</v>
      </c>
      <c r="L85" t="str">
        <f>IF(ISBLANK(VLOOKUP(Proj2[[#This Row],[ID]],Query!$A:$L,12,FALSE)),"",VLOOKUP(Proj2[[#This Row],[ID]],Query!$A:$L,12,FALSE))</f>
        <v/>
      </c>
      <c r="M85" s="20" t="str">
        <f>IF(ISBLANK(VLOOKUP(Proj2[[#This Row],[ID]],Query!$A:$M,13,FALSE)),"",VLOOKUP(Proj2[[#This Row],[ID]],Query!$A:$M,13,FALSE))</f>
        <v/>
      </c>
      <c r="N85" s="5" t="str">
        <f>IF(ISBLANK(VLOOKUP(Proj2[[#This Row],[ID]],Query!$A:$N,14,FALSE)),"",VLOOKUP(Proj2[[#This Row],[ID]],Query!$A:$N,14,FALSE))</f>
        <v/>
      </c>
      <c r="O85" s="5" t="str">
        <f>IF(ISBLANK(VLOOKUP(Proj2[[#This Row],[ID]],Query!$A:$O,15,FALSE)),"",VLOOKUP(Proj2[[#This Row],[ID]],Query!$A:$O,15,FALSE))</f>
        <v/>
      </c>
      <c r="P85" s="5" t="str">
        <f>IF(ISBLANK(VLOOKUP(Proj2[[#This Row],[ID]],Query!$A:$P,16,FALSE)),"",VLOOKUP(Proj2[[#This Row],[ID]],Query!$A:$P,16,FALSE))</f>
        <v/>
      </c>
    </row>
    <row r="86" spans="1:16">
      <c r="A86" s="18" t="s">
        <v>213</v>
      </c>
      <c r="L86" t="str">
        <f>IF(ISBLANK(VLOOKUP(Proj2[[#This Row],[ID]],Query!$A:$L,12,FALSE)),"",VLOOKUP(Proj2[[#This Row],[ID]],Query!$A:$L,12,FALSE))</f>
        <v/>
      </c>
      <c r="M86" s="20" t="str">
        <f>IF(ISBLANK(VLOOKUP(Proj2[[#This Row],[ID]],Query!$A:$M,13,FALSE)),"",VLOOKUP(Proj2[[#This Row],[ID]],Query!$A:$M,13,FALSE))</f>
        <v/>
      </c>
      <c r="N86" s="5" t="str">
        <f>IF(ISBLANK(VLOOKUP(Proj2[[#This Row],[ID]],Query!$A:$N,14,FALSE)),"",VLOOKUP(Proj2[[#This Row],[ID]],Query!$A:$N,14,FALSE))</f>
        <v/>
      </c>
      <c r="O86" s="5" t="str">
        <f>IF(ISBLANK(VLOOKUP(Proj2[[#This Row],[ID]],Query!$A:$O,15,FALSE)),"",VLOOKUP(Proj2[[#This Row],[ID]],Query!$A:$O,15,FALSE))</f>
        <v/>
      </c>
      <c r="P86" s="5" t="str">
        <f>IF(ISBLANK(VLOOKUP(Proj2[[#This Row],[ID]],Query!$A:$P,16,FALSE)),"",VLOOKUP(Proj2[[#This Row],[ID]],Query!$A:$P,16,FALSE))</f>
        <v/>
      </c>
    </row>
    <row r="87" spans="1:16">
      <c r="A87" s="18" t="s">
        <v>214</v>
      </c>
      <c r="L87" t="str">
        <f>IF(ISBLANK(VLOOKUP(Proj2[[#This Row],[ID]],Query!$A:$L,12,FALSE)),"",VLOOKUP(Proj2[[#This Row],[ID]],Query!$A:$L,12,FALSE))</f>
        <v/>
      </c>
      <c r="M87" s="20" t="str">
        <f>IF(ISBLANK(VLOOKUP(Proj2[[#This Row],[ID]],Query!$A:$M,13,FALSE)),"",VLOOKUP(Proj2[[#This Row],[ID]],Query!$A:$M,13,FALSE))</f>
        <v/>
      </c>
      <c r="N87" s="5" t="str">
        <f>IF(ISBLANK(VLOOKUP(Proj2[[#This Row],[ID]],Query!$A:$N,14,FALSE)),"",VLOOKUP(Proj2[[#This Row],[ID]],Query!$A:$N,14,FALSE))</f>
        <v/>
      </c>
      <c r="O87" s="5" t="str">
        <f>IF(ISBLANK(VLOOKUP(Proj2[[#This Row],[ID]],Query!$A:$O,15,FALSE)),"",VLOOKUP(Proj2[[#This Row],[ID]],Query!$A:$O,15,FALSE))</f>
        <v/>
      </c>
      <c r="P87" s="5" t="str">
        <f>IF(ISBLANK(VLOOKUP(Proj2[[#This Row],[ID]],Query!$A:$P,16,FALSE)),"",VLOOKUP(Proj2[[#This Row],[ID]],Query!$A:$P,16,FALSE))</f>
        <v/>
      </c>
    </row>
    <row r="88" spans="1:16">
      <c r="A88" s="18" t="s">
        <v>215</v>
      </c>
      <c r="L88" t="str">
        <f>IF(ISBLANK(VLOOKUP(Proj2[[#This Row],[ID]],Query!$A:$L,12,FALSE)),"",VLOOKUP(Proj2[[#This Row],[ID]],Query!$A:$L,12,FALSE))</f>
        <v/>
      </c>
      <c r="M88" s="20" t="str">
        <f>IF(ISBLANK(VLOOKUP(Proj2[[#This Row],[ID]],Query!$A:$M,13,FALSE)),"",VLOOKUP(Proj2[[#This Row],[ID]],Query!$A:$M,13,FALSE))</f>
        <v/>
      </c>
      <c r="N88" s="5" t="str">
        <f>IF(ISBLANK(VLOOKUP(Proj2[[#This Row],[ID]],Query!$A:$N,14,FALSE)),"",VLOOKUP(Proj2[[#This Row],[ID]],Query!$A:$N,14,FALSE))</f>
        <v/>
      </c>
      <c r="O88" s="5" t="str">
        <f>IF(ISBLANK(VLOOKUP(Proj2[[#This Row],[ID]],Query!$A:$O,15,FALSE)),"",VLOOKUP(Proj2[[#This Row],[ID]],Query!$A:$O,15,FALSE))</f>
        <v/>
      </c>
      <c r="P88" s="5" t="str">
        <f>IF(ISBLANK(VLOOKUP(Proj2[[#This Row],[ID]],Query!$A:$P,16,FALSE)),"",VLOOKUP(Proj2[[#This Row],[ID]],Query!$A:$P,16,FALSE))</f>
        <v/>
      </c>
    </row>
    <row r="89" spans="1:16">
      <c r="A89" s="18" t="s">
        <v>216</v>
      </c>
      <c r="L89" t="str">
        <f>IF(ISBLANK(VLOOKUP(Proj2[[#This Row],[ID]],Query!$A:$L,12,FALSE)),"",VLOOKUP(Proj2[[#This Row],[ID]],Query!$A:$L,12,FALSE))</f>
        <v/>
      </c>
      <c r="M89" s="20" t="str">
        <f>IF(ISBLANK(VLOOKUP(Proj2[[#This Row],[ID]],Query!$A:$M,13,FALSE)),"",VLOOKUP(Proj2[[#This Row],[ID]],Query!$A:$M,13,FALSE))</f>
        <v/>
      </c>
      <c r="N89" s="5" t="str">
        <f>IF(ISBLANK(VLOOKUP(Proj2[[#This Row],[ID]],Query!$A:$N,14,FALSE)),"",VLOOKUP(Proj2[[#This Row],[ID]],Query!$A:$N,14,FALSE))</f>
        <v/>
      </c>
      <c r="O89" s="5" t="str">
        <f>IF(ISBLANK(VLOOKUP(Proj2[[#This Row],[ID]],Query!$A:$O,15,FALSE)),"",VLOOKUP(Proj2[[#This Row],[ID]],Query!$A:$O,15,FALSE))</f>
        <v/>
      </c>
      <c r="P89" s="5" t="str">
        <f>IF(ISBLANK(VLOOKUP(Proj2[[#This Row],[ID]],Query!$A:$P,16,FALSE)),"",VLOOKUP(Proj2[[#This Row],[ID]],Query!$A:$P,16,FALSE))</f>
        <v/>
      </c>
    </row>
    <row r="90" spans="1:16">
      <c r="A90" s="18" t="s">
        <v>217</v>
      </c>
      <c r="L90" t="str">
        <f>IF(ISBLANK(VLOOKUP(Proj2[[#This Row],[ID]],Query!$A:$L,12,FALSE)),"",VLOOKUP(Proj2[[#This Row],[ID]],Query!$A:$L,12,FALSE))</f>
        <v/>
      </c>
      <c r="M90" s="20" t="str">
        <f>IF(ISBLANK(VLOOKUP(Proj2[[#This Row],[ID]],Query!$A:$M,13,FALSE)),"",VLOOKUP(Proj2[[#This Row],[ID]],Query!$A:$M,13,FALSE))</f>
        <v/>
      </c>
      <c r="N90" s="5" t="str">
        <f>IF(ISBLANK(VLOOKUP(Proj2[[#This Row],[ID]],Query!$A:$N,14,FALSE)),"",VLOOKUP(Proj2[[#This Row],[ID]],Query!$A:$N,14,FALSE))</f>
        <v/>
      </c>
      <c r="O90" s="5" t="str">
        <f>IF(ISBLANK(VLOOKUP(Proj2[[#This Row],[ID]],Query!$A:$O,15,FALSE)),"",VLOOKUP(Proj2[[#This Row],[ID]],Query!$A:$O,15,FALSE))</f>
        <v/>
      </c>
      <c r="P90" s="5" t="str">
        <f>IF(ISBLANK(VLOOKUP(Proj2[[#This Row],[ID]],Query!$A:$P,16,FALSE)),"",VLOOKUP(Proj2[[#This Row],[ID]],Query!$A:$P,16,FALSE))</f>
        <v/>
      </c>
    </row>
    <row r="91" spans="1:16">
      <c r="A91" s="18" t="s">
        <v>218</v>
      </c>
      <c r="L91" t="str">
        <f>IF(ISBLANK(VLOOKUP(Proj2[[#This Row],[ID]],Query!$A:$L,12,FALSE)),"",VLOOKUP(Proj2[[#This Row],[ID]],Query!$A:$L,12,FALSE))</f>
        <v/>
      </c>
      <c r="M91" s="20" t="str">
        <f>IF(ISBLANK(VLOOKUP(Proj2[[#This Row],[ID]],Query!$A:$M,13,FALSE)),"",VLOOKUP(Proj2[[#This Row],[ID]],Query!$A:$M,13,FALSE))</f>
        <v/>
      </c>
      <c r="N91" s="5" t="str">
        <f>IF(ISBLANK(VLOOKUP(Proj2[[#This Row],[ID]],Query!$A:$N,14,FALSE)),"",VLOOKUP(Proj2[[#This Row],[ID]],Query!$A:$N,14,FALSE))</f>
        <v/>
      </c>
      <c r="O91" s="5" t="str">
        <f>IF(ISBLANK(VLOOKUP(Proj2[[#This Row],[ID]],Query!$A:$O,15,FALSE)),"",VLOOKUP(Proj2[[#This Row],[ID]],Query!$A:$O,15,FALSE))</f>
        <v/>
      </c>
      <c r="P91" s="5" t="str">
        <f>IF(ISBLANK(VLOOKUP(Proj2[[#This Row],[ID]],Query!$A:$P,16,FALSE)),"",VLOOKUP(Proj2[[#This Row],[ID]],Query!$A:$P,16,FALSE))</f>
        <v/>
      </c>
    </row>
    <row r="92" spans="1:16">
      <c r="A92" s="18" t="s">
        <v>219</v>
      </c>
      <c r="L92" t="str">
        <f>IF(ISBLANK(VLOOKUP(Proj2[[#This Row],[ID]],Query!$A:$L,12,FALSE)),"",VLOOKUP(Proj2[[#This Row],[ID]],Query!$A:$L,12,FALSE))</f>
        <v/>
      </c>
      <c r="M92" s="20" t="str">
        <f>IF(ISBLANK(VLOOKUP(Proj2[[#This Row],[ID]],Query!$A:$M,13,FALSE)),"",VLOOKUP(Proj2[[#This Row],[ID]],Query!$A:$M,13,FALSE))</f>
        <v/>
      </c>
      <c r="N92" s="5" t="str">
        <f>IF(ISBLANK(VLOOKUP(Proj2[[#This Row],[ID]],Query!$A:$N,14,FALSE)),"",VLOOKUP(Proj2[[#This Row],[ID]],Query!$A:$N,14,FALSE))</f>
        <v/>
      </c>
      <c r="O92" s="5" t="str">
        <f>IF(ISBLANK(VLOOKUP(Proj2[[#This Row],[ID]],Query!$A:$O,15,FALSE)),"",VLOOKUP(Proj2[[#This Row],[ID]],Query!$A:$O,15,FALSE))</f>
        <v/>
      </c>
      <c r="P92" s="5" t="str">
        <f>IF(ISBLANK(VLOOKUP(Proj2[[#This Row],[ID]],Query!$A:$P,16,FALSE)),"",VLOOKUP(Proj2[[#This Row],[ID]],Query!$A:$P,16,FALSE))</f>
        <v/>
      </c>
    </row>
    <row r="93" spans="1:16">
      <c r="A93" s="18" t="s">
        <v>220</v>
      </c>
      <c r="L93" t="str">
        <f>IF(ISBLANK(VLOOKUP(Proj2[[#This Row],[ID]],Query!$A:$L,12,FALSE)),"",VLOOKUP(Proj2[[#This Row],[ID]],Query!$A:$L,12,FALSE))</f>
        <v/>
      </c>
      <c r="M93" s="20" t="str">
        <f>IF(ISBLANK(VLOOKUP(Proj2[[#This Row],[ID]],Query!$A:$M,13,FALSE)),"",VLOOKUP(Proj2[[#This Row],[ID]],Query!$A:$M,13,FALSE))</f>
        <v/>
      </c>
      <c r="N93" s="5" t="str">
        <f>IF(ISBLANK(VLOOKUP(Proj2[[#This Row],[ID]],Query!$A:$N,14,FALSE)),"",VLOOKUP(Proj2[[#This Row],[ID]],Query!$A:$N,14,FALSE))</f>
        <v/>
      </c>
      <c r="O93" s="5" t="str">
        <f>IF(ISBLANK(VLOOKUP(Proj2[[#This Row],[ID]],Query!$A:$O,15,FALSE)),"",VLOOKUP(Proj2[[#This Row],[ID]],Query!$A:$O,15,FALSE))</f>
        <v/>
      </c>
      <c r="P93" s="5" t="str">
        <f>IF(ISBLANK(VLOOKUP(Proj2[[#This Row],[ID]],Query!$A:$P,16,FALSE)),"",VLOOKUP(Proj2[[#This Row],[ID]],Query!$A:$P,16,FALSE))</f>
        <v/>
      </c>
    </row>
    <row r="94" spans="1:16">
      <c r="A94" s="18" t="s">
        <v>221</v>
      </c>
      <c r="L94" t="str">
        <f>IF(ISBLANK(VLOOKUP(Proj2[[#This Row],[ID]],Query!$A:$L,12,FALSE)),"",VLOOKUP(Proj2[[#This Row],[ID]],Query!$A:$L,12,FALSE))</f>
        <v/>
      </c>
      <c r="M94" s="20" t="str">
        <f>IF(ISBLANK(VLOOKUP(Proj2[[#This Row],[ID]],Query!$A:$M,13,FALSE)),"",VLOOKUP(Proj2[[#This Row],[ID]],Query!$A:$M,13,FALSE))</f>
        <v/>
      </c>
      <c r="N94" s="5" t="str">
        <f>IF(ISBLANK(VLOOKUP(Proj2[[#This Row],[ID]],Query!$A:$N,14,FALSE)),"",VLOOKUP(Proj2[[#This Row],[ID]],Query!$A:$N,14,FALSE))</f>
        <v/>
      </c>
      <c r="O94" s="5" t="str">
        <f>IF(ISBLANK(VLOOKUP(Proj2[[#This Row],[ID]],Query!$A:$O,15,FALSE)),"",VLOOKUP(Proj2[[#This Row],[ID]],Query!$A:$O,15,FALSE))</f>
        <v/>
      </c>
      <c r="P94" s="5" t="str">
        <f>IF(ISBLANK(VLOOKUP(Proj2[[#This Row],[ID]],Query!$A:$P,16,FALSE)),"",VLOOKUP(Proj2[[#This Row],[ID]],Query!$A:$P,16,FALSE))</f>
        <v/>
      </c>
    </row>
    <row r="95" spans="1:16">
      <c r="A95" s="18" t="s">
        <v>222</v>
      </c>
      <c r="L95" t="str">
        <f>IF(ISBLANK(VLOOKUP(Proj2[[#This Row],[ID]],Query!$A:$L,12,FALSE)),"",VLOOKUP(Proj2[[#This Row],[ID]],Query!$A:$L,12,FALSE))</f>
        <v/>
      </c>
      <c r="M95" s="20" t="str">
        <f>IF(ISBLANK(VLOOKUP(Proj2[[#This Row],[ID]],Query!$A:$M,13,FALSE)),"",VLOOKUP(Proj2[[#This Row],[ID]],Query!$A:$M,13,FALSE))</f>
        <v/>
      </c>
      <c r="N95" s="5" t="str">
        <f>IF(ISBLANK(VLOOKUP(Proj2[[#This Row],[ID]],Query!$A:$N,14,FALSE)),"",VLOOKUP(Proj2[[#This Row],[ID]],Query!$A:$N,14,FALSE))</f>
        <v/>
      </c>
      <c r="O95" s="5" t="str">
        <f>IF(ISBLANK(VLOOKUP(Proj2[[#This Row],[ID]],Query!$A:$O,15,FALSE)),"",VLOOKUP(Proj2[[#This Row],[ID]],Query!$A:$O,15,FALSE))</f>
        <v/>
      </c>
      <c r="P95" s="5" t="str">
        <f>IF(ISBLANK(VLOOKUP(Proj2[[#This Row],[ID]],Query!$A:$P,16,FALSE)),"",VLOOKUP(Proj2[[#This Row],[ID]],Query!$A:$P,16,FALSE))</f>
        <v/>
      </c>
    </row>
    <row r="96" spans="1:16">
      <c r="A96" s="18" t="s">
        <v>223</v>
      </c>
      <c r="L96" t="str">
        <f>IF(ISBLANK(VLOOKUP(Proj2[[#This Row],[ID]],Query!$A:$L,12,FALSE)),"",VLOOKUP(Proj2[[#This Row],[ID]],Query!$A:$L,12,FALSE))</f>
        <v/>
      </c>
      <c r="M96" s="20" t="str">
        <f>IF(ISBLANK(VLOOKUP(Proj2[[#This Row],[ID]],Query!$A:$M,13,FALSE)),"",VLOOKUP(Proj2[[#This Row],[ID]],Query!$A:$M,13,FALSE))</f>
        <v/>
      </c>
      <c r="N96" s="5" t="str">
        <f>IF(ISBLANK(VLOOKUP(Proj2[[#This Row],[ID]],Query!$A:$N,14,FALSE)),"",VLOOKUP(Proj2[[#This Row],[ID]],Query!$A:$N,14,FALSE))</f>
        <v/>
      </c>
      <c r="O96" s="5" t="str">
        <f>IF(ISBLANK(VLOOKUP(Proj2[[#This Row],[ID]],Query!$A:$O,15,FALSE)),"",VLOOKUP(Proj2[[#This Row],[ID]],Query!$A:$O,15,FALSE))</f>
        <v/>
      </c>
      <c r="P96" s="5" t="str">
        <f>IF(ISBLANK(VLOOKUP(Proj2[[#This Row],[ID]],Query!$A:$P,16,FALSE)),"",VLOOKUP(Proj2[[#This Row],[ID]],Query!$A:$P,16,FALSE))</f>
        <v/>
      </c>
    </row>
    <row r="97" spans="1:16">
      <c r="A97" s="18" t="s">
        <v>224</v>
      </c>
      <c r="L97" t="str">
        <f>IF(ISBLANK(VLOOKUP(Proj2[[#This Row],[ID]],Query!$A:$L,12,FALSE)),"",VLOOKUP(Proj2[[#This Row],[ID]],Query!$A:$L,12,FALSE))</f>
        <v/>
      </c>
      <c r="M97" s="20" t="str">
        <f>IF(ISBLANK(VLOOKUP(Proj2[[#This Row],[ID]],Query!$A:$M,13,FALSE)),"",VLOOKUP(Proj2[[#This Row],[ID]],Query!$A:$M,13,FALSE))</f>
        <v/>
      </c>
      <c r="N97" s="5" t="str">
        <f>IF(ISBLANK(VLOOKUP(Proj2[[#This Row],[ID]],Query!$A:$N,14,FALSE)),"",VLOOKUP(Proj2[[#This Row],[ID]],Query!$A:$N,14,FALSE))</f>
        <v/>
      </c>
      <c r="O97" s="5" t="str">
        <f>IF(ISBLANK(VLOOKUP(Proj2[[#This Row],[ID]],Query!$A:$O,15,FALSE)),"",VLOOKUP(Proj2[[#This Row],[ID]],Query!$A:$O,15,FALSE))</f>
        <v/>
      </c>
      <c r="P97" s="5" t="str">
        <f>IF(ISBLANK(VLOOKUP(Proj2[[#This Row],[ID]],Query!$A:$P,16,FALSE)),"",VLOOKUP(Proj2[[#This Row],[ID]],Query!$A:$P,16,FALSE))</f>
        <v/>
      </c>
    </row>
    <row r="98" spans="1:16">
      <c r="A98" s="18" t="s">
        <v>225</v>
      </c>
      <c r="L98" t="str">
        <f>IF(ISBLANK(VLOOKUP(Proj2[[#This Row],[ID]],Query!$A:$L,12,FALSE)),"",VLOOKUP(Proj2[[#This Row],[ID]],Query!$A:$L,12,FALSE))</f>
        <v/>
      </c>
      <c r="M98" s="20" t="str">
        <f>IF(ISBLANK(VLOOKUP(Proj2[[#This Row],[ID]],Query!$A:$M,13,FALSE)),"",VLOOKUP(Proj2[[#This Row],[ID]],Query!$A:$M,13,FALSE))</f>
        <v/>
      </c>
      <c r="N98" s="5" t="str">
        <f>IF(ISBLANK(VLOOKUP(Proj2[[#This Row],[ID]],Query!$A:$N,14,FALSE)),"",VLOOKUP(Proj2[[#This Row],[ID]],Query!$A:$N,14,FALSE))</f>
        <v/>
      </c>
      <c r="O98" s="5" t="str">
        <f>IF(ISBLANK(VLOOKUP(Proj2[[#This Row],[ID]],Query!$A:$O,15,FALSE)),"",VLOOKUP(Proj2[[#This Row],[ID]],Query!$A:$O,15,FALSE))</f>
        <v/>
      </c>
      <c r="P98" s="5" t="str">
        <f>IF(ISBLANK(VLOOKUP(Proj2[[#This Row],[ID]],Query!$A:$P,16,FALSE)),"",VLOOKUP(Proj2[[#This Row],[ID]],Query!$A:$P,16,FALSE))</f>
        <v/>
      </c>
    </row>
    <row r="99" spans="1:16">
      <c r="A99" s="18" t="s">
        <v>226</v>
      </c>
      <c r="L99" t="str">
        <f>IF(ISBLANK(VLOOKUP(Proj2[[#This Row],[ID]],Query!$A:$L,12,FALSE)),"",VLOOKUP(Proj2[[#This Row],[ID]],Query!$A:$L,12,FALSE))</f>
        <v/>
      </c>
      <c r="M99" s="20" t="str">
        <f>IF(ISBLANK(VLOOKUP(Proj2[[#This Row],[ID]],Query!$A:$M,13,FALSE)),"",VLOOKUP(Proj2[[#This Row],[ID]],Query!$A:$M,13,FALSE))</f>
        <v/>
      </c>
      <c r="N99" s="5" t="str">
        <f>IF(ISBLANK(VLOOKUP(Proj2[[#This Row],[ID]],Query!$A:$N,14,FALSE)),"",VLOOKUP(Proj2[[#This Row],[ID]],Query!$A:$N,14,FALSE))</f>
        <v/>
      </c>
      <c r="O99" s="5" t="str">
        <f>IF(ISBLANK(VLOOKUP(Proj2[[#This Row],[ID]],Query!$A:$O,15,FALSE)),"",VLOOKUP(Proj2[[#This Row],[ID]],Query!$A:$O,15,FALSE))</f>
        <v/>
      </c>
      <c r="P99" s="5" t="str">
        <f>IF(ISBLANK(VLOOKUP(Proj2[[#This Row],[ID]],Query!$A:$P,16,FALSE)),"",VLOOKUP(Proj2[[#This Row],[ID]],Query!$A:$P,16,FALSE))</f>
        <v/>
      </c>
    </row>
    <row r="100" spans="1:16">
      <c r="A100" s="18" t="s">
        <v>227</v>
      </c>
      <c r="L100" t="str">
        <f>IF(ISBLANK(VLOOKUP(Proj2[[#This Row],[ID]],Query!$A:$L,12,FALSE)),"",VLOOKUP(Proj2[[#This Row],[ID]],Query!$A:$L,12,FALSE))</f>
        <v/>
      </c>
      <c r="M100" s="20" t="str">
        <f>IF(ISBLANK(VLOOKUP(Proj2[[#This Row],[ID]],Query!$A:$M,13,FALSE)),"",VLOOKUP(Proj2[[#This Row],[ID]],Query!$A:$M,13,FALSE))</f>
        <v/>
      </c>
      <c r="N100" s="5" t="str">
        <f>IF(ISBLANK(VLOOKUP(Proj2[[#This Row],[ID]],Query!$A:$N,14,FALSE)),"",VLOOKUP(Proj2[[#This Row],[ID]],Query!$A:$N,14,FALSE))</f>
        <v/>
      </c>
      <c r="O100" s="5" t="str">
        <f>IF(ISBLANK(VLOOKUP(Proj2[[#This Row],[ID]],Query!$A:$O,15,FALSE)),"",VLOOKUP(Proj2[[#This Row],[ID]],Query!$A:$O,15,FALSE))</f>
        <v/>
      </c>
      <c r="P100" s="5" t="str">
        <f>IF(ISBLANK(VLOOKUP(Proj2[[#This Row],[ID]],Query!$A:$P,16,FALSE)),"",VLOOKUP(Proj2[[#This Row],[ID]],Query!$A:$P,16,FALSE))</f>
        <v/>
      </c>
    </row>
  </sheetData>
  <sheetProtection selectLockedCells="1" selectUnlockedCells="1"/>
  <phoneticPr fontId="10" type="noConversion"/>
  <conditionalFormatting sqref="C2:C100">
    <cfRule type="cellIs" dxfId="104" priority="2" operator="greaterThan">
      <formula>1</formula>
    </cfRule>
  </conditionalFormatting>
  <conditionalFormatting sqref="J2:J100">
    <cfRule type="cellIs" dxfId="103" priority="1" operator="greaterThan">
      <formula>7</formula>
    </cfRule>
  </conditionalFormatting>
  <dataValidations count="1">
    <dataValidation type="list" allowBlank="1" showInputMessage="1" showErrorMessage="1" sqref="K2:K1048576" xr:uid="{B7798FAC-2D3D-460F-A8B0-3954CDEB7E0A}">
      <formula1>"goedgekeurd, afgekeurd, te herwerken"</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Title="Selecteer een winkel uit de lijs" error="Je hebt een winkel gekozen die niet uit de voorgedefinieerde lijst komt. Controleer of er geen tikfout in de cel staat of bespreek het gebruik van een andere winkel met jouw coach." xr:uid="{30D2CF1B-15B9-4991-A9B0-B257A48BF797}">
          <x14:formula1>
            <xm:f>Winkels!$A:$A</xm:f>
          </x14:formula1>
          <xm:sqref>E1</xm:sqref>
        </x14:dataValidation>
        <x14:dataValidation type="list" errorStyle="warning" allowBlank="1" showInputMessage="1" errorTitle="Selecteer een winkel uit de lijs" error="Je hebt een winkel gekozen die niet uit de voorgedefinieerde lijst komt. Controleer of er geen tikfout in de cel staat of bespreek het gebruik van een andere winkel met jouw coach." xr:uid="{08746F21-AFF8-43EE-9714-ECE9A664548A}">
          <x14:formula1>
            <xm:f>Winkels!$A:$A</xm:f>
          </x14:formula1>
          <xm:sqref>E2:E100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B240F-87FC-4285-86B0-0F34E523F5A4}">
  <dimension ref="A1:R100"/>
  <sheetViews>
    <sheetView tabSelected="1" topLeftCell="D1" workbookViewId="0">
      <pane ySplit="1" topLeftCell="A2" activePane="bottomLeft" state="frozen"/>
      <selection pane="bottomLeft" activeCell="J5" sqref="B2:J5"/>
      <selection activeCell="A2" sqref="A2:XFD2"/>
    </sheetView>
  </sheetViews>
  <sheetFormatPr defaultRowHeight="15"/>
  <cols>
    <col min="2" max="2" width="17.28515625" style="5" customWidth="1"/>
    <col min="3" max="3" width="11.28515625" bestFit="1" customWidth="1"/>
    <col min="4" max="4" width="40.140625" customWidth="1"/>
    <col min="5" max="5" width="26.28515625" customWidth="1"/>
    <col min="6" max="6" width="19.42578125" customWidth="1"/>
    <col min="7" max="7" width="34.5703125" customWidth="1"/>
    <col min="8" max="8" width="27.7109375" style="3" customWidth="1"/>
    <col min="9" max="9" width="19.140625" customWidth="1"/>
    <col min="10" max="10" width="22.7109375" style="10" customWidth="1"/>
    <col min="11" max="11" width="26.28515625" customWidth="1"/>
    <col min="12" max="12" width="34.42578125" style="5" customWidth="1"/>
    <col min="13" max="13" width="37" style="5" customWidth="1"/>
    <col min="14" max="14" width="42.7109375" style="5" customWidth="1"/>
    <col min="15" max="15" width="29.42578125" style="5" customWidth="1"/>
    <col min="16" max="16" width="41.42578125" customWidth="1"/>
    <col min="17" max="17" width="18.7109375" bestFit="1" customWidth="1"/>
    <col min="18" max="18" width="10.42578125" bestFit="1" customWidth="1"/>
  </cols>
  <sheetData>
    <row r="1" spans="1:18">
      <c r="A1" s="19" t="s">
        <v>14</v>
      </c>
      <c r="B1" s="4" t="s">
        <v>15</v>
      </c>
      <c r="C1" s="1" t="s">
        <v>16</v>
      </c>
      <c r="D1" s="1" t="s">
        <v>17</v>
      </c>
      <c r="E1" s="1" t="s">
        <v>18</v>
      </c>
      <c r="F1" s="1" t="s">
        <v>19</v>
      </c>
      <c r="G1" s="1" t="s">
        <v>20</v>
      </c>
      <c r="H1" s="2" t="s">
        <v>21</v>
      </c>
      <c r="I1" s="1" t="s">
        <v>22</v>
      </c>
      <c r="J1" s="1" t="s">
        <v>23</v>
      </c>
      <c r="K1" s="1" t="s">
        <v>24</v>
      </c>
      <c r="L1" s="4" t="s">
        <v>25</v>
      </c>
      <c r="M1" s="4" t="s">
        <v>26</v>
      </c>
      <c r="N1" s="4" t="s">
        <v>27</v>
      </c>
      <c r="O1" s="4" t="s">
        <v>28</v>
      </c>
      <c r="P1" s="1" t="s">
        <v>29</v>
      </c>
      <c r="Q1" s="9" t="s">
        <v>1198</v>
      </c>
      <c r="R1" s="9">
        <f>SUM(H:H)</f>
        <v>0</v>
      </c>
    </row>
    <row r="2" spans="1:18">
      <c r="A2" s="18" t="s">
        <v>228</v>
      </c>
      <c r="B2" s="5">
        <v>45575</v>
      </c>
      <c r="C2">
        <v>1</v>
      </c>
      <c r="D2" t="s">
        <v>229</v>
      </c>
      <c r="E2" t="s">
        <v>230</v>
      </c>
      <c r="F2" s="8" t="s">
        <v>231</v>
      </c>
      <c r="G2" s="6" t="s">
        <v>232</v>
      </c>
      <c r="H2" s="7" t="s">
        <v>1199</v>
      </c>
      <c r="I2" t="s">
        <v>233</v>
      </c>
      <c r="J2" s="10">
        <v>20</v>
      </c>
      <c r="L2" s="5" t="str">
        <f>IF(ISBLANK(VLOOKUP(Proj4[[#This Row],[ID]],Query!$A:$L,12,FALSE)),"",VLOOKUP(Proj4[[#This Row],[ID]],Query!$A:$L,12,FALSE))</f>
        <v/>
      </c>
      <c r="M2" s="20" t="str">
        <f>IF(ISBLANK(VLOOKUP(Proj4[[#This Row],[ID]],Query!$A:$M,13,FALSE)),"",VLOOKUP(Proj4[[#This Row],[ID]],Query!$A:$M,13,FALSE))</f>
        <v/>
      </c>
      <c r="N2" s="5" t="str">
        <f>IF(ISBLANK(VLOOKUP(Proj4[[#This Row],[ID]],Query!$A:$N,14,FALSE)),"",VLOOKUP(Proj4[[#This Row],[ID]],Query!$A:$N,14,FALSE))</f>
        <v/>
      </c>
      <c r="O2" s="5" t="str">
        <f>IF(ISBLANK(VLOOKUP(Proj4[[#This Row],[ID]],Query!$A:$O,15,FALSE)),"",VLOOKUP(Proj4[[#This Row],[ID]],Query!$A:$O,15,FALSE))</f>
        <v/>
      </c>
      <c r="P2" t="str">
        <f>IF(ISBLANK(VLOOKUP(Proj4[[#This Row],[ID]],Query!$A:$P,16,FALSE)),"",VLOOKUP(Proj4[[#This Row],[ID]],Query!$A:$P,16,FALSE))</f>
        <v/>
      </c>
    </row>
    <row r="3" spans="1:18">
      <c r="A3" s="18" t="s">
        <v>234</v>
      </c>
      <c r="F3" s="8"/>
      <c r="G3" s="6"/>
      <c r="H3" s="7"/>
      <c r="L3" s="5" t="str">
        <f>IF(ISBLANK(VLOOKUP(Proj4[[#This Row],[ID]],Query!$A:$L,12,FALSE)),"",VLOOKUP(Proj4[[#This Row],[ID]],Query!$A:$L,12,FALSE))</f>
        <v/>
      </c>
      <c r="M3" s="20" t="str">
        <f>IF(ISBLANK(VLOOKUP(Proj4[[#This Row],[ID]],Query!$A:$M,13,FALSE)),"",VLOOKUP(Proj4[[#This Row],[ID]],Query!$A:$M,13,FALSE))</f>
        <v/>
      </c>
      <c r="N3" s="5" t="str">
        <f>IF(ISBLANK(VLOOKUP(Proj4[[#This Row],[ID]],Query!$A:$N,14,FALSE)),"",VLOOKUP(Proj4[[#This Row],[ID]],Query!$A:$N,14,FALSE))</f>
        <v/>
      </c>
      <c r="O3" s="5" t="str">
        <f>IF(ISBLANK(VLOOKUP(Proj4[[#This Row],[ID]],Query!$A:$O,15,FALSE)),"",VLOOKUP(Proj4[[#This Row],[ID]],Query!$A:$O,15,FALSE))</f>
        <v/>
      </c>
      <c r="P3" t="str">
        <f>IF(ISBLANK(VLOOKUP(Proj4[[#This Row],[ID]],Query!$A:$P,16,FALSE)),"",VLOOKUP(Proj4[[#This Row],[ID]],Query!$A:$P,16,FALSE))</f>
        <v/>
      </c>
    </row>
    <row r="4" spans="1:18">
      <c r="A4" s="18" t="s">
        <v>235</v>
      </c>
      <c r="B4" s="5">
        <v>45575</v>
      </c>
      <c r="C4" t="s">
        <v>1200</v>
      </c>
      <c r="D4" t="s">
        <v>236</v>
      </c>
      <c r="E4" t="s">
        <v>237</v>
      </c>
      <c r="F4" t="s">
        <v>231</v>
      </c>
      <c r="G4" s="6" t="s">
        <v>238</v>
      </c>
      <c r="H4" s="7" t="s">
        <v>1201</v>
      </c>
      <c r="I4" t="s">
        <v>233</v>
      </c>
      <c r="J4" s="10">
        <v>8</v>
      </c>
      <c r="L4" s="5" t="str">
        <f>IF(ISBLANK(VLOOKUP(Proj4[[#This Row],[ID]],Query!$A:$L,12,FALSE)),"",VLOOKUP(Proj4[[#This Row],[ID]],Query!$A:$L,12,FALSE))</f>
        <v/>
      </c>
      <c r="M4" s="20" t="str">
        <f>IF(ISBLANK(VLOOKUP(Proj4[[#This Row],[ID]],Query!$A:$M,13,FALSE)),"",VLOOKUP(Proj4[[#This Row],[ID]],Query!$A:$M,13,FALSE))</f>
        <v/>
      </c>
      <c r="N4" s="5" t="str">
        <f>IF(ISBLANK(VLOOKUP(Proj4[[#This Row],[ID]],Query!$A:$N,14,FALSE)),"",VLOOKUP(Proj4[[#This Row],[ID]],Query!$A:$N,14,FALSE))</f>
        <v/>
      </c>
      <c r="O4" s="5" t="str">
        <f>IF(ISBLANK(VLOOKUP(Proj4[[#This Row],[ID]],Query!$A:$O,15,FALSE)),"",VLOOKUP(Proj4[[#This Row],[ID]],Query!$A:$O,15,FALSE))</f>
        <v/>
      </c>
      <c r="P4" t="str">
        <f>IF(ISBLANK(VLOOKUP(Proj4[[#This Row],[ID]],Query!$A:$P,16,FALSE)),"",VLOOKUP(Proj4[[#This Row],[ID]],Query!$A:$P,16,FALSE))</f>
        <v/>
      </c>
    </row>
    <row r="5" spans="1:18">
      <c r="A5" s="18" t="s">
        <v>239</v>
      </c>
      <c r="B5" s="5">
        <v>45575</v>
      </c>
      <c r="C5">
        <v>1</v>
      </c>
      <c r="D5" t="s">
        <v>240</v>
      </c>
      <c r="E5" t="s">
        <v>237</v>
      </c>
      <c r="F5" t="s">
        <v>231</v>
      </c>
      <c r="G5" s="6" t="s">
        <v>241</v>
      </c>
      <c r="H5" s="7" t="s">
        <v>1202</v>
      </c>
      <c r="I5" t="s">
        <v>233</v>
      </c>
      <c r="J5" s="10">
        <v>8</v>
      </c>
      <c r="L5" s="5" t="str">
        <f>IF(ISBLANK(VLOOKUP(Proj4[[#This Row],[ID]],Query!$A:$L,12,FALSE)),"",VLOOKUP(Proj4[[#This Row],[ID]],Query!$A:$L,12,FALSE))</f>
        <v/>
      </c>
      <c r="M5" s="20" t="str">
        <f>IF(ISBLANK(VLOOKUP(Proj4[[#This Row],[ID]],Query!$A:$M,13,FALSE)),"",VLOOKUP(Proj4[[#This Row],[ID]],Query!$A:$M,13,FALSE))</f>
        <v/>
      </c>
      <c r="N5" s="5" t="str">
        <f>IF(ISBLANK(VLOOKUP(Proj4[[#This Row],[ID]],Query!$A:$N,14,FALSE)),"",VLOOKUP(Proj4[[#This Row],[ID]],Query!$A:$N,14,FALSE))</f>
        <v/>
      </c>
      <c r="O5" s="5" t="str">
        <f>IF(ISBLANK(VLOOKUP(Proj4[[#This Row],[ID]],Query!$A:$O,15,FALSE)),"",VLOOKUP(Proj4[[#This Row],[ID]],Query!$A:$O,15,FALSE))</f>
        <v/>
      </c>
      <c r="P5" t="str">
        <f>IF(ISBLANK(VLOOKUP(Proj4[[#This Row],[ID]],Query!$A:$P,16,FALSE)),"",VLOOKUP(Proj4[[#This Row],[ID]],Query!$A:$P,16,FALSE))</f>
        <v/>
      </c>
    </row>
    <row r="6" spans="1:18">
      <c r="A6" s="18" t="s">
        <v>242</v>
      </c>
      <c r="G6" s="6"/>
      <c r="H6" s="7"/>
      <c r="L6" s="5" t="str">
        <f>IF(ISBLANK(VLOOKUP(Proj4[[#This Row],[ID]],Query!$A:$L,12,FALSE)),"",VLOOKUP(Proj4[[#This Row],[ID]],Query!$A:$L,12,FALSE))</f>
        <v/>
      </c>
      <c r="M6" s="20" t="str">
        <f>IF(ISBLANK(VLOOKUP(Proj4[[#This Row],[ID]],Query!$A:$M,13,FALSE)),"",VLOOKUP(Proj4[[#This Row],[ID]],Query!$A:$M,13,FALSE))</f>
        <v/>
      </c>
      <c r="N6" s="5" t="str">
        <f>IF(ISBLANK(VLOOKUP(Proj4[[#This Row],[ID]],Query!$A:$N,14,FALSE)),"",VLOOKUP(Proj4[[#This Row],[ID]],Query!$A:$N,14,FALSE))</f>
        <v/>
      </c>
      <c r="O6" s="5" t="str">
        <f>IF(ISBLANK(VLOOKUP(Proj4[[#This Row],[ID]],Query!$A:$O,15,FALSE)),"",VLOOKUP(Proj4[[#This Row],[ID]],Query!$A:$O,15,FALSE))</f>
        <v/>
      </c>
      <c r="P6" t="str">
        <f>IF(ISBLANK(VLOOKUP(Proj4[[#This Row],[ID]],Query!$A:$P,16,FALSE)),"",VLOOKUP(Proj4[[#This Row],[ID]],Query!$A:$P,16,FALSE))</f>
        <v/>
      </c>
    </row>
    <row r="7" spans="1:18">
      <c r="A7" s="18" t="s">
        <v>243</v>
      </c>
      <c r="G7" s="6"/>
      <c r="H7" s="7"/>
      <c r="L7" s="5" t="str">
        <f>IF(ISBLANK(VLOOKUP(Proj4[[#This Row],[ID]],Query!$A:$L,12,FALSE)),"",VLOOKUP(Proj4[[#This Row],[ID]],Query!$A:$L,12,FALSE))</f>
        <v/>
      </c>
      <c r="M7" s="20" t="str">
        <f>IF(ISBLANK(VLOOKUP(Proj4[[#This Row],[ID]],Query!$A:$M,13,FALSE)),"",VLOOKUP(Proj4[[#This Row],[ID]],Query!$A:$M,13,FALSE))</f>
        <v/>
      </c>
      <c r="N7" s="5" t="str">
        <f>IF(ISBLANK(VLOOKUP(Proj4[[#This Row],[ID]],Query!$A:$N,14,FALSE)),"",VLOOKUP(Proj4[[#This Row],[ID]],Query!$A:$N,14,FALSE))</f>
        <v/>
      </c>
      <c r="O7" s="5" t="str">
        <f>IF(ISBLANK(VLOOKUP(Proj4[[#This Row],[ID]],Query!$A:$O,15,FALSE)),"",VLOOKUP(Proj4[[#This Row],[ID]],Query!$A:$O,15,FALSE))</f>
        <v/>
      </c>
      <c r="P7" t="str">
        <f>IF(ISBLANK(VLOOKUP(Proj4[[#This Row],[ID]],Query!$A:$P,16,FALSE)),"",VLOOKUP(Proj4[[#This Row],[ID]],Query!$A:$P,16,FALSE))</f>
        <v/>
      </c>
    </row>
    <row r="8" spans="1:18">
      <c r="A8" s="18" t="s">
        <v>244</v>
      </c>
      <c r="H8" s="7"/>
      <c r="L8" s="5" t="str">
        <f>IF(ISBLANK(VLOOKUP(Proj4[[#This Row],[ID]],Query!$A:$L,12,FALSE)),"",VLOOKUP(Proj4[[#This Row],[ID]],Query!$A:$L,12,FALSE))</f>
        <v/>
      </c>
      <c r="M8" s="20" t="str">
        <f>IF(ISBLANK(VLOOKUP(Proj4[[#This Row],[ID]],Query!$A:$M,13,FALSE)),"",VLOOKUP(Proj4[[#This Row],[ID]],Query!$A:$M,13,FALSE))</f>
        <v/>
      </c>
      <c r="N8" s="5" t="str">
        <f>IF(ISBLANK(VLOOKUP(Proj4[[#This Row],[ID]],Query!$A:$N,14,FALSE)),"",VLOOKUP(Proj4[[#This Row],[ID]],Query!$A:$N,14,FALSE))</f>
        <v/>
      </c>
      <c r="O8" s="5" t="str">
        <f>IF(ISBLANK(VLOOKUP(Proj4[[#This Row],[ID]],Query!$A:$O,15,FALSE)),"",VLOOKUP(Proj4[[#This Row],[ID]],Query!$A:$O,15,FALSE))</f>
        <v/>
      </c>
      <c r="P8" t="str">
        <f>IF(ISBLANK(VLOOKUP(Proj4[[#This Row],[ID]],Query!$A:$P,16,FALSE)),"",VLOOKUP(Proj4[[#This Row],[ID]],Query!$A:$P,16,FALSE))</f>
        <v/>
      </c>
    </row>
    <row r="9" spans="1:18">
      <c r="A9" s="18" t="s">
        <v>245</v>
      </c>
      <c r="G9" s="6"/>
      <c r="H9" s="7"/>
      <c r="L9" s="5" t="str">
        <f>IF(ISBLANK(VLOOKUP(Proj4[[#This Row],[ID]],Query!$A:$L,12,FALSE)),"",VLOOKUP(Proj4[[#This Row],[ID]],Query!$A:$L,12,FALSE))</f>
        <v/>
      </c>
      <c r="M9" s="20" t="str">
        <f>IF(ISBLANK(VLOOKUP(Proj4[[#This Row],[ID]],Query!$A:$M,13,FALSE)),"",VLOOKUP(Proj4[[#This Row],[ID]],Query!$A:$M,13,FALSE))</f>
        <v/>
      </c>
      <c r="N9" s="5" t="str">
        <f>IF(ISBLANK(VLOOKUP(Proj4[[#This Row],[ID]],Query!$A:$N,14,FALSE)),"",VLOOKUP(Proj4[[#This Row],[ID]],Query!$A:$N,14,FALSE))</f>
        <v/>
      </c>
      <c r="O9" s="5" t="str">
        <f>IF(ISBLANK(VLOOKUP(Proj4[[#This Row],[ID]],Query!$A:$O,15,FALSE)),"",VLOOKUP(Proj4[[#This Row],[ID]],Query!$A:$O,15,FALSE))</f>
        <v/>
      </c>
      <c r="P9" t="str">
        <f>IF(ISBLANK(VLOOKUP(Proj4[[#This Row],[ID]],Query!$A:$P,16,FALSE)),"",VLOOKUP(Proj4[[#This Row],[ID]],Query!$A:$P,16,FALSE))</f>
        <v/>
      </c>
      <c r="Q9" s="6"/>
    </row>
    <row r="10" spans="1:18">
      <c r="A10" s="18" t="s">
        <v>246</v>
      </c>
      <c r="L10" s="5" t="str">
        <f>IF(ISBLANK(VLOOKUP(Proj4[[#This Row],[ID]],Query!$A:$L,12,FALSE)),"",VLOOKUP(Proj4[[#This Row],[ID]],Query!$A:$L,12,FALSE))</f>
        <v/>
      </c>
      <c r="M10" s="20" t="str">
        <f>IF(ISBLANK(VLOOKUP(Proj4[[#This Row],[ID]],Query!$A:$M,13,FALSE)),"",VLOOKUP(Proj4[[#This Row],[ID]],Query!$A:$M,13,FALSE))</f>
        <v/>
      </c>
      <c r="N10" s="5" t="str">
        <f>IF(ISBLANK(VLOOKUP(Proj4[[#This Row],[ID]],Query!$A:$N,14,FALSE)),"",VLOOKUP(Proj4[[#This Row],[ID]],Query!$A:$N,14,FALSE))</f>
        <v/>
      </c>
      <c r="O10" s="5" t="str">
        <f>IF(ISBLANK(VLOOKUP(Proj4[[#This Row],[ID]],Query!$A:$O,15,FALSE)),"",VLOOKUP(Proj4[[#This Row],[ID]],Query!$A:$O,15,FALSE))</f>
        <v/>
      </c>
      <c r="P10" t="str">
        <f>IF(ISBLANK(VLOOKUP(Proj4[[#This Row],[ID]],Query!$A:$P,16,FALSE)),"",VLOOKUP(Proj4[[#This Row],[ID]],Query!$A:$P,16,FALSE))</f>
        <v/>
      </c>
    </row>
    <row r="11" spans="1:18">
      <c r="A11" s="18" t="s">
        <v>247</v>
      </c>
      <c r="L11" s="5" t="str">
        <f>IF(ISBLANK(VLOOKUP(Proj4[[#This Row],[ID]],Query!$A:$L,12,FALSE)),"",VLOOKUP(Proj4[[#This Row],[ID]],Query!$A:$L,12,FALSE))</f>
        <v/>
      </c>
      <c r="M11" s="20" t="str">
        <f>IF(ISBLANK(VLOOKUP(Proj4[[#This Row],[ID]],Query!$A:$M,13,FALSE)),"",VLOOKUP(Proj4[[#This Row],[ID]],Query!$A:$M,13,FALSE))</f>
        <v/>
      </c>
      <c r="N11" s="5" t="str">
        <f>IF(ISBLANK(VLOOKUP(Proj4[[#This Row],[ID]],Query!$A:$N,14,FALSE)),"",VLOOKUP(Proj4[[#This Row],[ID]],Query!$A:$N,14,FALSE))</f>
        <v/>
      </c>
      <c r="O11" s="5" t="str">
        <f>IF(ISBLANK(VLOOKUP(Proj4[[#This Row],[ID]],Query!$A:$O,15,FALSE)),"",VLOOKUP(Proj4[[#This Row],[ID]],Query!$A:$O,15,FALSE))</f>
        <v/>
      </c>
      <c r="P11" t="str">
        <f>IF(ISBLANK(VLOOKUP(Proj4[[#This Row],[ID]],Query!$A:$P,16,FALSE)),"",VLOOKUP(Proj4[[#This Row],[ID]],Query!$A:$P,16,FALSE))</f>
        <v/>
      </c>
    </row>
    <row r="12" spans="1:18">
      <c r="A12" s="18" t="s">
        <v>248</v>
      </c>
      <c r="L12" s="5" t="str">
        <f>IF(ISBLANK(VLOOKUP(Proj4[[#This Row],[ID]],Query!$A:$L,12,FALSE)),"",VLOOKUP(Proj4[[#This Row],[ID]],Query!$A:$L,12,FALSE))</f>
        <v/>
      </c>
      <c r="M12" s="20" t="str">
        <f>IF(ISBLANK(VLOOKUP(Proj4[[#This Row],[ID]],Query!$A:$M,13,FALSE)),"",VLOOKUP(Proj4[[#This Row],[ID]],Query!$A:$M,13,FALSE))</f>
        <v/>
      </c>
      <c r="N12" s="5" t="str">
        <f>IF(ISBLANK(VLOOKUP(Proj4[[#This Row],[ID]],Query!$A:$N,14,FALSE)),"",VLOOKUP(Proj4[[#This Row],[ID]],Query!$A:$N,14,FALSE))</f>
        <v/>
      </c>
      <c r="O12" s="5" t="str">
        <f>IF(ISBLANK(VLOOKUP(Proj4[[#This Row],[ID]],Query!$A:$O,15,FALSE)),"",VLOOKUP(Proj4[[#This Row],[ID]],Query!$A:$O,15,FALSE))</f>
        <v/>
      </c>
      <c r="P12" t="str">
        <f>IF(ISBLANK(VLOOKUP(Proj4[[#This Row],[ID]],Query!$A:$P,16,FALSE)),"",VLOOKUP(Proj4[[#This Row],[ID]],Query!$A:$P,16,FALSE))</f>
        <v/>
      </c>
    </row>
    <row r="13" spans="1:18">
      <c r="A13" s="18" t="s">
        <v>249</v>
      </c>
      <c r="L13" s="5" t="str">
        <f>IF(ISBLANK(VLOOKUP(Proj4[[#This Row],[ID]],Query!$A:$L,12,FALSE)),"",VLOOKUP(Proj4[[#This Row],[ID]],Query!$A:$L,12,FALSE))</f>
        <v/>
      </c>
      <c r="M13" s="20" t="str">
        <f>IF(ISBLANK(VLOOKUP(Proj4[[#This Row],[ID]],Query!$A:$M,13,FALSE)),"",VLOOKUP(Proj4[[#This Row],[ID]],Query!$A:$M,13,FALSE))</f>
        <v/>
      </c>
      <c r="N13" s="5" t="str">
        <f>IF(ISBLANK(VLOOKUP(Proj4[[#This Row],[ID]],Query!$A:$N,14,FALSE)),"",VLOOKUP(Proj4[[#This Row],[ID]],Query!$A:$N,14,FALSE))</f>
        <v/>
      </c>
      <c r="O13" s="5" t="str">
        <f>IF(ISBLANK(VLOOKUP(Proj4[[#This Row],[ID]],Query!$A:$O,15,FALSE)),"",VLOOKUP(Proj4[[#This Row],[ID]],Query!$A:$O,15,FALSE))</f>
        <v/>
      </c>
      <c r="P13" t="str">
        <f>IF(ISBLANK(VLOOKUP(Proj4[[#This Row],[ID]],Query!$A:$P,16,FALSE)),"",VLOOKUP(Proj4[[#This Row],[ID]],Query!$A:$P,16,FALSE))</f>
        <v/>
      </c>
    </row>
    <row r="14" spans="1:18">
      <c r="A14" s="18" t="s">
        <v>250</v>
      </c>
      <c r="L14" s="5" t="str">
        <f>IF(ISBLANK(VLOOKUP(Proj4[[#This Row],[ID]],Query!$A:$L,12,FALSE)),"",VLOOKUP(Proj4[[#This Row],[ID]],Query!$A:$L,12,FALSE))</f>
        <v/>
      </c>
      <c r="M14" s="20" t="str">
        <f>IF(ISBLANK(VLOOKUP(Proj4[[#This Row],[ID]],Query!$A:$M,13,FALSE)),"",VLOOKUP(Proj4[[#This Row],[ID]],Query!$A:$M,13,FALSE))</f>
        <v/>
      </c>
      <c r="N14" s="5" t="str">
        <f>IF(ISBLANK(VLOOKUP(Proj4[[#This Row],[ID]],Query!$A:$N,14,FALSE)),"",VLOOKUP(Proj4[[#This Row],[ID]],Query!$A:$N,14,FALSE))</f>
        <v/>
      </c>
      <c r="O14" s="5" t="str">
        <f>IF(ISBLANK(VLOOKUP(Proj4[[#This Row],[ID]],Query!$A:$O,15,FALSE)),"",VLOOKUP(Proj4[[#This Row],[ID]],Query!$A:$O,15,FALSE))</f>
        <v/>
      </c>
      <c r="P14" t="str">
        <f>IF(ISBLANK(VLOOKUP(Proj4[[#This Row],[ID]],Query!$A:$P,16,FALSE)),"",VLOOKUP(Proj4[[#This Row],[ID]],Query!$A:$P,16,FALSE))</f>
        <v/>
      </c>
    </row>
    <row r="15" spans="1:18">
      <c r="A15" s="18" t="s">
        <v>251</v>
      </c>
      <c r="L15" s="5" t="str">
        <f>IF(ISBLANK(VLOOKUP(Proj4[[#This Row],[ID]],Query!$A:$L,12,FALSE)),"",VLOOKUP(Proj4[[#This Row],[ID]],Query!$A:$L,12,FALSE))</f>
        <v/>
      </c>
      <c r="M15" s="20" t="str">
        <f>IF(ISBLANK(VLOOKUP(Proj4[[#This Row],[ID]],Query!$A:$M,13,FALSE)),"",VLOOKUP(Proj4[[#This Row],[ID]],Query!$A:$M,13,FALSE))</f>
        <v/>
      </c>
      <c r="N15" s="5" t="str">
        <f>IF(ISBLANK(VLOOKUP(Proj4[[#This Row],[ID]],Query!$A:$N,14,FALSE)),"",VLOOKUP(Proj4[[#This Row],[ID]],Query!$A:$N,14,FALSE))</f>
        <v/>
      </c>
      <c r="O15" s="5" t="str">
        <f>IF(ISBLANK(VLOOKUP(Proj4[[#This Row],[ID]],Query!$A:$O,15,FALSE)),"",VLOOKUP(Proj4[[#This Row],[ID]],Query!$A:$O,15,FALSE))</f>
        <v/>
      </c>
      <c r="P15" t="str">
        <f>IF(ISBLANK(VLOOKUP(Proj4[[#This Row],[ID]],Query!$A:$P,16,FALSE)),"",VLOOKUP(Proj4[[#This Row],[ID]],Query!$A:$P,16,FALSE))</f>
        <v/>
      </c>
    </row>
    <row r="16" spans="1:18">
      <c r="A16" s="18" t="s">
        <v>252</v>
      </c>
      <c r="L16" s="5" t="str">
        <f>IF(ISBLANK(VLOOKUP(Proj4[[#This Row],[ID]],Query!$A:$L,12,FALSE)),"",VLOOKUP(Proj4[[#This Row],[ID]],Query!$A:$L,12,FALSE))</f>
        <v/>
      </c>
      <c r="M16" s="20" t="str">
        <f>IF(ISBLANK(VLOOKUP(Proj4[[#This Row],[ID]],Query!$A:$M,13,FALSE)),"",VLOOKUP(Proj4[[#This Row],[ID]],Query!$A:$M,13,FALSE))</f>
        <v/>
      </c>
      <c r="N16" s="5" t="str">
        <f>IF(ISBLANK(VLOOKUP(Proj4[[#This Row],[ID]],Query!$A:$N,14,FALSE)),"",VLOOKUP(Proj4[[#This Row],[ID]],Query!$A:$N,14,FALSE))</f>
        <v/>
      </c>
      <c r="O16" s="5" t="str">
        <f>IF(ISBLANK(VLOOKUP(Proj4[[#This Row],[ID]],Query!$A:$O,15,FALSE)),"",VLOOKUP(Proj4[[#This Row],[ID]],Query!$A:$O,15,FALSE))</f>
        <v/>
      </c>
      <c r="P16" t="str">
        <f>IF(ISBLANK(VLOOKUP(Proj4[[#This Row],[ID]],Query!$A:$P,16,FALSE)),"",VLOOKUP(Proj4[[#This Row],[ID]],Query!$A:$P,16,FALSE))</f>
        <v/>
      </c>
    </row>
    <row r="17" spans="1:16">
      <c r="A17" s="18" t="s">
        <v>253</v>
      </c>
      <c r="L17" s="5" t="str">
        <f>IF(ISBLANK(VLOOKUP(Proj4[[#This Row],[ID]],Query!$A:$L,12,FALSE)),"",VLOOKUP(Proj4[[#This Row],[ID]],Query!$A:$L,12,FALSE))</f>
        <v/>
      </c>
      <c r="M17" s="20" t="str">
        <f>IF(ISBLANK(VLOOKUP(Proj4[[#This Row],[ID]],Query!$A:$M,13,FALSE)),"",VLOOKUP(Proj4[[#This Row],[ID]],Query!$A:$M,13,FALSE))</f>
        <v/>
      </c>
      <c r="N17" s="5" t="str">
        <f>IF(ISBLANK(VLOOKUP(Proj4[[#This Row],[ID]],Query!$A:$N,14,FALSE)),"",VLOOKUP(Proj4[[#This Row],[ID]],Query!$A:$N,14,FALSE))</f>
        <v/>
      </c>
      <c r="O17" s="5" t="str">
        <f>IF(ISBLANK(VLOOKUP(Proj4[[#This Row],[ID]],Query!$A:$O,15,FALSE)),"",VLOOKUP(Proj4[[#This Row],[ID]],Query!$A:$O,15,FALSE))</f>
        <v/>
      </c>
      <c r="P17" t="str">
        <f>IF(ISBLANK(VLOOKUP(Proj4[[#This Row],[ID]],Query!$A:$P,16,FALSE)),"",VLOOKUP(Proj4[[#This Row],[ID]],Query!$A:$P,16,FALSE))</f>
        <v/>
      </c>
    </row>
    <row r="18" spans="1:16">
      <c r="A18" s="18" t="s">
        <v>254</v>
      </c>
      <c r="L18" s="5" t="str">
        <f>IF(ISBLANK(VLOOKUP(Proj4[[#This Row],[ID]],Query!$A:$L,12,FALSE)),"",VLOOKUP(Proj4[[#This Row],[ID]],Query!$A:$L,12,FALSE))</f>
        <v/>
      </c>
      <c r="M18" s="20" t="str">
        <f>IF(ISBLANK(VLOOKUP(Proj4[[#This Row],[ID]],Query!$A:$M,13,FALSE)),"",VLOOKUP(Proj4[[#This Row],[ID]],Query!$A:$M,13,FALSE))</f>
        <v/>
      </c>
      <c r="N18" s="5" t="str">
        <f>IF(ISBLANK(VLOOKUP(Proj4[[#This Row],[ID]],Query!$A:$N,14,FALSE)),"",VLOOKUP(Proj4[[#This Row],[ID]],Query!$A:$N,14,FALSE))</f>
        <v/>
      </c>
      <c r="O18" s="5" t="str">
        <f>IF(ISBLANK(VLOOKUP(Proj4[[#This Row],[ID]],Query!$A:$O,15,FALSE)),"",VLOOKUP(Proj4[[#This Row],[ID]],Query!$A:$O,15,FALSE))</f>
        <v/>
      </c>
      <c r="P18" t="str">
        <f>IF(ISBLANK(VLOOKUP(Proj4[[#This Row],[ID]],Query!$A:$P,16,FALSE)),"",VLOOKUP(Proj4[[#This Row],[ID]],Query!$A:$P,16,FALSE))</f>
        <v/>
      </c>
    </row>
    <row r="19" spans="1:16">
      <c r="A19" s="18" t="s">
        <v>255</v>
      </c>
      <c r="L19" s="5" t="str">
        <f>IF(ISBLANK(VLOOKUP(Proj4[[#This Row],[ID]],Query!$A:$L,12,FALSE)),"",VLOOKUP(Proj4[[#This Row],[ID]],Query!$A:$L,12,FALSE))</f>
        <v/>
      </c>
      <c r="M19" s="20" t="str">
        <f>IF(ISBLANK(VLOOKUP(Proj4[[#This Row],[ID]],Query!$A:$M,13,FALSE)),"",VLOOKUP(Proj4[[#This Row],[ID]],Query!$A:$M,13,FALSE))</f>
        <v/>
      </c>
      <c r="N19" s="5" t="str">
        <f>IF(ISBLANK(VLOOKUP(Proj4[[#This Row],[ID]],Query!$A:$N,14,FALSE)),"",VLOOKUP(Proj4[[#This Row],[ID]],Query!$A:$N,14,FALSE))</f>
        <v/>
      </c>
      <c r="O19" s="5" t="str">
        <f>IF(ISBLANK(VLOOKUP(Proj4[[#This Row],[ID]],Query!$A:$O,15,FALSE)),"",VLOOKUP(Proj4[[#This Row],[ID]],Query!$A:$O,15,FALSE))</f>
        <v/>
      </c>
      <c r="P19" t="str">
        <f>IF(ISBLANK(VLOOKUP(Proj4[[#This Row],[ID]],Query!$A:$P,16,FALSE)),"",VLOOKUP(Proj4[[#This Row],[ID]],Query!$A:$P,16,FALSE))</f>
        <v/>
      </c>
    </row>
    <row r="20" spans="1:16">
      <c r="A20" s="18" t="s">
        <v>256</v>
      </c>
      <c r="L20" s="5" t="str">
        <f>IF(ISBLANK(VLOOKUP(Proj4[[#This Row],[ID]],Query!$A:$L,12,FALSE)),"",VLOOKUP(Proj4[[#This Row],[ID]],Query!$A:$L,12,FALSE))</f>
        <v/>
      </c>
      <c r="M20" s="20" t="str">
        <f>IF(ISBLANK(VLOOKUP(Proj4[[#This Row],[ID]],Query!$A:$M,13,FALSE)),"",VLOOKUP(Proj4[[#This Row],[ID]],Query!$A:$M,13,FALSE))</f>
        <v/>
      </c>
      <c r="N20" s="5" t="str">
        <f>IF(ISBLANK(VLOOKUP(Proj4[[#This Row],[ID]],Query!$A:$N,14,FALSE)),"",VLOOKUP(Proj4[[#This Row],[ID]],Query!$A:$N,14,FALSE))</f>
        <v/>
      </c>
      <c r="O20" s="5" t="str">
        <f>IF(ISBLANK(VLOOKUP(Proj4[[#This Row],[ID]],Query!$A:$O,15,FALSE)),"",VLOOKUP(Proj4[[#This Row],[ID]],Query!$A:$O,15,FALSE))</f>
        <v/>
      </c>
      <c r="P20" t="str">
        <f>IF(ISBLANK(VLOOKUP(Proj4[[#This Row],[ID]],Query!$A:$P,16,FALSE)),"",VLOOKUP(Proj4[[#This Row],[ID]],Query!$A:$P,16,FALSE))</f>
        <v/>
      </c>
    </row>
    <row r="21" spans="1:16">
      <c r="A21" s="18" t="s">
        <v>257</v>
      </c>
      <c r="L21" s="5" t="str">
        <f>IF(ISBLANK(VLOOKUP(Proj4[[#This Row],[ID]],Query!$A:$L,12,FALSE)),"",VLOOKUP(Proj4[[#This Row],[ID]],Query!$A:$L,12,FALSE))</f>
        <v/>
      </c>
      <c r="M21" s="20" t="str">
        <f>IF(ISBLANK(VLOOKUP(Proj4[[#This Row],[ID]],Query!$A:$M,13,FALSE)),"",VLOOKUP(Proj4[[#This Row],[ID]],Query!$A:$M,13,FALSE))</f>
        <v/>
      </c>
      <c r="N21" s="5" t="str">
        <f>IF(ISBLANK(VLOOKUP(Proj4[[#This Row],[ID]],Query!$A:$N,14,FALSE)),"",VLOOKUP(Proj4[[#This Row],[ID]],Query!$A:$N,14,FALSE))</f>
        <v/>
      </c>
      <c r="O21" s="5" t="str">
        <f>IF(ISBLANK(VLOOKUP(Proj4[[#This Row],[ID]],Query!$A:$O,15,FALSE)),"",VLOOKUP(Proj4[[#This Row],[ID]],Query!$A:$O,15,FALSE))</f>
        <v/>
      </c>
      <c r="P21" t="str">
        <f>IF(ISBLANK(VLOOKUP(Proj4[[#This Row],[ID]],Query!$A:$P,16,FALSE)),"",VLOOKUP(Proj4[[#This Row],[ID]],Query!$A:$P,16,FALSE))</f>
        <v/>
      </c>
    </row>
    <row r="22" spans="1:16">
      <c r="A22" s="18" t="s">
        <v>258</v>
      </c>
      <c r="L22" s="5" t="str">
        <f>IF(ISBLANK(VLOOKUP(Proj4[[#This Row],[ID]],Query!$A:$L,12,FALSE)),"",VLOOKUP(Proj4[[#This Row],[ID]],Query!$A:$L,12,FALSE))</f>
        <v/>
      </c>
      <c r="M22" s="20" t="str">
        <f>IF(ISBLANK(VLOOKUP(Proj4[[#This Row],[ID]],Query!$A:$M,13,FALSE)),"",VLOOKUP(Proj4[[#This Row],[ID]],Query!$A:$M,13,FALSE))</f>
        <v/>
      </c>
      <c r="N22" s="5" t="str">
        <f>IF(ISBLANK(VLOOKUP(Proj4[[#This Row],[ID]],Query!$A:$N,14,FALSE)),"",VLOOKUP(Proj4[[#This Row],[ID]],Query!$A:$N,14,FALSE))</f>
        <v/>
      </c>
      <c r="O22" s="5" t="str">
        <f>IF(ISBLANK(VLOOKUP(Proj4[[#This Row],[ID]],Query!$A:$O,15,FALSE)),"",VLOOKUP(Proj4[[#This Row],[ID]],Query!$A:$O,15,FALSE))</f>
        <v/>
      </c>
      <c r="P22" t="str">
        <f>IF(ISBLANK(VLOOKUP(Proj4[[#This Row],[ID]],Query!$A:$P,16,FALSE)),"",VLOOKUP(Proj4[[#This Row],[ID]],Query!$A:$P,16,FALSE))</f>
        <v/>
      </c>
    </row>
    <row r="23" spans="1:16">
      <c r="A23" s="18" t="s">
        <v>259</v>
      </c>
      <c r="L23" s="5" t="str">
        <f>IF(ISBLANK(VLOOKUP(Proj4[[#This Row],[ID]],Query!$A:$L,12,FALSE)),"",VLOOKUP(Proj4[[#This Row],[ID]],Query!$A:$L,12,FALSE))</f>
        <v/>
      </c>
      <c r="M23" s="20" t="str">
        <f>IF(ISBLANK(VLOOKUP(Proj4[[#This Row],[ID]],Query!$A:$M,13,FALSE)),"",VLOOKUP(Proj4[[#This Row],[ID]],Query!$A:$M,13,FALSE))</f>
        <v/>
      </c>
      <c r="N23" s="5" t="str">
        <f>IF(ISBLANK(VLOOKUP(Proj4[[#This Row],[ID]],Query!$A:$N,14,FALSE)),"",VLOOKUP(Proj4[[#This Row],[ID]],Query!$A:$N,14,FALSE))</f>
        <v/>
      </c>
      <c r="O23" s="5" t="str">
        <f>IF(ISBLANK(VLOOKUP(Proj4[[#This Row],[ID]],Query!$A:$O,15,FALSE)),"",VLOOKUP(Proj4[[#This Row],[ID]],Query!$A:$O,15,FALSE))</f>
        <v/>
      </c>
      <c r="P23" t="str">
        <f>IF(ISBLANK(VLOOKUP(Proj4[[#This Row],[ID]],Query!$A:$P,16,FALSE)),"",VLOOKUP(Proj4[[#This Row],[ID]],Query!$A:$P,16,FALSE))</f>
        <v/>
      </c>
    </row>
    <row r="24" spans="1:16">
      <c r="A24" s="18" t="s">
        <v>260</v>
      </c>
      <c r="L24" s="5" t="str">
        <f>IF(ISBLANK(VLOOKUP(Proj4[[#This Row],[ID]],Query!$A:$L,12,FALSE)),"",VLOOKUP(Proj4[[#This Row],[ID]],Query!$A:$L,12,FALSE))</f>
        <v/>
      </c>
      <c r="M24" s="20" t="str">
        <f>IF(ISBLANK(VLOOKUP(Proj4[[#This Row],[ID]],Query!$A:$M,13,FALSE)),"",VLOOKUP(Proj4[[#This Row],[ID]],Query!$A:$M,13,FALSE))</f>
        <v/>
      </c>
      <c r="N24" s="5" t="str">
        <f>IF(ISBLANK(VLOOKUP(Proj4[[#This Row],[ID]],Query!$A:$N,14,FALSE)),"",VLOOKUP(Proj4[[#This Row],[ID]],Query!$A:$N,14,FALSE))</f>
        <v/>
      </c>
      <c r="O24" s="5" t="str">
        <f>IF(ISBLANK(VLOOKUP(Proj4[[#This Row],[ID]],Query!$A:$O,15,FALSE)),"",VLOOKUP(Proj4[[#This Row],[ID]],Query!$A:$O,15,FALSE))</f>
        <v/>
      </c>
      <c r="P24" t="str">
        <f>IF(ISBLANK(VLOOKUP(Proj4[[#This Row],[ID]],Query!$A:$P,16,FALSE)),"",VLOOKUP(Proj4[[#This Row],[ID]],Query!$A:$P,16,FALSE))</f>
        <v/>
      </c>
    </row>
    <row r="25" spans="1:16">
      <c r="A25" s="18" t="s">
        <v>261</v>
      </c>
      <c r="L25" s="5" t="str">
        <f>IF(ISBLANK(VLOOKUP(Proj4[[#This Row],[ID]],Query!$A:$L,12,FALSE)),"",VLOOKUP(Proj4[[#This Row],[ID]],Query!$A:$L,12,FALSE))</f>
        <v/>
      </c>
      <c r="M25" s="20" t="str">
        <f>IF(ISBLANK(VLOOKUP(Proj4[[#This Row],[ID]],Query!$A:$M,13,FALSE)),"",VLOOKUP(Proj4[[#This Row],[ID]],Query!$A:$M,13,FALSE))</f>
        <v/>
      </c>
      <c r="N25" s="5" t="str">
        <f>IF(ISBLANK(VLOOKUP(Proj4[[#This Row],[ID]],Query!$A:$N,14,FALSE)),"",VLOOKUP(Proj4[[#This Row],[ID]],Query!$A:$N,14,FALSE))</f>
        <v/>
      </c>
      <c r="O25" s="5" t="str">
        <f>IF(ISBLANK(VLOOKUP(Proj4[[#This Row],[ID]],Query!$A:$O,15,FALSE)),"",VLOOKUP(Proj4[[#This Row],[ID]],Query!$A:$O,15,FALSE))</f>
        <v/>
      </c>
      <c r="P25" t="str">
        <f>IF(ISBLANK(VLOOKUP(Proj4[[#This Row],[ID]],Query!$A:$P,16,FALSE)),"",VLOOKUP(Proj4[[#This Row],[ID]],Query!$A:$P,16,FALSE))</f>
        <v/>
      </c>
    </row>
    <row r="26" spans="1:16">
      <c r="A26" s="18" t="s">
        <v>262</v>
      </c>
      <c r="L26" s="5" t="str">
        <f>IF(ISBLANK(VLOOKUP(Proj4[[#This Row],[ID]],Query!$A:$L,12,FALSE)),"",VLOOKUP(Proj4[[#This Row],[ID]],Query!$A:$L,12,FALSE))</f>
        <v/>
      </c>
      <c r="M26" s="20" t="str">
        <f>IF(ISBLANK(VLOOKUP(Proj4[[#This Row],[ID]],Query!$A:$M,13,FALSE)),"",VLOOKUP(Proj4[[#This Row],[ID]],Query!$A:$M,13,FALSE))</f>
        <v/>
      </c>
      <c r="N26" s="5" t="str">
        <f>IF(ISBLANK(VLOOKUP(Proj4[[#This Row],[ID]],Query!$A:$N,14,FALSE)),"",VLOOKUP(Proj4[[#This Row],[ID]],Query!$A:$N,14,FALSE))</f>
        <v/>
      </c>
      <c r="O26" s="5" t="str">
        <f>IF(ISBLANK(VLOOKUP(Proj4[[#This Row],[ID]],Query!$A:$O,15,FALSE)),"",VLOOKUP(Proj4[[#This Row],[ID]],Query!$A:$O,15,FALSE))</f>
        <v/>
      </c>
      <c r="P26" t="str">
        <f>IF(ISBLANK(VLOOKUP(Proj4[[#This Row],[ID]],Query!$A:$P,16,FALSE)),"",VLOOKUP(Proj4[[#This Row],[ID]],Query!$A:$P,16,FALSE))</f>
        <v/>
      </c>
    </row>
    <row r="27" spans="1:16">
      <c r="A27" s="18" t="s">
        <v>263</v>
      </c>
      <c r="L27" s="5" t="str">
        <f>IF(ISBLANK(VLOOKUP(Proj4[[#This Row],[ID]],Query!$A:$L,12,FALSE)),"",VLOOKUP(Proj4[[#This Row],[ID]],Query!$A:$L,12,FALSE))</f>
        <v/>
      </c>
      <c r="M27" s="20" t="str">
        <f>IF(ISBLANK(VLOOKUP(Proj4[[#This Row],[ID]],Query!$A:$M,13,FALSE)),"",VLOOKUP(Proj4[[#This Row],[ID]],Query!$A:$M,13,FALSE))</f>
        <v/>
      </c>
      <c r="N27" s="5" t="str">
        <f>IF(ISBLANK(VLOOKUP(Proj4[[#This Row],[ID]],Query!$A:$N,14,FALSE)),"",VLOOKUP(Proj4[[#This Row],[ID]],Query!$A:$N,14,FALSE))</f>
        <v/>
      </c>
      <c r="O27" s="5" t="str">
        <f>IF(ISBLANK(VLOOKUP(Proj4[[#This Row],[ID]],Query!$A:$O,15,FALSE)),"",VLOOKUP(Proj4[[#This Row],[ID]],Query!$A:$O,15,FALSE))</f>
        <v/>
      </c>
      <c r="P27" t="str">
        <f>IF(ISBLANK(VLOOKUP(Proj4[[#This Row],[ID]],Query!$A:$P,16,FALSE)),"",VLOOKUP(Proj4[[#This Row],[ID]],Query!$A:$P,16,FALSE))</f>
        <v/>
      </c>
    </row>
    <row r="28" spans="1:16">
      <c r="A28" s="18" t="s">
        <v>264</v>
      </c>
      <c r="L28" s="5" t="str">
        <f>IF(ISBLANK(VLOOKUP(Proj4[[#This Row],[ID]],Query!$A:$L,12,FALSE)),"",VLOOKUP(Proj4[[#This Row],[ID]],Query!$A:$L,12,FALSE))</f>
        <v/>
      </c>
      <c r="M28" s="20" t="str">
        <f>IF(ISBLANK(VLOOKUP(Proj4[[#This Row],[ID]],Query!$A:$M,13,FALSE)),"",VLOOKUP(Proj4[[#This Row],[ID]],Query!$A:$M,13,FALSE))</f>
        <v/>
      </c>
      <c r="N28" s="5" t="str">
        <f>IF(ISBLANK(VLOOKUP(Proj4[[#This Row],[ID]],Query!$A:$N,14,FALSE)),"",VLOOKUP(Proj4[[#This Row],[ID]],Query!$A:$N,14,FALSE))</f>
        <v/>
      </c>
      <c r="O28" s="5" t="str">
        <f>IF(ISBLANK(VLOOKUP(Proj4[[#This Row],[ID]],Query!$A:$O,15,FALSE)),"",VLOOKUP(Proj4[[#This Row],[ID]],Query!$A:$O,15,FALSE))</f>
        <v/>
      </c>
      <c r="P28" t="str">
        <f>IF(ISBLANK(VLOOKUP(Proj4[[#This Row],[ID]],Query!$A:$P,16,FALSE)),"",VLOOKUP(Proj4[[#This Row],[ID]],Query!$A:$P,16,FALSE))</f>
        <v/>
      </c>
    </row>
    <row r="29" spans="1:16">
      <c r="A29" s="18" t="s">
        <v>265</v>
      </c>
      <c r="L29" s="5" t="str">
        <f>IF(ISBLANK(VLOOKUP(Proj4[[#This Row],[ID]],Query!$A:$L,12,FALSE)),"",VLOOKUP(Proj4[[#This Row],[ID]],Query!$A:$L,12,FALSE))</f>
        <v/>
      </c>
      <c r="M29" s="20" t="str">
        <f>IF(ISBLANK(VLOOKUP(Proj4[[#This Row],[ID]],Query!$A:$M,13,FALSE)),"",VLOOKUP(Proj4[[#This Row],[ID]],Query!$A:$M,13,FALSE))</f>
        <v/>
      </c>
      <c r="N29" s="5" t="str">
        <f>IF(ISBLANK(VLOOKUP(Proj4[[#This Row],[ID]],Query!$A:$N,14,FALSE)),"",VLOOKUP(Proj4[[#This Row],[ID]],Query!$A:$N,14,FALSE))</f>
        <v/>
      </c>
      <c r="O29" s="5" t="str">
        <f>IF(ISBLANK(VLOOKUP(Proj4[[#This Row],[ID]],Query!$A:$O,15,FALSE)),"",VLOOKUP(Proj4[[#This Row],[ID]],Query!$A:$O,15,FALSE))</f>
        <v/>
      </c>
      <c r="P29" t="str">
        <f>IF(ISBLANK(VLOOKUP(Proj4[[#This Row],[ID]],Query!$A:$P,16,FALSE)),"",VLOOKUP(Proj4[[#This Row],[ID]],Query!$A:$P,16,FALSE))</f>
        <v/>
      </c>
    </row>
    <row r="30" spans="1:16">
      <c r="A30" s="18" t="s">
        <v>266</v>
      </c>
      <c r="L30" s="5" t="str">
        <f>IF(ISBLANK(VLOOKUP(Proj4[[#This Row],[ID]],Query!$A:$L,12,FALSE)),"",VLOOKUP(Proj4[[#This Row],[ID]],Query!$A:$L,12,FALSE))</f>
        <v/>
      </c>
      <c r="M30" s="20" t="str">
        <f>IF(ISBLANK(VLOOKUP(Proj4[[#This Row],[ID]],Query!$A:$M,13,FALSE)),"",VLOOKUP(Proj4[[#This Row],[ID]],Query!$A:$M,13,FALSE))</f>
        <v/>
      </c>
      <c r="N30" s="5" t="str">
        <f>IF(ISBLANK(VLOOKUP(Proj4[[#This Row],[ID]],Query!$A:$N,14,FALSE)),"",VLOOKUP(Proj4[[#This Row],[ID]],Query!$A:$N,14,FALSE))</f>
        <v/>
      </c>
      <c r="O30" s="5" t="str">
        <f>IF(ISBLANK(VLOOKUP(Proj4[[#This Row],[ID]],Query!$A:$O,15,FALSE)),"",VLOOKUP(Proj4[[#This Row],[ID]],Query!$A:$O,15,FALSE))</f>
        <v/>
      </c>
      <c r="P30" t="str">
        <f>IF(ISBLANK(VLOOKUP(Proj4[[#This Row],[ID]],Query!$A:$P,16,FALSE)),"",VLOOKUP(Proj4[[#This Row],[ID]],Query!$A:$P,16,FALSE))</f>
        <v/>
      </c>
    </row>
    <row r="31" spans="1:16">
      <c r="A31" s="18" t="s">
        <v>267</v>
      </c>
      <c r="L31" s="5" t="str">
        <f>IF(ISBLANK(VLOOKUP(Proj4[[#This Row],[ID]],Query!$A:$L,12,FALSE)),"",VLOOKUP(Proj4[[#This Row],[ID]],Query!$A:$L,12,FALSE))</f>
        <v/>
      </c>
      <c r="M31" s="20" t="str">
        <f>IF(ISBLANK(VLOOKUP(Proj4[[#This Row],[ID]],Query!$A:$M,13,FALSE)),"",VLOOKUP(Proj4[[#This Row],[ID]],Query!$A:$M,13,FALSE))</f>
        <v/>
      </c>
      <c r="N31" s="5" t="str">
        <f>IF(ISBLANK(VLOOKUP(Proj4[[#This Row],[ID]],Query!$A:$N,14,FALSE)),"",VLOOKUP(Proj4[[#This Row],[ID]],Query!$A:$N,14,FALSE))</f>
        <v/>
      </c>
      <c r="O31" s="5" t="str">
        <f>IF(ISBLANK(VLOOKUP(Proj4[[#This Row],[ID]],Query!$A:$O,15,FALSE)),"",VLOOKUP(Proj4[[#This Row],[ID]],Query!$A:$O,15,FALSE))</f>
        <v/>
      </c>
      <c r="P31" t="str">
        <f>IF(ISBLANK(VLOOKUP(Proj4[[#This Row],[ID]],Query!$A:$P,16,FALSE)),"",VLOOKUP(Proj4[[#This Row],[ID]],Query!$A:$P,16,FALSE))</f>
        <v/>
      </c>
    </row>
    <row r="32" spans="1:16">
      <c r="A32" s="18" t="s">
        <v>268</v>
      </c>
      <c r="L32" s="5" t="str">
        <f>IF(ISBLANK(VLOOKUP(Proj4[[#This Row],[ID]],Query!$A:$L,12,FALSE)),"",VLOOKUP(Proj4[[#This Row],[ID]],Query!$A:$L,12,FALSE))</f>
        <v/>
      </c>
      <c r="M32" s="20" t="str">
        <f>IF(ISBLANK(VLOOKUP(Proj4[[#This Row],[ID]],Query!$A:$M,13,FALSE)),"",VLOOKUP(Proj4[[#This Row],[ID]],Query!$A:$M,13,FALSE))</f>
        <v/>
      </c>
      <c r="N32" s="5" t="str">
        <f>IF(ISBLANK(VLOOKUP(Proj4[[#This Row],[ID]],Query!$A:$N,14,FALSE)),"",VLOOKUP(Proj4[[#This Row],[ID]],Query!$A:$N,14,FALSE))</f>
        <v/>
      </c>
      <c r="O32" s="5" t="str">
        <f>IF(ISBLANK(VLOOKUP(Proj4[[#This Row],[ID]],Query!$A:$O,15,FALSE)),"",VLOOKUP(Proj4[[#This Row],[ID]],Query!$A:$O,15,FALSE))</f>
        <v/>
      </c>
      <c r="P32" t="str">
        <f>IF(ISBLANK(VLOOKUP(Proj4[[#This Row],[ID]],Query!$A:$P,16,FALSE)),"",VLOOKUP(Proj4[[#This Row],[ID]],Query!$A:$P,16,FALSE))</f>
        <v/>
      </c>
    </row>
    <row r="33" spans="1:16">
      <c r="A33" s="18" t="s">
        <v>269</v>
      </c>
      <c r="L33" s="5" t="str">
        <f>IF(ISBLANK(VLOOKUP(Proj4[[#This Row],[ID]],Query!$A:$L,12,FALSE)),"",VLOOKUP(Proj4[[#This Row],[ID]],Query!$A:$L,12,FALSE))</f>
        <v/>
      </c>
      <c r="M33" s="20" t="str">
        <f>IF(ISBLANK(VLOOKUP(Proj4[[#This Row],[ID]],Query!$A:$M,13,FALSE)),"",VLOOKUP(Proj4[[#This Row],[ID]],Query!$A:$M,13,FALSE))</f>
        <v/>
      </c>
      <c r="N33" s="5" t="str">
        <f>IF(ISBLANK(VLOOKUP(Proj4[[#This Row],[ID]],Query!$A:$N,14,FALSE)),"",VLOOKUP(Proj4[[#This Row],[ID]],Query!$A:$N,14,FALSE))</f>
        <v/>
      </c>
      <c r="O33" s="5" t="str">
        <f>IF(ISBLANK(VLOOKUP(Proj4[[#This Row],[ID]],Query!$A:$O,15,FALSE)),"",VLOOKUP(Proj4[[#This Row],[ID]],Query!$A:$O,15,FALSE))</f>
        <v/>
      </c>
      <c r="P33" t="str">
        <f>IF(ISBLANK(VLOOKUP(Proj4[[#This Row],[ID]],Query!$A:$P,16,FALSE)),"",VLOOKUP(Proj4[[#This Row],[ID]],Query!$A:$P,16,FALSE))</f>
        <v/>
      </c>
    </row>
    <row r="34" spans="1:16">
      <c r="A34" s="18" t="s">
        <v>270</v>
      </c>
      <c r="L34" s="5" t="str">
        <f>IF(ISBLANK(VLOOKUP(Proj4[[#This Row],[ID]],Query!$A:$L,12,FALSE)),"",VLOOKUP(Proj4[[#This Row],[ID]],Query!$A:$L,12,FALSE))</f>
        <v/>
      </c>
      <c r="M34" s="20" t="str">
        <f>IF(ISBLANK(VLOOKUP(Proj4[[#This Row],[ID]],Query!$A:$M,13,FALSE)),"",VLOOKUP(Proj4[[#This Row],[ID]],Query!$A:$M,13,FALSE))</f>
        <v/>
      </c>
      <c r="N34" s="5" t="str">
        <f>IF(ISBLANK(VLOOKUP(Proj4[[#This Row],[ID]],Query!$A:$N,14,FALSE)),"",VLOOKUP(Proj4[[#This Row],[ID]],Query!$A:$N,14,FALSE))</f>
        <v/>
      </c>
      <c r="O34" s="5" t="str">
        <f>IF(ISBLANK(VLOOKUP(Proj4[[#This Row],[ID]],Query!$A:$O,15,FALSE)),"",VLOOKUP(Proj4[[#This Row],[ID]],Query!$A:$O,15,FALSE))</f>
        <v/>
      </c>
      <c r="P34" t="str">
        <f>IF(ISBLANK(VLOOKUP(Proj4[[#This Row],[ID]],Query!$A:$P,16,FALSE)),"",VLOOKUP(Proj4[[#This Row],[ID]],Query!$A:$P,16,FALSE))</f>
        <v/>
      </c>
    </row>
    <row r="35" spans="1:16">
      <c r="A35" s="18" t="s">
        <v>271</v>
      </c>
      <c r="L35" s="5" t="str">
        <f>IF(ISBLANK(VLOOKUP(Proj4[[#This Row],[ID]],Query!$A:$L,12,FALSE)),"",VLOOKUP(Proj4[[#This Row],[ID]],Query!$A:$L,12,FALSE))</f>
        <v/>
      </c>
      <c r="M35" s="20" t="str">
        <f>IF(ISBLANK(VLOOKUP(Proj4[[#This Row],[ID]],Query!$A:$M,13,FALSE)),"",VLOOKUP(Proj4[[#This Row],[ID]],Query!$A:$M,13,FALSE))</f>
        <v/>
      </c>
      <c r="N35" s="5" t="str">
        <f>IF(ISBLANK(VLOOKUP(Proj4[[#This Row],[ID]],Query!$A:$N,14,FALSE)),"",VLOOKUP(Proj4[[#This Row],[ID]],Query!$A:$N,14,FALSE))</f>
        <v/>
      </c>
      <c r="O35" s="5" t="str">
        <f>IF(ISBLANK(VLOOKUP(Proj4[[#This Row],[ID]],Query!$A:$O,15,FALSE)),"",VLOOKUP(Proj4[[#This Row],[ID]],Query!$A:$O,15,FALSE))</f>
        <v/>
      </c>
      <c r="P35" t="str">
        <f>IF(ISBLANK(VLOOKUP(Proj4[[#This Row],[ID]],Query!$A:$P,16,FALSE)),"",VLOOKUP(Proj4[[#This Row],[ID]],Query!$A:$P,16,FALSE))</f>
        <v/>
      </c>
    </row>
    <row r="36" spans="1:16">
      <c r="A36" s="18" t="s">
        <v>272</v>
      </c>
      <c r="L36" s="5" t="str">
        <f>IF(ISBLANK(VLOOKUP(Proj4[[#This Row],[ID]],Query!$A:$L,12,FALSE)),"",VLOOKUP(Proj4[[#This Row],[ID]],Query!$A:$L,12,FALSE))</f>
        <v/>
      </c>
      <c r="M36" s="20" t="str">
        <f>IF(ISBLANK(VLOOKUP(Proj4[[#This Row],[ID]],Query!$A:$M,13,FALSE)),"",VLOOKUP(Proj4[[#This Row],[ID]],Query!$A:$M,13,FALSE))</f>
        <v/>
      </c>
      <c r="N36" s="5" t="str">
        <f>IF(ISBLANK(VLOOKUP(Proj4[[#This Row],[ID]],Query!$A:$N,14,FALSE)),"",VLOOKUP(Proj4[[#This Row],[ID]],Query!$A:$N,14,FALSE))</f>
        <v/>
      </c>
      <c r="O36" s="5" t="str">
        <f>IF(ISBLANK(VLOOKUP(Proj4[[#This Row],[ID]],Query!$A:$O,15,FALSE)),"",VLOOKUP(Proj4[[#This Row],[ID]],Query!$A:$O,15,FALSE))</f>
        <v/>
      </c>
      <c r="P36" t="str">
        <f>IF(ISBLANK(VLOOKUP(Proj4[[#This Row],[ID]],Query!$A:$P,16,FALSE)),"",VLOOKUP(Proj4[[#This Row],[ID]],Query!$A:$P,16,FALSE))</f>
        <v/>
      </c>
    </row>
    <row r="37" spans="1:16">
      <c r="A37" s="18" t="s">
        <v>273</v>
      </c>
      <c r="L37" s="5" t="str">
        <f>IF(ISBLANK(VLOOKUP(Proj4[[#This Row],[ID]],Query!$A:$L,12,FALSE)),"",VLOOKUP(Proj4[[#This Row],[ID]],Query!$A:$L,12,FALSE))</f>
        <v/>
      </c>
      <c r="M37" s="20" t="str">
        <f>IF(ISBLANK(VLOOKUP(Proj4[[#This Row],[ID]],Query!$A:$M,13,FALSE)),"",VLOOKUP(Proj4[[#This Row],[ID]],Query!$A:$M,13,FALSE))</f>
        <v/>
      </c>
      <c r="N37" s="5" t="str">
        <f>IF(ISBLANK(VLOOKUP(Proj4[[#This Row],[ID]],Query!$A:$N,14,FALSE)),"",VLOOKUP(Proj4[[#This Row],[ID]],Query!$A:$N,14,FALSE))</f>
        <v/>
      </c>
      <c r="O37" s="5" t="str">
        <f>IF(ISBLANK(VLOOKUP(Proj4[[#This Row],[ID]],Query!$A:$O,15,FALSE)),"",VLOOKUP(Proj4[[#This Row],[ID]],Query!$A:$O,15,FALSE))</f>
        <v/>
      </c>
      <c r="P37" t="str">
        <f>IF(ISBLANK(VLOOKUP(Proj4[[#This Row],[ID]],Query!$A:$P,16,FALSE)),"",VLOOKUP(Proj4[[#This Row],[ID]],Query!$A:$P,16,FALSE))</f>
        <v/>
      </c>
    </row>
    <row r="38" spans="1:16">
      <c r="A38" s="18" t="s">
        <v>274</v>
      </c>
      <c r="L38" s="5" t="str">
        <f>IF(ISBLANK(VLOOKUP(Proj4[[#This Row],[ID]],Query!$A:$L,12,FALSE)),"",VLOOKUP(Proj4[[#This Row],[ID]],Query!$A:$L,12,FALSE))</f>
        <v/>
      </c>
      <c r="M38" s="20" t="str">
        <f>IF(ISBLANK(VLOOKUP(Proj4[[#This Row],[ID]],Query!$A:$M,13,FALSE)),"",VLOOKUP(Proj4[[#This Row],[ID]],Query!$A:$M,13,FALSE))</f>
        <v/>
      </c>
      <c r="N38" s="5" t="str">
        <f>IF(ISBLANK(VLOOKUP(Proj4[[#This Row],[ID]],Query!$A:$N,14,FALSE)),"",VLOOKUP(Proj4[[#This Row],[ID]],Query!$A:$N,14,FALSE))</f>
        <v/>
      </c>
      <c r="O38" s="5" t="str">
        <f>IF(ISBLANK(VLOOKUP(Proj4[[#This Row],[ID]],Query!$A:$O,15,FALSE)),"",VLOOKUP(Proj4[[#This Row],[ID]],Query!$A:$O,15,FALSE))</f>
        <v/>
      </c>
      <c r="P38" t="str">
        <f>IF(ISBLANK(VLOOKUP(Proj4[[#This Row],[ID]],Query!$A:$P,16,FALSE)),"",VLOOKUP(Proj4[[#This Row],[ID]],Query!$A:$P,16,FALSE))</f>
        <v/>
      </c>
    </row>
    <row r="39" spans="1:16">
      <c r="A39" s="18" t="s">
        <v>275</v>
      </c>
      <c r="L39" s="5" t="str">
        <f>IF(ISBLANK(VLOOKUP(Proj4[[#This Row],[ID]],Query!$A:$L,12,FALSE)),"",VLOOKUP(Proj4[[#This Row],[ID]],Query!$A:$L,12,FALSE))</f>
        <v/>
      </c>
      <c r="M39" s="20" t="str">
        <f>IF(ISBLANK(VLOOKUP(Proj4[[#This Row],[ID]],Query!$A:$M,13,FALSE)),"",VLOOKUP(Proj4[[#This Row],[ID]],Query!$A:$M,13,FALSE))</f>
        <v/>
      </c>
      <c r="N39" s="5" t="str">
        <f>IF(ISBLANK(VLOOKUP(Proj4[[#This Row],[ID]],Query!$A:$N,14,FALSE)),"",VLOOKUP(Proj4[[#This Row],[ID]],Query!$A:$N,14,FALSE))</f>
        <v/>
      </c>
      <c r="O39" s="5" t="str">
        <f>IF(ISBLANK(VLOOKUP(Proj4[[#This Row],[ID]],Query!$A:$O,15,FALSE)),"",VLOOKUP(Proj4[[#This Row],[ID]],Query!$A:$O,15,FALSE))</f>
        <v/>
      </c>
      <c r="P39" t="str">
        <f>IF(ISBLANK(VLOOKUP(Proj4[[#This Row],[ID]],Query!$A:$P,16,FALSE)),"",VLOOKUP(Proj4[[#This Row],[ID]],Query!$A:$P,16,FALSE))</f>
        <v/>
      </c>
    </row>
    <row r="40" spans="1:16">
      <c r="A40" s="18" t="s">
        <v>276</v>
      </c>
      <c r="L40" s="5" t="str">
        <f>IF(ISBLANK(VLOOKUP(Proj4[[#This Row],[ID]],Query!$A:$L,12,FALSE)),"",VLOOKUP(Proj4[[#This Row],[ID]],Query!$A:$L,12,FALSE))</f>
        <v/>
      </c>
      <c r="M40" s="20" t="str">
        <f>IF(ISBLANK(VLOOKUP(Proj4[[#This Row],[ID]],Query!$A:$M,13,FALSE)),"",VLOOKUP(Proj4[[#This Row],[ID]],Query!$A:$M,13,FALSE))</f>
        <v/>
      </c>
      <c r="N40" s="5" t="str">
        <f>IF(ISBLANK(VLOOKUP(Proj4[[#This Row],[ID]],Query!$A:$N,14,FALSE)),"",VLOOKUP(Proj4[[#This Row],[ID]],Query!$A:$N,14,FALSE))</f>
        <v/>
      </c>
      <c r="O40" s="5" t="str">
        <f>IF(ISBLANK(VLOOKUP(Proj4[[#This Row],[ID]],Query!$A:$O,15,FALSE)),"",VLOOKUP(Proj4[[#This Row],[ID]],Query!$A:$O,15,FALSE))</f>
        <v/>
      </c>
      <c r="P40" t="str">
        <f>IF(ISBLANK(VLOOKUP(Proj4[[#This Row],[ID]],Query!$A:$P,16,FALSE)),"",VLOOKUP(Proj4[[#This Row],[ID]],Query!$A:$P,16,FALSE))</f>
        <v/>
      </c>
    </row>
    <row r="41" spans="1:16">
      <c r="A41" s="18" t="s">
        <v>277</v>
      </c>
      <c r="L41" s="5" t="str">
        <f>IF(ISBLANK(VLOOKUP(Proj4[[#This Row],[ID]],Query!$A:$L,12,FALSE)),"",VLOOKUP(Proj4[[#This Row],[ID]],Query!$A:$L,12,FALSE))</f>
        <v/>
      </c>
      <c r="M41" s="20" t="str">
        <f>IF(ISBLANK(VLOOKUP(Proj4[[#This Row],[ID]],Query!$A:$M,13,FALSE)),"",VLOOKUP(Proj4[[#This Row],[ID]],Query!$A:$M,13,FALSE))</f>
        <v/>
      </c>
      <c r="N41" s="5" t="str">
        <f>IF(ISBLANK(VLOOKUP(Proj4[[#This Row],[ID]],Query!$A:$N,14,FALSE)),"",VLOOKUP(Proj4[[#This Row],[ID]],Query!$A:$N,14,FALSE))</f>
        <v/>
      </c>
      <c r="O41" s="5" t="str">
        <f>IF(ISBLANK(VLOOKUP(Proj4[[#This Row],[ID]],Query!$A:$O,15,FALSE)),"",VLOOKUP(Proj4[[#This Row],[ID]],Query!$A:$O,15,FALSE))</f>
        <v/>
      </c>
      <c r="P41" t="str">
        <f>IF(ISBLANK(VLOOKUP(Proj4[[#This Row],[ID]],Query!$A:$P,16,FALSE)),"",VLOOKUP(Proj4[[#This Row],[ID]],Query!$A:$P,16,FALSE))</f>
        <v/>
      </c>
    </row>
    <row r="42" spans="1:16">
      <c r="A42" s="18" t="s">
        <v>278</v>
      </c>
      <c r="L42" s="5" t="str">
        <f>IF(ISBLANK(VLOOKUP(Proj4[[#This Row],[ID]],Query!$A:$L,12,FALSE)),"",VLOOKUP(Proj4[[#This Row],[ID]],Query!$A:$L,12,FALSE))</f>
        <v/>
      </c>
      <c r="M42" s="20" t="str">
        <f>IF(ISBLANK(VLOOKUP(Proj4[[#This Row],[ID]],Query!$A:$M,13,FALSE)),"",VLOOKUP(Proj4[[#This Row],[ID]],Query!$A:$M,13,FALSE))</f>
        <v/>
      </c>
      <c r="N42" s="5" t="str">
        <f>IF(ISBLANK(VLOOKUP(Proj4[[#This Row],[ID]],Query!$A:$N,14,FALSE)),"",VLOOKUP(Proj4[[#This Row],[ID]],Query!$A:$N,14,FALSE))</f>
        <v/>
      </c>
      <c r="O42" s="5" t="str">
        <f>IF(ISBLANK(VLOOKUP(Proj4[[#This Row],[ID]],Query!$A:$O,15,FALSE)),"",VLOOKUP(Proj4[[#This Row],[ID]],Query!$A:$O,15,FALSE))</f>
        <v/>
      </c>
      <c r="P42" t="str">
        <f>IF(ISBLANK(VLOOKUP(Proj4[[#This Row],[ID]],Query!$A:$P,16,FALSE)),"",VLOOKUP(Proj4[[#This Row],[ID]],Query!$A:$P,16,FALSE))</f>
        <v/>
      </c>
    </row>
    <row r="43" spans="1:16">
      <c r="A43" s="18" t="s">
        <v>279</v>
      </c>
      <c r="L43" s="5" t="str">
        <f>IF(ISBLANK(VLOOKUP(Proj4[[#This Row],[ID]],Query!$A:$L,12,FALSE)),"",VLOOKUP(Proj4[[#This Row],[ID]],Query!$A:$L,12,FALSE))</f>
        <v/>
      </c>
      <c r="M43" s="20" t="str">
        <f>IF(ISBLANK(VLOOKUP(Proj4[[#This Row],[ID]],Query!$A:$M,13,FALSE)),"",VLOOKUP(Proj4[[#This Row],[ID]],Query!$A:$M,13,FALSE))</f>
        <v/>
      </c>
      <c r="N43" s="5" t="str">
        <f>IF(ISBLANK(VLOOKUP(Proj4[[#This Row],[ID]],Query!$A:$N,14,FALSE)),"",VLOOKUP(Proj4[[#This Row],[ID]],Query!$A:$N,14,FALSE))</f>
        <v/>
      </c>
      <c r="O43" s="5" t="str">
        <f>IF(ISBLANK(VLOOKUP(Proj4[[#This Row],[ID]],Query!$A:$O,15,FALSE)),"",VLOOKUP(Proj4[[#This Row],[ID]],Query!$A:$O,15,FALSE))</f>
        <v/>
      </c>
      <c r="P43" t="str">
        <f>IF(ISBLANK(VLOOKUP(Proj4[[#This Row],[ID]],Query!$A:$P,16,FALSE)),"",VLOOKUP(Proj4[[#This Row],[ID]],Query!$A:$P,16,FALSE))</f>
        <v/>
      </c>
    </row>
    <row r="44" spans="1:16">
      <c r="A44" s="18" t="s">
        <v>280</v>
      </c>
      <c r="L44" s="5" t="str">
        <f>IF(ISBLANK(VLOOKUP(Proj4[[#This Row],[ID]],Query!$A:$L,12,FALSE)),"",VLOOKUP(Proj4[[#This Row],[ID]],Query!$A:$L,12,FALSE))</f>
        <v/>
      </c>
      <c r="M44" s="20" t="str">
        <f>IF(ISBLANK(VLOOKUP(Proj4[[#This Row],[ID]],Query!$A:$M,13,FALSE)),"",VLOOKUP(Proj4[[#This Row],[ID]],Query!$A:$M,13,FALSE))</f>
        <v/>
      </c>
      <c r="N44" s="5" t="str">
        <f>IF(ISBLANK(VLOOKUP(Proj4[[#This Row],[ID]],Query!$A:$N,14,FALSE)),"",VLOOKUP(Proj4[[#This Row],[ID]],Query!$A:$N,14,FALSE))</f>
        <v/>
      </c>
      <c r="O44" s="5" t="str">
        <f>IF(ISBLANK(VLOOKUP(Proj4[[#This Row],[ID]],Query!$A:$O,15,FALSE)),"",VLOOKUP(Proj4[[#This Row],[ID]],Query!$A:$O,15,FALSE))</f>
        <v/>
      </c>
      <c r="P44" t="str">
        <f>IF(ISBLANK(VLOOKUP(Proj4[[#This Row],[ID]],Query!$A:$P,16,FALSE)),"",VLOOKUP(Proj4[[#This Row],[ID]],Query!$A:$P,16,FALSE))</f>
        <v/>
      </c>
    </row>
    <row r="45" spans="1:16">
      <c r="A45" s="18" t="s">
        <v>281</v>
      </c>
      <c r="L45" s="5" t="str">
        <f>IF(ISBLANK(VLOOKUP(Proj4[[#This Row],[ID]],Query!$A:$L,12,FALSE)),"",VLOOKUP(Proj4[[#This Row],[ID]],Query!$A:$L,12,FALSE))</f>
        <v/>
      </c>
      <c r="M45" s="20" t="str">
        <f>IF(ISBLANK(VLOOKUP(Proj4[[#This Row],[ID]],Query!$A:$M,13,FALSE)),"",VLOOKUP(Proj4[[#This Row],[ID]],Query!$A:$M,13,FALSE))</f>
        <v/>
      </c>
      <c r="N45" s="5" t="str">
        <f>IF(ISBLANK(VLOOKUP(Proj4[[#This Row],[ID]],Query!$A:$N,14,FALSE)),"",VLOOKUP(Proj4[[#This Row],[ID]],Query!$A:$N,14,FALSE))</f>
        <v/>
      </c>
      <c r="O45" s="5" t="str">
        <f>IF(ISBLANK(VLOOKUP(Proj4[[#This Row],[ID]],Query!$A:$O,15,FALSE)),"",VLOOKUP(Proj4[[#This Row],[ID]],Query!$A:$O,15,FALSE))</f>
        <v/>
      </c>
      <c r="P45" t="str">
        <f>IF(ISBLANK(VLOOKUP(Proj4[[#This Row],[ID]],Query!$A:$P,16,FALSE)),"",VLOOKUP(Proj4[[#This Row],[ID]],Query!$A:$P,16,FALSE))</f>
        <v/>
      </c>
    </row>
    <row r="46" spans="1:16">
      <c r="A46" s="18" t="s">
        <v>282</v>
      </c>
      <c r="L46" s="5" t="str">
        <f>IF(ISBLANK(VLOOKUP(Proj4[[#This Row],[ID]],Query!$A:$L,12,FALSE)),"",VLOOKUP(Proj4[[#This Row],[ID]],Query!$A:$L,12,FALSE))</f>
        <v/>
      </c>
      <c r="M46" s="20" t="str">
        <f>IF(ISBLANK(VLOOKUP(Proj4[[#This Row],[ID]],Query!$A:$M,13,FALSE)),"",VLOOKUP(Proj4[[#This Row],[ID]],Query!$A:$M,13,FALSE))</f>
        <v/>
      </c>
      <c r="N46" s="5" t="str">
        <f>IF(ISBLANK(VLOOKUP(Proj4[[#This Row],[ID]],Query!$A:$N,14,FALSE)),"",VLOOKUP(Proj4[[#This Row],[ID]],Query!$A:$N,14,FALSE))</f>
        <v/>
      </c>
      <c r="O46" s="5" t="str">
        <f>IF(ISBLANK(VLOOKUP(Proj4[[#This Row],[ID]],Query!$A:$O,15,FALSE)),"",VLOOKUP(Proj4[[#This Row],[ID]],Query!$A:$O,15,FALSE))</f>
        <v/>
      </c>
      <c r="P46" t="str">
        <f>IF(ISBLANK(VLOOKUP(Proj4[[#This Row],[ID]],Query!$A:$P,16,FALSE)),"",VLOOKUP(Proj4[[#This Row],[ID]],Query!$A:$P,16,FALSE))</f>
        <v/>
      </c>
    </row>
    <row r="47" spans="1:16">
      <c r="A47" s="18" t="s">
        <v>283</v>
      </c>
      <c r="L47" s="5" t="str">
        <f>IF(ISBLANK(VLOOKUP(Proj4[[#This Row],[ID]],Query!$A:$L,12,FALSE)),"",VLOOKUP(Proj4[[#This Row],[ID]],Query!$A:$L,12,FALSE))</f>
        <v/>
      </c>
      <c r="M47" s="20" t="str">
        <f>IF(ISBLANK(VLOOKUP(Proj4[[#This Row],[ID]],Query!$A:$M,13,FALSE)),"",VLOOKUP(Proj4[[#This Row],[ID]],Query!$A:$M,13,FALSE))</f>
        <v/>
      </c>
      <c r="N47" s="5" t="str">
        <f>IF(ISBLANK(VLOOKUP(Proj4[[#This Row],[ID]],Query!$A:$N,14,FALSE)),"",VLOOKUP(Proj4[[#This Row],[ID]],Query!$A:$N,14,FALSE))</f>
        <v/>
      </c>
      <c r="O47" s="5" t="str">
        <f>IF(ISBLANK(VLOOKUP(Proj4[[#This Row],[ID]],Query!$A:$O,15,FALSE)),"",VLOOKUP(Proj4[[#This Row],[ID]],Query!$A:$O,15,FALSE))</f>
        <v/>
      </c>
      <c r="P47" t="str">
        <f>IF(ISBLANK(VLOOKUP(Proj4[[#This Row],[ID]],Query!$A:$P,16,FALSE)),"",VLOOKUP(Proj4[[#This Row],[ID]],Query!$A:$P,16,FALSE))</f>
        <v/>
      </c>
    </row>
    <row r="48" spans="1:16">
      <c r="A48" s="18" t="s">
        <v>284</v>
      </c>
      <c r="L48" s="5" t="str">
        <f>IF(ISBLANK(VLOOKUP(Proj4[[#This Row],[ID]],Query!$A:$L,12,FALSE)),"",VLOOKUP(Proj4[[#This Row],[ID]],Query!$A:$L,12,FALSE))</f>
        <v/>
      </c>
      <c r="M48" s="20" t="str">
        <f>IF(ISBLANK(VLOOKUP(Proj4[[#This Row],[ID]],Query!$A:$M,13,FALSE)),"",VLOOKUP(Proj4[[#This Row],[ID]],Query!$A:$M,13,FALSE))</f>
        <v/>
      </c>
      <c r="N48" s="5" t="str">
        <f>IF(ISBLANK(VLOOKUP(Proj4[[#This Row],[ID]],Query!$A:$N,14,FALSE)),"",VLOOKUP(Proj4[[#This Row],[ID]],Query!$A:$N,14,FALSE))</f>
        <v/>
      </c>
      <c r="O48" s="5" t="str">
        <f>IF(ISBLANK(VLOOKUP(Proj4[[#This Row],[ID]],Query!$A:$O,15,FALSE)),"",VLOOKUP(Proj4[[#This Row],[ID]],Query!$A:$O,15,FALSE))</f>
        <v/>
      </c>
      <c r="P48" t="str">
        <f>IF(ISBLANK(VLOOKUP(Proj4[[#This Row],[ID]],Query!$A:$P,16,FALSE)),"",VLOOKUP(Proj4[[#This Row],[ID]],Query!$A:$P,16,FALSE))</f>
        <v/>
      </c>
    </row>
    <row r="49" spans="1:16">
      <c r="A49" s="18" t="s">
        <v>285</v>
      </c>
      <c r="L49" s="5" t="str">
        <f>IF(ISBLANK(VLOOKUP(Proj4[[#This Row],[ID]],Query!$A:$L,12,FALSE)),"",VLOOKUP(Proj4[[#This Row],[ID]],Query!$A:$L,12,FALSE))</f>
        <v/>
      </c>
      <c r="M49" s="20" t="str">
        <f>IF(ISBLANK(VLOOKUP(Proj4[[#This Row],[ID]],Query!$A:$M,13,FALSE)),"",VLOOKUP(Proj4[[#This Row],[ID]],Query!$A:$M,13,FALSE))</f>
        <v/>
      </c>
      <c r="N49" s="5" t="str">
        <f>IF(ISBLANK(VLOOKUP(Proj4[[#This Row],[ID]],Query!$A:$N,14,FALSE)),"",VLOOKUP(Proj4[[#This Row],[ID]],Query!$A:$N,14,FALSE))</f>
        <v/>
      </c>
      <c r="O49" s="5" t="str">
        <f>IF(ISBLANK(VLOOKUP(Proj4[[#This Row],[ID]],Query!$A:$O,15,FALSE)),"",VLOOKUP(Proj4[[#This Row],[ID]],Query!$A:$O,15,FALSE))</f>
        <v/>
      </c>
      <c r="P49" t="str">
        <f>IF(ISBLANK(VLOOKUP(Proj4[[#This Row],[ID]],Query!$A:$P,16,FALSE)),"",VLOOKUP(Proj4[[#This Row],[ID]],Query!$A:$P,16,FALSE))</f>
        <v/>
      </c>
    </row>
    <row r="50" spans="1:16">
      <c r="A50" s="18" t="s">
        <v>286</v>
      </c>
      <c r="L50" s="5" t="str">
        <f>IF(ISBLANK(VLOOKUP(Proj4[[#This Row],[ID]],Query!$A:$L,12,FALSE)),"",VLOOKUP(Proj4[[#This Row],[ID]],Query!$A:$L,12,FALSE))</f>
        <v/>
      </c>
      <c r="M50" s="20" t="str">
        <f>IF(ISBLANK(VLOOKUP(Proj4[[#This Row],[ID]],Query!$A:$M,13,FALSE)),"",VLOOKUP(Proj4[[#This Row],[ID]],Query!$A:$M,13,FALSE))</f>
        <v/>
      </c>
      <c r="N50" s="5" t="str">
        <f>IF(ISBLANK(VLOOKUP(Proj4[[#This Row],[ID]],Query!$A:$N,14,FALSE)),"",VLOOKUP(Proj4[[#This Row],[ID]],Query!$A:$N,14,FALSE))</f>
        <v/>
      </c>
      <c r="O50" s="5" t="str">
        <f>IF(ISBLANK(VLOOKUP(Proj4[[#This Row],[ID]],Query!$A:$O,15,FALSE)),"",VLOOKUP(Proj4[[#This Row],[ID]],Query!$A:$O,15,FALSE))</f>
        <v/>
      </c>
      <c r="P50" t="str">
        <f>IF(ISBLANK(VLOOKUP(Proj4[[#This Row],[ID]],Query!$A:$P,16,FALSE)),"",VLOOKUP(Proj4[[#This Row],[ID]],Query!$A:$P,16,FALSE))</f>
        <v/>
      </c>
    </row>
    <row r="51" spans="1:16">
      <c r="A51" s="18" t="s">
        <v>287</v>
      </c>
      <c r="L51" s="5" t="str">
        <f>IF(ISBLANK(VLOOKUP(Proj4[[#This Row],[ID]],Query!$A:$L,12,FALSE)),"",VLOOKUP(Proj4[[#This Row],[ID]],Query!$A:$L,12,FALSE))</f>
        <v/>
      </c>
      <c r="M51" s="20" t="str">
        <f>IF(ISBLANK(VLOOKUP(Proj4[[#This Row],[ID]],Query!$A:$M,13,FALSE)),"",VLOOKUP(Proj4[[#This Row],[ID]],Query!$A:$M,13,FALSE))</f>
        <v/>
      </c>
      <c r="N51" s="5" t="str">
        <f>IF(ISBLANK(VLOOKUP(Proj4[[#This Row],[ID]],Query!$A:$N,14,FALSE)),"",VLOOKUP(Proj4[[#This Row],[ID]],Query!$A:$N,14,FALSE))</f>
        <v/>
      </c>
      <c r="O51" s="5" t="str">
        <f>IF(ISBLANK(VLOOKUP(Proj4[[#This Row],[ID]],Query!$A:$O,15,FALSE)),"",VLOOKUP(Proj4[[#This Row],[ID]],Query!$A:$O,15,FALSE))</f>
        <v/>
      </c>
      <c r="P51" t="str">
        <f>IF(ISBLANK(VLOOKUP(Proj4[[#This Row],[ID]],Query!$A:$P,16,FALSE)),"",VLOOKUP(Proj4[[#This Row],[ID]],Query!$A:$P,16,FALSE))</f>
        <v/>
      </c>
    </row>
    <row r="52" spans="1:16">
      <c r="A52" s="18" t="s">
        <v>288</v>
      </c>
      <c r="L52" s="5" t="str">
        <f>IF(ISBLANK(VLOOKUP(Proj4[[#This Row],[ID]],Query!$A:$L,12,FALSE)),"",VLOOKUP(Proj4[[#This Row],[ID]],Query!$A:$L,12,FALSE))</f>
        <v/>
      </c>
      <c r="M52" s="20" t="str">
        <f>IF(ISBLANK(VLOOKUP(Proj4[[#This Row],[ID]],Query!$A:$M,13,FALSE)),"",VLOOKUP(Proj4[[#This Row],[ID]],Query!$A:$M,13,FALSE))</f>
        <v/>
      </c>
      <c r="N52" s="5" t="str">
        <f>IF(ISBLANK(VLOOKUP(Proj4[[#This Row],[ID]],Query!$A:$N,14,FALSE)),"",VLOOKUP(Proj4[[#This Row],[ID]],Query!$A:$N,14,FALSE))</f>
        <v/>
      </c>
      <c r="O52" s="5" t="str">
        <f>IF(ISBLANK(VLOOKUP(Proj4[[#This Row],[ID]],Query!$A:$O,15,FALSE)),"",VLOOKUP(Proj4[[#This Row],[ID]],Query!$A:$O,15,FALSE))</f>
        <v/>
      </c>
      <c r="P52" t="str">
        <f>IF(ISBLANK(VLOOKUP(Proj4[[#This Row],[ID]],Query!$A:$P,16,FALSE)),"",VLOOKUP(Proj4[[#This Row],[ID]],Query!$A:$P,16,FALSE))</f>
        <v/>
      </c>
    </row>
    <row r="53" spans="1:16">
      <c r="A53" s="18" t="s">
        <v>289</v>
      </c>
      <c r="L53" s="5" t="str">
        <f>IF(ISBLANK(VLOOKUP(Proj4[[#This Row],[ID]],Query!$A:$L,12,FALSE)),"",VLOOKUP(Proj4[[#This Row],[ID]],Query!$A:$L,12,FALSE))</f>
        <v/>
      </c>
      <c r="M53" s="20" t="str">
        <f>IF(ISBLANK(VLOOKUP(Proj4[[#This Row],[ID]],Query!$A:$M,13,FALSE)),"",VLOOKUP(Proj4[[#This Row],[ID]],Query!$A:$M,13,FALSE))</f>
        <v/>
      </c>
      <c r="N53" s="5" t="str">
        <f>IF(ISBLANK(VLOOKUP(Proj4[[#This Row],[ID]],Query!$A:$N,14,FALSE)),"",VLOOKUP(Proj4[[#This Row],[ID]],Query!$A:$N,14,FALSE))</f>
        <v/>
      </c>
      <c r="O53" s="5" t="str">
        <f>IF(ISBLANK(VLOOKUP(Proj4[[#This Row],[ID]],Query!$A:$O,15,FALSE)),"",VLOOKUP(Proj4[[#This Row],[ID]],Query!$A:$O,15,FALSE))</f>
        <v/>
      </c>
      <c r="P53" t="str">
        <f>IF(ISBLANK(VLOOKUP(Proj4[[#This Row],[ID]],Query!$A:$P,16,FALSE)),"",VLOOKUP(Proj4[[#This Row],[ID]],Query!$A:$P,16,FALSE))</f>
        <v/>
      </c>
    </row>
    <row r="54" spans="1:16">
      <c r="A54" s="18" t="s">
        <v>290</v>
      </c>
      <c r="L54" s="5" t="str">
        <f>IF(ISBLANK(VLOOKUP(Proj4[[#This Row],[ID]],Query!$A:$L,12,FALSE)),"",VLOOKUP(Proj4[[#This Row],[ID]],Query!$A:$L,12,FALSE))</f>
        <v/>
      </c>
      <c r="M54" s="20" t="str">
        <f>IF(ISBLANK(VLOOKUP(Proj4[[#This Row],[ID]],Query!$A:$M,13,FALSE)),"",VLOOKUP(Proj4[[#This Row],[ID]],Query!$A:$M,13,FALSE))</f>
        <v/>
      </c>
      <c r="N54" s="5" t="str">
        <f>IF(ISBLANK(VLOOKUP(Proj4[[#This Row],[ID]],Query!$A:$N,14,FALSE)),"",VLOOKUP(Proj4[[#This Row],[ID]],Query!$A:$N,14,FALSE))</f>
        <v/>
      </c>
      <c r="O54" s="5" t="str">
        <f>IF(ISBLANK(VLOOKUP(Proj4[[#This Row],[ID]],Query!$A:$O,15,FALSE)),"",VLOOKUP(Proj4[[#This Row],[ID]],Query!$A:$O,15,FALSE))</f>
        <v/>
      </c>
      <c r="P54" t="str">
        <f>IF(ISBLANK(VLOOKUP(Proj4[[#This Row],[ID]],Query!$A:$P,16,FALSE)),"",VLOOKUP(Proj4[[#This Row],[ID]],Query!$A:$P,16,FALSE))</f>
        <v/>
      </c>
    </row>
    <row r="55" spans="1:16">
      <c r="A55" s="18" t="s">
        <v>291</v>
      </c>
      <c r="L55" s="5" t="str">
        <f>IF(ISBLANK(VLOOKUP(Proj4[[#This Row],[ID]],Query!$A:$L,12,FALSE)),"",VLOOKUP(Proj4[[#This Row],[ID]],Query!$A:$L,12,FALSE))</f>
        <v/>
      </c>
      <c r="M55" s="20" t="str">
        <f>IF(ISBLANK(VLOOKUP(Proj4[[#This Row],[ID]],Query!$A:$M,13,FALSE)),"",VLOOKUP(Proj4[[#This Row],[ID]],Query!$A:$M,13,FALSE))</f>
        <v/>
      </c>
      <c r="N55" s="5" t="str">
        <f>IF(ISBLANK(VLOOKUP(Proj4[[#This Row],[ID]],Query!$A:$N,14,FALSE)),"",VLOOKUP(Proj4[[#This Row],[ID]],Query!$A:$N,14,FALSE))</f>
        <v/>
      </c>
      <c r="O55" s="5" t="str">
        <f>IF(ISBLANK(VLOOKUP(Proj4[[#This Row],[ID]],Query!$A:$O,15,FALSE)),"",VLOOKUP(Proj4[[#This Row],[ID]],Query!$A:$O,15,FALSE))</f>
        <v/>
      </c>
      <c r="P55" t="str">
        <f>IF(ISBLANK(VLOOKUP(Proj4[[#This Row],[ID]],Query!$A:$P,16,FALSE)),"",VLOOKUP(Proj4[[#This Row],[ID]],Query!$A:$P,16,FALSE))</f>
        <v/>
      </c>
    </row>
    <row r="56" spans="1:16">
      <c r="A56" s="18" t="s">
        <v>292</v>
      </c>
      <c r="L56" s="5" t="str">
        <f>IF(ISBLANK(VLOOKUP(Proj4[[#This Row],[ID]],Query!$A:$L,12,FALSE)),"",VLOOKUP(Proj4[[#This Row],[ID]],Query!$A:$L,12,FALSE))</f>
        <v/>
      </c>
      <c r="M56" s="20" t="str">
        <f>IF(ISBLANK(VLOOKUP(Proj4[[#This Row],[ID]],Query!$A:$M,13,FALSE)),"",VLOOKUP(Proj4[[#This Row],[ID]],Query!$A:$M,13,FALSE))</f>
        <v/>
      </c>
      <c r="N56" s="5" t="str">
        <f>IF(ISBLANK(VLOOKUP(Proj4[[#This Row],[ID]],Query!$A:$N,14,FALSE)),"",VLOOKUP(Proj4[[#This Row],[ID]],Query!$A:$N,14,FALSE))</f>
        <v/>
      </c>
      <c r="O56" s="5" t="str">
        <f>IF(ISBLANK(VLOOKUP(Proj4[[#This Row],[ID]],Query!$A:$O,15,FALSE)),"",VLOOKUP(Proj4[[#This Row],[ID]],Query!$A:$O,15,FALSE))</f>
        <v/>
      </c>
      <c r="P56" t="str">
        <f>IF(ISBLANK(VLOOKUP(Proj4[[#This Row],[ID]],Query!$A:$P,16,FALSE)),"",VLOOKUP(Proj4[[#This Row],[ID]],Query!$A:$P,16,FALSE))</f>
        <v/>
      </c>
    </row>
    <row r="57" spans="1:16">
      <c r="A57" s="18" t="s">
        <v>293</v>
      </c>
      <c r="L57" s="5" t="str">
        <f>IF(ISBLANK(VLOOKUP(Proj4[[#This Row],[ID]],Query!$A:$L,12,FALSE)),"",VLOOKUP(Proj4[[#This Row],[ID]],Query!$A:$L,12,FALSE))</f>
        <v/>
      </c>
      <c r="M57" s="20" t="str">
        <f>IF(ISBLANK(VLOOKUP(Proj4[[#This Row],[ID]],Query!$A:$M,13,FALSE)),"",VLOOKUP(Proj4[[#This Row],[ID]],Query!$A:$M,13,FALSE))</f>
        <v/>
      </c>
      <c r="N57" s="5" t="str">
        <f>IF(ISBLANK(VLOOKUP(Proj4[[#This Row],[ID]],Query!$A:$N,14,FALSE)),"",VLOOKUP(Proj4[[#This Row],[ID]],Query!$A:$N,14,FALSE))</f>
        <v/>
      </c>
      <c r="O57" s="5" t="str">
        <f>IF(ISBLANK(VLOOKUP(Proj4[[#This Row],[ID]],Query!$A:$O,15,FALSE)),"",VLOOKUP(Proj4[[#This Row],[ID]],Query!$A:$O,15,FALSE))</f>
        <v/>
      </c>
      <c r="P57" t="str">
        <f>IF(ISBLANK(VLOOKUP(Proj4[[#This Row],[ID]],Query!$A:$P,16,FALSE)),"",VLOOKUP(Proj4[[#This Row],[ID]],Query!$A:$P,16,FALSE))</f>
        <v/>
      </c>
    </row>
    <row r="58" spans="1:16">
      <c r="A58" s="18" t="s">
        <v>294</v>
      </c>
      <c r="L58" s="5" t="str">
        <f>IF(ISBLANK(VLOOKUP(Proj4[[#This Row],[ID]],Query!$A:$L,12,FALSE)),"",VLOOKUP(Proj4[[#This Row],[ID]],Query!$A:$L,12,FALSE))</f>
        <v/>
      </c>
      <c r="M58" s="20" t="str">
        <f>IF(ISBLANK(VLOOKUP(Proj4[[#This Row],[ID]],Query!$A:$M,13,FALSE)),"",VLOOKUP(Proj4[[#This Row],[ID]],Query!$A:$M,13,FALSE))</f>
        <v/>
      </c>
      <c r="N58" s="5" t="str">
        <f>IF(ISBLANK(VLOOKUP(Proj4[[#This Row],[ID]],Query!$A:$N,14,FALSE)),"",VLOOKUP(Proj4[[#This Row],[ID]],Query!$A:$N,14,FALSE))</f>
        <v/>
      </c>
      <c r="O58" s="5" t="str">
        <f>IF(ISBLANK(VLOOKUP(Proj4[[#This Row],[ID]],Query!$A:$O,15,FALSE)),"",VLOOKUP(Proj4[[#This Row],[ID]],Query!$A:$O,15,FALSE))</f>
        <v/>
      </c>
      <c r="P58" t="str">
        <f>IF(ISBLANK(VLOOKUP(Proj4[[#This Row],[ID]],Query!$A:$P,16,FALSE)),"",VLOOKUP(Proj4[[#This Row],[ID]],Query!$A:$P,16,FALSE))</f>
        <v/>
      </c>
    </row>
    <row r="59" spans="1:16">
      <c r="A59" s="18" t="s">
        <v>295</v>
      </c>
      <c r="L59" s="5" t="str">
        <f>IF(ISBLANK(VLOOKUP(Proj4[[#This Row],[ID]],Query!$A:$L,12,FALSE)),"",VLOOKUP(Proj4[[#This Row],[ID]],Query!$A:$L,12,FALSE))</f>
        <v/>
      </c>
      <c r="M59" s="20" t="str">
        <f>IF(ISBLANK(VLOOKUP(Proj4[[#This Row],[ID]],Query!$A:$M,13,FALSE)),"",VLOOKUP(Proj4[[#This Row],[ID]],Query!$A:$M,13,FALSE))</f>
        <v/>
      </c>
      <c r="N59" s="5" t="str">
        <f>IF(ISBLANK(VLOOKUP(Proj4[[#This Row],[ID]],Query!$A:$N,14,FALSE)),"",VLOOKUP(Proj4[[#This Row],[ID]],Query!$A:$N,14,FALSE))</f>
        <v/>
      </c>
      <c r="O59" s="5" t="str">
        <f>IF(ISBLANK(VLOOKUP(Proj4[[#This Row],[ID]],Query!$A:$O,15,FALSE)),"",VLOOKUP(Proj4[[#This Row],[ID]],Query!$A:$O,15,FALSE))</f>
        <v/>
      </c>
      <c r="P59" t="str">
        <f>IF(ISBLANK(VLOOKUP(Proj4[[#This Row],[ID]],Query!$A:$P,16,FALSE)),"",VLOOKUP(Proj4[[#This Row],[ID]],Query!$A:$P,16,FALSE))</f>
        <v/>
      </c>
    </row>
    <row r="60" spans="1:16">
      <c r="A60" s="18" t="s">
        <v>296</v>
      </c>
      <c r="L60" s="5" t="str">
        <f>IF(ISBLANK(VLOOKUP(Proj4[[#This Row],[ID]],Query!$A:$L,12,FALSE)),"",VLOOKUP(Proj4[[#This Row],[ID]],Query!$A:$L,12,FALSE))</f>
        <v/>
      </c>
      <c r="M60" s="20" t="str">
        <f>IF(ISBLANK(VLOOKUP(Proj4[[#This Row],[ID]],Query!$A:$M,13,FALSE)),"",VLOOKUP(Proj4[[#This Row],[ID]],Query!$A:$M,13,FALSE))</f>
        <v/>
      </c>
      <c r="N60" s="5" t="str">
        <f>IF(ISBLANK(VLOOKUP(Proj4[[#This Row],[ID]],Query!$A:$N,14,FALSE)),"",VLOOKUP(Proj4[[#This Row],[ID]],Query!$A:$N,14,FALSE))</f>
        <v/>
      </c>
      <c r="O60" s="5" t="str">
        <f>IF(ISBLANK(VLOOKUP(Proj4[[#This Row],[ID]],Query!$A:$O,15,FALSE)),"",VLOOKUP(Proj4[[#This Row],[ID]],Query!$A:$O,15,FALSE))</f>
        <v/>
      </c>
      <c r="P60" t="str">
        <f>IF(ISBLANK(VLOOKUP(Proj4[[#This Row],[ID]],Query!$A:$P,16,FALSE)),"",VLOOKUP(Proj4[[#This Row],[ID]],Query!$A:$P,16,FALSE))</f>
        <v/>
      </c>
    </row>
    <row r="61" spans="1:16">
      <c r="A61" s="18" t="s">
        <v>297</v>
      </c>
      <c r="L61" s="5" t="str">
        <f>IF(ISBLANK(VLOOKUP(Proj4[[#This Row],[ID]],Query!$A:$L,12,FALSE)),"",VLOOKUP(Proj4[[#This Row],[ID]],Query!$A:$L,12,FALSE))</f>
        <v/>
      </c>
      <c r="M61" s="20" t="str">
        <f>IF(ISBLANK(VLOOKUP(Proj4[[#This Row],[ID]],Query!$A:$M,13,FALSE)),"",VLOOKUP(Proj4[[#This Row],[ID]],Query!$A:$M,13,FALSE))</f>
        <v/>
      </c>
      <c r="N61" s="5" t="str">
        <f>IF(ISBLANK(VLOOKUP(Proj4[[#This Row],[ID]],Query!$A:$N,14,FALSE)),"",VLOOKUP(Proj4[[#This Row],[ID]],Query!$A:$N,14,FALSE))</f>
        <v/>
      </c>
      <c r="O61" s="5" t="str">
        <f>IF(ISBLANK(VLOOKUP(Proj4[[#This Row],[ID]],Query!$A:$O,15,FALSE)),"",VLOOKUP(Proj4[[#This Row],[ID]],Query!$A:$O,15,FALSE))</f>
        <v/>
      </c>
      <c r="P61" t="str">
        <f>IF(ISBLANK(VLOOKUP(Proj4[[#This Row],[ID]],Query!$A:$P,16,FALSE)),"",VLOOKUP(Proj4[[#This Row],[ID]],Query!$A:$P,16,FALSE))</f>
        <v/>
      </c>
    </row>
    <row r="62" spans="1:16">
      <c r="A62" s="18" t="s">
        <v>298</v>
      </c>
      <c r="L62" s="5" t="str">
        <f>IF(ISBLANK(VLOOKUP(Proj4[[#This Row],[ID]],Query!$A:$L,12,FALSE)),"",VLOOKUP(Proj4[[#This Row],[ID]],Query!$A:$L,12,FALSE))</f>
        <v/>
      </c>
      <c r="M62" s="20" t="str">
        <f>IF(ISBLANK(VLOOKUP(Proj4[[#This Row],[ID]],Query!$A:$M,13,FALSE)),"",VLOOKUP(Proj4[[#This Row],[ID]],Query!$A:$M,13,FALSE))</f>
        <v/>
      </c>
      <c r="N62" s="5" t="str">
        <f>IF(ISBLANK(VLOOKUP(Proj4[[#This Row],[ID]],Query!$A:$N,14,FALSE)),"",VLOOKUP(Proj4[[#This Row],[ID]],Query!$A:$N,14,FALSE))</f>
        <v/>
      </c>
      <c r="O62" s="5" t="str">
        <f>IF(ISBLANK(VLOOKUP(Proj4[[#This Row],[ID]],Query!$A:$O,15,FALSE)),"",VLOOKUP(Proj4[[#This Row],[ID]],Query!$A:$O,15,FALSE))</f>
        <v/>
      </c>
      <c r="P62" t="str">
        <f>IF(ISBLANK(VLOOKUP(Proj4[[#This Row],[ID]],Query!$A:$P,16,FALSE)),"",VLOOKUP(Proj4[[#This Row],[ID]],Query!$A:$P,16,FALSE))</f>
        <v/>
      </c>
    </row>
    <row r="63" spans="1:16">
      <c r="A63" s="18" t="s">
        <v>299</v>
      </c>
      <c r="L63" s="5" t="str">
        <f>IF(ISBLANK(VLOOKUP(Proj4[[#This Row],[ID]],Query!$A:$L,12,FALSE)),"",VLOOKUP(Proj4[[#This Row],[ID]],Query!$A:$L,12,FALSE))</f>
        <v/>
      </c>
      <c r="M63" s="20" t="str">
        <f>IF(ISBLANK(VLOOKUP(Proj4[[#This Row],[ID]],Query!$A:$M,13,FALSE)),"",VLOOKUP(Proj4[[#This Row],[ID]],Query!$A:$M,13,FALSE))</f>
        <v/>
      </c>
      <c r="N63" s="5" t="str">
        <f>IF(ISBLANK(VLOOKUP(Proj4[[#This Row],[ID]],Query!$A:$N,14,FALSE)),"",VLOOKUP(Proj4[[#This Row],[ID]],Query!$A:$N,14,FALSE))</f>
        <v/>
      </c>
      <c r="O63" s="5" t="str">
        <f>IF(ISBLANK(VLOOKUP(Proj4[[#This Row],[ID]],Query!$A:$O,15,FALSE)),"",VLOOKUP(Proj4[[#This Row],[ID]],Query!$A:$O,15,FALSE))</f>
        <v/>
      </c>
      <c r="P63" t="str">
        <f>IF(ISBLANK(VLOOKUP(Proj4[[#This Row],[ID]],Query!$A:$P,16,FALSE)),"",VLOOKUP(Proj4[[#This Row],[ID]],Query!$A:$P,16,FALSE))</f>
        <v/>
      </c>
    </row>
    <row r="64" spans="1:16">
      <c r="A64" s="18" t="s">
        <v>300</v>
      </c>
      <c r="L64" s="5" t="str">
        <f>IF(ISBLANK(VLOOKUP(Proj4[[#This Row],[ID]],Query!$A:$L,12,FALSE)),"",VLOOKUP(Proj4[[#This Row],[ID]],Query!$A:$L,12,FALSE))</f>
        <v/>
      </c>
      <c r="M64" s="20" t="str">
        <f>IF(ISBLANK(VLOOKUP(Proj4[[#This Row],[ID]],Query!$A:$M,13,FALSE)),"",VLOOKUP(Proj4[[#This Row],[ID]],Query!$A:$M,13,FALSE))</f>
        <v/>
      </c>
      <c r="N64" s="5" t="str">
        <f>IF(ISBLANK(VLOOKUP(Proj4[[#This Row],[ID]],Query!$A:$N,14,FALSE)),"",VLOOKUP(Proj4[[#This Row],[ID]],Query!$A:$N,14,FALSE))</f>
        <v/>
      </c>
      <c r="O64" s="5" t="str">
        <f>IF(ISBLANK(VLOOKUP(Proj4[[#This Row],[ID]],Query!$A:$O,15,FALSE)),"",VLOOKUP(Proj4[[#This Row],[ID]],Query!$A:$O,15,FALSE))</f>
        <v/>
      </c>
      <c r="P64" t="str">
        <f>IF(ISBLANK(VLOOKUP(Proj4[[#This Row],[ID]],Query!$A:$P,16,FALSE)),"",VLOOKUP(Proj4[[#This Row],[ID]],Query!$A:$P,16,FALSE))</f>
        <v/>
      </c>
    </row>
    <row r="65" spans="1:16">
      <c r="A65" s="18" t="s">
        <v>301</v>
      </c>
      <c r="L65" s="5" t="str">
        <f>IF(ISBLANK(VLOOKUP(Proj4[[#This Row],[ID]],Query!$A:$L,12,FALSE)),"",VLOOKUP(Proj4[[#This Row],[ID]],Query!$A:$L,12,FALSE))</f>
        <v/>
      </c>
      <c r="M65" s="20" t="str">
        <f>IF(ISBLANK(VLOOKUP(Proj4[[#This Row],[ID]],Query!$A:$M,13,FALSE)),"",VLOOKUP(Proj4[[#This Row],[ID]],Query!$A:$M,13,FALSE))</f>
        <v/>
      </c>
      <c r="N65" s="5" t="str">
        <f>IF(ISBLANK(VLOOKUP(Proj4[[#This Row],[ID]],Query!$A:$N,14,FALSE)),"",VLOOKUP(Proj4[[#This Row],[ID]],Query!$A:$N,14,FALSE))</f>
        <v/>
      </c>
      <c r="O65" s="5" t="str">
        <f>IF(ISBLANK(VLOOKUP(Proj4[[#This Row],[ID]],Query!$A:$O,15,FALSE)),"",VLOOKUP(Proj4[[#This Row],[ID]],Query!$A:$O,15,FALSE))</f>
        <v/>
      </c>
      <c r="P65" t="str">
        <f>IF(ISBLANK(VLOOKUP(Proj4[[#This Row],[ID]],Query!$A:$P,16,FALSE)),"",VLOOKUP(Proj4[[#This Row],[ID]],Query!$A:$P,16,FALSE))</f>
        <v/>
      </c>
    </row>
    <row r="66" spans="1:16">
      <c r="A66" s="18" t="s">
        <v>302</v>
      </c>
      <c r="L66" s="5" t="str">
        <f>IF(ISBLANK(VLOOKUP(Proj4[[#This Row],[ID]],Query!$A:$L,12,FALSE)),"",VLOOKUP(Proj4[[#This Row],[ID]],Query!$A:$L,12,FALSE))</f>
        <v/>
      </c>
      <c r="M66" s="20" t="str">
        <f>IF(ISBLANK(VLOOKUP(Proj4[[#This Row],[ID]],Query!$A:$M,13,FALSE)),"",VLOOKUP(Proj4[[#This Row],[ID]],Query!$A:$M,13,FALSE))</f>
        <v/>
      </c>
      <c r="N66" s="5" t="str">
        <f>IF(ISBLANK(VLOOKUP(Proj4[[#This Row],[ID]],Query!$A:$N,14,FALSE)),"",VLOOKUP(Proj4[[#This Row],[ID]],Query!$A:$N,14,FALSE))</f>
        <v/>
      </c>
      <c r="O66" s="5" t="str">
        <f>IF(ISBLANK(VLOOKUP(Proj4[[#This Row],[ID]],Query!$A:$O,15,FALSE)),"",VLOOKUP(Proj4[[#This Row],[ID]],Query!$A:$O,15,FALSE))</f>
        <v/>
      </c>
      <c r="P66" t="str">
        <f>IF(ISBLANK(VLOOKUP(Proj4[[#This Row],[ID]],Query!$A:$P,16,FALSE)),"",VLOOKUP(Proj4[[#This Row],[ID]],Query!$A:$P,16,FALSE))</f>
        <v/>
      </c>
    </row>
    <row r="67" spans="1:16">
      <c r="A67" s="18" t="s">
        <v>303</v>
      </c>
      <c r="L67" s="5" t="str">
        <f>IF(ISBLANK(VLOOKUP(Proj4[[#This Row],[ID]],Query!$A:$L,12,FALSE)),"",VLOOKUP(Proj4[[#This Row],[ID]],Query!$A:$L,12,FALSE))</f>
        <v/>
      </c>
      <c r="M67" s="20" t="str">
        <f>IF(ISBLANK(VLOOKUP(Proj4[[#This Row],[ID]],Query!$A:$M,13,FALSE)),"",VLOOKUP(Proj4[[#This Row],[ID]],Query!$A:$M,13,FALSE))</f>
        <v/>
      </c>
      <c r="N67" s="5" t="str">
        <f>IF(ISBLANK(VLOOKUP(Proj4[[#This Row],[ID]],Query!$A:$N,14,FALSE)),"",VLOOKUP(Proj4[[#This Row],[ID]],Query!$A:$N,14,FALSE))</f>
        <v/>
      </c>
      <c r="O67" s="5" t="str">
        <f>IF(ISBLANK(VLOOKUP(Proj4[[#This Row],[ID]],Query!$A:$O,15,FALSE)),"",VLOOKUP(Proj4[[#This Row],[ID]],Query!$A:$O,15,FALSE))</f>
        <v/>
      </c>
      <c r="P67" t="str">
        <f>IF(ISBLANK(VLOOKUP(Proj4[[#This Row],[ID]],Query!$A:$P,16,FALSE)),"",VLOOKUP(Proj4[[#This Row],[ID]],Query!$A:$P,16,FALSE))</f>
        <v/>
      </c>
    </row>
    <row r="68" spans="1:16">
      <c r="A68" s="18" t="s">
        <v>304</v>
      </c>
      <c r="L68" s="5" t="str">
        <f>IF(ISBLANK(VLOOKUP(Proj4[[#This Row],[ID]],Query!$A:$L,12,FALSE)),"",VLOOKUP(Proj4[[#This Row],[ID]],Query!$A:$L,12,FALSE))</f>
        <v/>
      </c>
      <c r="M68" s="20" t="str">
        <f>IF(ISBLANK(VLOOKUP(Proj4[[#This Row],[ID]],Query!$A:$M,13,FALSE)),"",VLOOKUP(Proj4[[#This Row],[ID]],Query!$A:$M,13,FALSE))</f>
        <v/>
      </c>
      <c r="N68" s="5" t="str">
        <f>IF(ISBLANK(VLOOKUP(Proj4[[#This Row],[ID]],Query!$A:$N,14,FALSE)),"",VLOOKUP(Proj4[[#This Row],[ID]],Query!$A:$N,14,FALSE))</f>
        <v/>
      </c>
      <c r="O68" s="5" t="str">
        <f>IF(ISBLANK(VLOOKUP(Proj4[[#This Row],[ID]],Query!$A:$O,15,FALSE)),"",VLOOKUP(Proj4[[#This Row],[ID]],Query!$A:$O,15,FALSE))</f>
        <v/>
      </c>
      <c r="P68" t="str">
        <f>IF(ISBLANK(VLOOKUP(Proj4[[#This Row],[ID]],Query!$A:$P,16,FALSE)),"",VLOOKUP(Proj4[[#This Row],[ID]],Query!$A:$P,16,FALSE))</f>
        <v/>
      </c>
    </row>
    <row r="69" spans="1:16">
      <c r="A69" s="18" t="s">
        <v>305</v>
      </c>
      <c r="L69" s="5" t="str">
        <f>IF(ISBLANK(VLOOKUP(Proj4[[#This Row],[ID]],Query!$A:$L,12,FALSE)),"",VLOOKUP(Proj4[[#This Row],[ID]],Query!$A:$L,12,FALSE))</f>
        <v/>
      </c>
      <c r="M69" s="20" t="str">
        <f>IF(ISBLANK(VLOOKUP(Proj4[[#This Row],[ID]],Query!$A:$M,13,FALSE)),"",VLOOKUP(Proj4[[#This Row],[ID]],Query!$A:$M,13,FALSE))</f>
        <v/>
      </c>
      <c r="N69" s="5" t="str">
        <f>IF(ISBLANK(VLOOKUP(Proj4[[#This Row],[ID]],Query!$A:$N,14,FALSE)),"",VLOOKUP(Proj4[[#This Row],[ID]],Query!$A:$N,14,FALSE))</f>
        <v/>
      </c>
      <c r="O69" s="5" t="str">
        <f>IF(ISBLANK(VLOOKUP(Proj4[[#This Row],[ID]],Query!$A:$O,15,FALSE)),"",VLOOKUP(Proj4[[#This Row],[ID]],Query!$A:$O,15,FALSE))</f>
        <v/>
      </c>
      <c r="P69" t="str">
        <f>IF(ISBLANK(VLOOKUP(Proj4[[#This Row],[ID]],Query!$A:$P,16,FALSE)),"",VLOOKUP(Proj4[[#This Row],[ID]],Query!$A:$P,16,FALSE))</f>
        <v/>
      </c>
    </row>
    <row r="70" spans="1:16">
      <c r="A70" s="18" t="s">
        <v>306</v>
      </c>
      <c r="L70" s="5" t="str">
        <f>IF(ISBLANK(VLOOKUP(Proj4[[#This Row],[ID]],Query!$A:$L,12,FALSE)),"",VLOOKUP(Proj4[[#This Row],[ID]],Query!$A:$L,12,FALSE))</f>
        <v/>
      </c>
      <c r="M70" s="20" t="str">
        <f>IF(ISBLANK(VLOOKUP(Proj4[[#This Row],[ID]],Query!$A:$M,13,FALSE)),"",VLOOKUP(Proj4[[#This Row],[ID]],Query!$A:$M,13,FALSE))</f>
        <v/>
      </c>
      <c r="N70" s="5" t="str">
        <f>IF(ISBLANK(VLOOKUP(Proj4[[#This Row],[ID]],Query!$A:$N,14,FALSE)),"",VLOOKUP(Proj4[[#This Row],[ID]],Query!$A:$N,14,FALSE))</f>
        <v/>
      </c>
      <c r="O70" s="5" t="str">
        <f>IF(ISBLANK(VLOOKUP(Proj4[[#This Row],[ID]],Query!$A:$O,15,FALSE)),"",VLOOKUP(Proj4[[#This Row],[ID]],Query!$A:$O,15,FALSE))</f>
        <v/>
      </c>
      <c r="P70" t="str">
        <f>IF(ISBLANK(VLOOKUP(Proj4[[#This Row],[ID]],Query!$A:$P,16,FALSE)),"",VLOOKUP(Proj4[[#This Row],[ID]],Query!$A:$P,16,FALSE))</f>
        <v/>
      </c>
    </row>
    <row r="71" spans="1:16">
      <c r="A71" s="18" t="s">
        <v>307</v>
      </c>
      <c r="L71" s="5" t="str">
        <f>IF(ISBLANK(VLOOKUP(Proj4[[#This Row],[ID]],Query!$A:$L,12,FALSE)),"",VLOOKUP(Proj4[[#This Row],[ID]],Query!$A:$L,12,FALSE))</f>
        <v/>
      </c>
      <c r="M71" s="20" t="str">
        <f>IF(ISBLANK(VLOOKUP(Proj4[[#This Row],[ID]],Query!$A:$M,13,FALSE)),"",VLOOKUP(Proj4[[#This Row],[ID]],Query!$A:$M,13,FALSE))</f>
        <v/>
      </c>
      <c r="N71" s="5" t="str">
        <f>IF(ISBLANK(VLOOKUP(Proj4[[#This Row],[ID]],Query!$A:$N,14,FALSE)),"",VLOOKUP(Proj4[[#This Row],[ID]],Query!$A:$N,14,FALSE))</f>
        <v/>
      </c>
      <c r="O71" s="5" t="str">
        <f>IF(ISBLANK(VLOOKUP(Proj4[[#This Row],[ID]],Query!$A:$O,15,FALSE)),"",VLOOKUP(Proj4[[#This Row],[ID]],Query!$A:$O,15,FALSE))</f>
        <v/>
      </c>
      <c r="P71" t="str">
        <f>IF(ISBLANK(VLOOKUP(Proj4[[#This Row],[ID]],Query!$A:$P,16,FALSE)),"",VLOOKUP(Proj4[[#This Row],[ID]],Query!$A:$P,16,FALSE))</f>
        <v/>
      </c>
    </row>
    <row r="72" spans="1:16">
      <c r="A72" s="18" t="s">
        <v>308</v>
      </c>
      <c r="L72" s="5" t="str">
        <f>IF(ISBLANK(VLOOKUP(Proj4[[#This Row],[ID]],Query!$A:$L,12,FALSE)),"",VLOOKUP(Proj4[[#This Row],[ID]],Query!$A:$L,12,FALSE))</f>
        <v/>
      </c>
      <c r="M72" s="20" t="str">
        <f>IF(ISBLANK(VLOOKUP(Proj4[[#This Row],[ID]],Query!$A:$M,13,FALSE)),"",VLOOKUP(Proj4[[#This Row],[ID]],Query!$A:$M,13,FALSE))</f>
        <v/>
      </c>
      <c r="N72" s="5" t="str">
        <f>IF(ISBLANK(VLOOKUP(Proj4[[#This Row],[ID]],Query!$A:$N,14,FALSE)),"",VLOOKUP(Proj4[[#This Row],[ID]],Query!$A:$N,14,FALSE))</f>
        <v/>
      </c>
      <c r="O72" s="5" t="str">
        <f>IF(ISBLANK(VLOOKUP(Proj4[[#This Row],[ID]],Query!$A:$O,15,FALSE)),"",VLOOKUP(Proj4[[#This Row],[ID]],Query!$A:$O,15,FALSE))</f>
        <v/>
      </c>
      <c r="P72" t="str">
        <f>IF(ISBLANK(VLOOKUP(Proj4[[#This Row],[ID]],Query!$A:$P,16,FALSE)),"",VLOOKUP(Proj4[[#This Row],[ID]],Query!$A:$P,16,FALSE))</f>
        <v/>
      </c>
    </row>
    <row r="73" spans="1:16">
      <c r="A73" s="18" t="s">
        <v>309</v>
      </c>
      <c r="L73" s="5" t="str">
        <f>IF(ISBLANK(VLOOKUP(Proj4[[#This Row],[ID]],Query!$A:$L,12,FALSE)),"",VLOOKUP(Proj4[[#This Row],[ID]],Query!$A:$L,12,FALSE))</f>
        <v/>
      </c>
      <c r="M73" s="20" t="str">
        <f>IF(ISBLANK(VLOOKUP(Proj4[[#This Row],[ID]],Query!$A:$M,13,FALSE)),"",VLOOKUP(Proj4[[#This Row],[ID]],Query!$A:$M,13,FALSE))</f>
        <v/>
      </c>
      <c r="N73" s="5" t="str">
        <f>IF(ISBLANK(VLOOKUP(Proj4[[#This Row],[ID]],Query!$A:$N,14,FALSE)),"",VLOOKUP(Proj4[[#This Row],[ID]],Query!$A:$N,14,FALSE))</f>
        <v/>
      </c>
      <c r="O73" s="5" t="str">
        <f>IF(ISBLANK(VLOOKUP(Proj4[[#This Row],[ID]],Query!$A:$O,15,FALSE)),"",VLOOKUP(Proj4[[#This Row],[ID]],Query!$A:$O,15,FALSE))</f>
        <v/>
      </c>
      <c r="P73" t="str">
        <f>IF(ISBLANK(VLOOKUP(Proj4[[#This Row],[ID]],Query!$A:$P,16,FALSE)),"",VLOOKUP(Proj4[[#This Row],[ID]],Query!$A:$P,16,FALSE))</f>
        <v/>
      </c>
    </row>
    <row r="74" spans="1:16">
      <c r="A74" s="18" t="s">
        <v>310</v>
      </c>
      <c r="L74" s="5" t="str">
        <f>IF(ISBLANK(VLOOKUP(Proj4[[#This Row],[ID]],Query!$A:$L,12,FALSE)),"",VLOOKUP(Proj4[[#This Row],[ID]],Query!$A:$L,12,FALSE))</f>
        <v/>
      </c>
      <c r="M74" s="20" t="str">
        <f>IF(ISBLANK(VLOOKUP(Proj4[[#This Row],[ID]],Query!$A:$M,13,FALSE)),"",VLOOKUP(Proj4[[#This Row],[ID]],Query!$A:$M,13,FALSE))</f>
        <v/>
      </c>
      <c r="N74" s="5" t="str">
        <f>IF(ISBLANK(VLOOKUP(Proj4[[#This Row],[ID]],Query!$A:$N,14,FALSE)),"",VLOOKUP(Proj4[[#This Row],[ID]],Query!$A:$N,14,FALSE))</f>
        <v/>
      </c>
      <c r="O74" s="5" t="str">
        <f>IF(ISBLANK(VLOOKUP(Proj4[[#This Row],[ID]],Query!$A:$O,15,FALSE)),"",VLOOKUP(Proj4[[#This Row],[ID]],Query!$A:$O,15,FALSE))</f>
        <v/>
      </c>
      <c r="P74" t="str">
        <f>IF(ISBLANK(VLOOKUP(Proj4[[#This Row],[ID]],Query!$A:$P,16,FALSE)),"",VLOOKUP(Proj4[[#This Row],[ID]],Query!$A:$P,16,FALSE))</f>
        <v/>
      </c>
    </row>
    <row r="75" spans="1:16">
      <c r="A75" s="18" t="s">
        <v>311</v>
      </c>
      <c r="L75" s="5" t="str">
        <f>IF(ISBLANK(VLOOKUP(Proj4[[#This Row],[ID]],Query!$A:$L,12,FALSE)),"",VLOOKUP(Proj4[[#This Row],[ID]],Query!$A:$L,12,FALSE))</f>
        <v/>
      </c>
      <c r="M75" s="20" t="str">
        <f>IF(ISBLANK(VLOOKUP(Proj4[[#This Row],[ID]],Query!$A:$M,13,FALSE)),"",VLOOKUP(Proj4[[#This Row],[ID]],Query!$A:$M,13,FALSE))</f>
        <v/>
      </c>
      <c r="N75" s="5" t="str">
        <f>IF(ISBLANK(VLOOKUP(Proj4[[#This Row],[ID]],Query!$A:$N,14,FALSE)),"",VLOOKUP(Proj4[[#This Row],[ID]],Query!$A:$N,14,FALSE))</f>
        <v/>
      </c>
      <c r="O75" s="5" t="str">
        <f>IF(ISBLANK(VLOOKUP(Proj4[[#This Row],[ID]],Query!$A:$O,15,FALSE)),"",VLOOKUP(Proj4[[#This Row],[ID]],Query!$A:$O,15,FALSE))</f>
        <v/>
      </c>
      <c r="P75" t="str">
        <f>IF(ISBLANK(VLOOKUP(Proj4[[#This Row],[ID]],Query!$A:$P,16,FALSE)),"",VLOOKUP(Proj4[[#This Row],[ID]],Query!$A:$P,16,FALSE))</f>
        <v/>
      </c>
    </row>
    <row r="76" spans="1:16">
      <c r="A76" s="18" t="s">
        <v>312</v>
      </c>
      <c r="L76" s="5" t="str">
        <f>IF(ISBLANK(VLOOKUP(Proj4[[#This Row],[ID]],Query!$A:$L,12,FALSE)),"",VLOOKUP(Proj4[[#This Row],[ID]],Query!$A:$L,12,FALSE))</f>
        <v/>
      </c>
      <c r="M76" s="20" t="str">
        <f>IF(ISBLANK(VLOOKUP(Proj4[[#This Row],[ID]],Query!$A:$M,13,FALSE)),"",VLOOKUP(Proj4[[#This Row],[ID]],Query!$A:$M,13,FALSE))</f>
        <v/>
      </c>
      <c r="N76" s="5" t="str">
        <f>IF(ISBLANK(VLOOKUP(Proj4[[#This Row],[ID]],Query!$A:$N,14,FALSE)),"",VLOOKUP(Proj4[[#This Row],[ID]],Query!$A:$N,14,FALSE))</f>
        <v/>
      </c>
      <c r="O76" s="5" t="str">
        <f>IF(ISBLANK(VLOOKUP(Proj4[[#This Row],[ID]],Query!$A:$O,15,FALSE)),"",VLOOKUP(Proj4[[#This Row],[ID]],Query!$A:$O,15,FALSE))</f>
        <v/>
      </c>
      <c r="P76" t="str">
        <f>IF(ISBLANK(VLOOKUP(Proj4[[#This Row],[ID]],Query!$A:$P,16,FALSE)),"",VLOOKUP(Proj4[[#This Row],[ID]],Query!$A:$P,16,FALSE))</f>
        <v/>
      </c>
    </row>
    <row r="77" spans="1:16">
      <c r="A77" s="18" t="s">
        <v>313</v>
      </c>
      <c r="L77" s="5" t="str">
        <f>IF(ISBLANK(VLOOKUP(Proj4[[#This Row],[ID]],Query!$A:$L,12,FALSE)),"",VLOOKUP(Proj4[[#This Row],[ID]],Query!$A:$L,12,FALSE))</f>
        <v/>
      </c>
      <c r="M77" s="20" t="str">
        <f>IF(ISBLANK(VLOOKUP(Proj4[[#This Row],[ID]],Query!$A:$M,13,FALSE)),"",VLOOKUP(Proj4[[#This Row],[ID]],Query!$A:$M,13,FALSE))</f>
        <v/>
      </c>
      <c r="N77" s="5" t="str">
        <f>IF(ISBLANK(VLOOKUP(Proj4[[#This Row],[ID]],Query!$A:$N,14,FALSE)),"",VLOOKUP(Proj4[[#This Row],[ID]],Query!$A:$N,14,FALSE))</f>
        <v/>
      </c>
      <c r="O77" s="5" t="str">
        <f>IF(ISBLANK(VLOOKUP(Proj4[[#This Row],[ID]],Query!$A:$O,15,FALSE)),"",VLOOKUP(Proj4[[#This Row],[ID]],Query!$A:$O,15,FALSE))</f>
        <v/>
      </c>
      <c r="P77" t="str">
        <f>IF(ISBLANK(VLOOKUP(Proj4[[#This Row],[ID]],Query!$A:$P,16,FALSE)),"",VLOOKUP(Proj4[[#This Row],[ID]],Query!$A:$P,16,FALSE))</f>
        <v/>
      </c>
    </row>
    <row r="78" spans="1:16">
      <c r="A78" s="18" t="s">
        <v>314</v>
      </c>
      <c r="L78" s="5" t="str">
        <f>IF(ISBLANK(VLOOKUP(Proj4[[#This Row],[ID]],Query!$A:$L,12,FALSE)),"",VLOOKUP(Proj4[[#This Row],[ID]],Query!$A:$L,12,FALSE))</f>
        <v/>
      </c>
      <c r="M78" s="20" t="str">
        <f>IF(ISBLANK(VLOOKUP(Proj4[[#This Row],[ID]],Query!$A:$M,13,FALSE)),"",VLOOKUP(Proj4[[#This Row],[ID]],Query!$A:$M,13,FALSE))</f>
        <v/>
      </c>
      <c r="N78" s="5" t="str">
        <f>IF(ISBLANK(VLOOKUP(Proj4[[#This Row],[ID]],Query!$A:$N,14,FALSE)),"",VLOOKUP(Proj4[[#This Row],[ID]],Query!$A:$N,14,FALSE))</f>
        <v/>
      </c>
      <c r="O78" s="5" t="str">
        <f>IF(ISBLANK(VLOOKUP(Proj4[[#This Row],[ID]],Query!$A:$O,15,FALSE)),"",VLOOKUP(Proj4[[#This Row],[ID]],Query!$A:$O,15,FALSE))</f>
        <v/>
      </c>
      <c r="P78" t="str">
        <f>IF(ISBLANK(VLOOKUP(Proj4[[#This Row],[ID]],Query!$A:$P,16,FALSE)),"",VLOOKUP(Proj4[[#This Row],[ID]],Query!$A:$P,16,FALSE))</f>
        <v/>
      </c>
    </row>
    <row r="79" spans="1:16">
      <c r="A79" s="18" t="s">
        <v>315</v>
      </c>
      <c r="L79" s="5" t="str">
        <f>IF(ISBLANK(VLOOKUP(Proj4[[#This Row],[ID]],Query!$A:$L,12,FALSE)),"",VLOOKUP(Proj4[[#This Row],[ID]],Query!$A:$L,12,FALSE))</f>
        <v/>
      </c>
      <c r="M79" s="20" t="str">
        <f>IF(ISBLANK(VLOOKUP(Proj4[[#This Row],[ID]],Query!$A:$M,13,FALSE)),"",VLOOKUP(Proj4[[#This Row],[ID]],Query!$A:$M,13,FALSE))</f>
        <v/>
      </c>
      <c r="N79" s="5" t="str">
        <f>IF(ISBLANK(VLOOKUP(Proj4[[#This Row],[ID]],Query!$A:$N,14,FALSE)),"",VLOOKUP(Proj4[[#This Row],[ID]],Query!$A:$N,14,FALSE))</f>
        <v/>
      </c>
      <c r="O79" s="5" t="str">
        <f>IF(ISBLANK(VLOOKUP(Proj4[[#This Row],[ID]],Query!$A:$O,15,FALSE)),"",VLOOKUP(Proj4[[#This Row],[ID]],Query!$A:$O,15,FALSE))</f>
        <v/>
      </c>
      <c r="P79" t="str">
        <f>IF(ISBLANK(VLOOKUP(Proj4[[#This Row],[ID]],Query!$A:$P,16,FALSE)),"",VLOOKUP(Proj4[[#This Row],[ID]],Query!$A:$P,16,FALSE))</f>
        <v/>
      </c>
    </row>
    <row r="80" spans="1:16">
      <c r="A80" s="18" t="s">
        <v>316</v>
      </c>
      <c r="L80" s="5" t="str">
        <f>IF(ISBLANK(VLOOKUP(Proj4[[#This Row],[ID]],Query!$A:$L,12,FALSE)),"",VLOOKUP(Proj4[[#This Row],[ID]],Query!$A:$L,12,FALSE))</f>
        <v/>
      </c>
      <c r="M80" s="20" t="str">
        <f>IF(ISBLANK(VLOOKUP(Proj4[[#This Row],[ID]],Query!$A:$M,13,FALSE)),"",VLOOKUP(Proj4[[#This Row],[ID]],Query!$A:$M,13,FALSE))</f>
        <v/>
      </c>
      <c r="N80" s="5" t="str">
        <f>IF(ISBLANK(VLOOKUP(Proj4[[#This Row],[ID]],Query!$A:$N,14,FALSE)),"",VLOOKUP(Proj4[[#This Row],[ID]],Query!$A:$N,14,FALSE))</f>
        <v/>
      </c>
      <c r="O80" s="5" t="str">
        <f>IF(ISBLANK(VLOOKUP(Proj4[[#This Row],[ID]],Query!$A:$O,15,FALSE)),"",VLOOKUP(Proj4[[#This Row],[ID]],Query!$A:$O,15,FALSE))</f>
        <v/>
      </c>
      <c r="P80" t="str">
        <f>IF(ISBLANK(VLOOKUP(Proj4[[#This Row],[ID]],Query!$A:$P,16,FALSE)),"",VLOOKUP(Proj4[[#This Row],[ID]],Query!$A:$P,16,FALSE))</f>
        <v/>
      </c>
    </row>
    <row r="81" spans="1:16">
      <c r="A81" s="18" t="s">
        <v>317</v>
      </c>
      <c r="L81" s="5" t="str">
        <f>IF(ISBLANK(VLOOKUP(Proj4[[#This Row],[ID]],Query!$A:$L,12,FALSE)),"",VLOOKUP(Proj4[[#This Row],[ID]],Query!$A:$L,12,FALSE))</f>
        <v/>
      </c>
      <c r="M81" s="20" t="str">
        <f>IF(ISBLANK(VLOOKUP(Proj4[[#This Row],[ID]],Query!$A:$M,13,FALSE)),"",VLOOKUP(Proj4[[#This Row],[ID]],Query!$A:$M,13,FALSE))</f>
        <v/>
      </c>
      <c r="N81" s="5" t="str">
        <f>IF(ISBLANK(VLOOKUP(Proj4[[#This Row],[ID]],Query!$A:$N,14,FALSE)),"",VLOOKUP(Proj4[[#This Row],[ID]],Query!$A:$N,14,FALSE))</f>
        <v/>
      </c>
      <c r="O81" s="5" t="str">
        <f>IF(ISBLANK(VLOOKUP(Proj4[[#This Row],[ID]],Query!$A:$O,15,FALSE)),"",VLOOKUP(Proj4[[#This Row],[ID]],Query!$A:$O,15,FALSE))</f>
        <v/>
      </c>
      <c r="P81" t="str">
        <f>IF(ISBLANK(VLOOKUP(Proj4[[#This Row],[ID]],Query!$A:$P,16,FALSE)),"",VLOOKUP(Proj4[[#This Row],[ID]],Query!$A:$P,16,FALSE))</f>
        <v/>
      </c>
    </row>
    <row r="82" spans="1:16">
      <c r="A82" s="18" t="s">
        <v>318</v>
      </c>
      <c r="L82" s="5" t="str">
        <f>IF(ISBLANK(VLOOKUP(Proj4[[#This Row],[ID]],Query!$A:$L,12,FALSE)),"",VLOOKUP(Proj4[[#This Row],[ID]],Query!$A:$L,12,FALSE))</f>
        <v/>
      </c>
      <c r="M82" s="20" t="str">
        <f>IF(ISBLANK(VLOOKUP(Proj4[[#This Row],[ID]],Query!$A:$M,13,FALSE)),"",VLOOKUP(Proj4[[#This Row],[ID]],Query!$A:$M,13,FALSE))</f>
        <v/>
      </c>
      <c r="N82" s="5" t="str">
        <f>IF(ISBLANK(VLOOKUP(Proj4[[#This Row],[ID]],Query!$A:$N,14,FALSE)),"",VLOOKUP(Proj4[[#This Row],[ID]],Query!$A:$N,14,FALSE))</f>
        <v/>
      </c>
      <c r="O82" s="5" t="str">
        <f>IF(ISBLANK(VLOOKUP(Proj4[[#This Row],[ID]],Query!$A:$O,15,FALSE)),"",VLOOKUP(Proj4[[#This Row],[ID]],Query!$A:$O,15,FALSE))</f>
        <v/>
      </c>
      <c r="P82" t="str">
        <f>IF(ISBLANK(VLOOKUP(Proj4[[#This Row],[ID]],Query!$A:$P,16,FALSE)),"",VLOOKUP(Proj4[[#This Row],[ID]],Query!$A:$P,16,FALSE))</f>
        <v/>
      </c>
    </row>
    <row r="83" spans="1:16">
      <c r="A83" s="18" t="s">
        <v>319</v>
      </c>
      <c r="L83" s="5" t="str">
        <f>IF(ISBLANK(VLOOKUP(Proj4[[#This Row],[ID]],Query!$A:$L,12,FALSE)),"",VLOOKUP(Proj4[[#This Row],[ID]],Query!$A:$L,12,FALSE))</f>
        <v/>
      </c>
      <c r="M83" s="20" t="str">
        <f>IF(ISBLANK(VLOOKUP(Proj4[[#This Row],[ID]],Query!$A:$M,13,FALSE)),"",VLOOKUP(Proj4[[#This Row],[ID]],Query!$A:$M,13,FALSE))</f>
        <v/>
      </c>
      <c r="N83" s="5" t="str">
        <f>IF(ISBLANK(VLOOKUP(Proj4[[#This Row],[ID]],Query!$A:$N,14,FALSE)),"",VLOOKUP(Proj4[[#This Row],[ID]],Query!$A:$N,14,FALSE))</f>
        <v/>
      </c>
      <c r="O83" s="5" t="str">
        <f>IF(ISBLANK(VLOOKUP(Proj4[[#This Row],[ID]],Query!$A:$O,15,FALSE)),"",VLOOKUP(Proj4[[#This Row],[ID]],Query!$A:$O,15,FALSE))</f>
        <v/>
      </c>
      <c r="P83" t="str">
        <f>IF(ISBLANK(VLOOKUP(Proj4[[#This Row],[ID]],Query!$A:$P,16,FALSE)),"",VLOOKUP(Proj4[[#This Row],[ID]],Query!$A:$P,16,FALSE))</f>
        <v/>
      </c>
    </row>
    <row r="84" spans="1:16">
      <c r="A84" s="18" t="s">
        <v>320</v>
      </c>
      <c r="L84" s="5" t="str">
        <f>IF(ISBLANK(VLOOKUP(Proj4[[#This Row],[ID]],Query!$A:$L,12,FALSE)),"",VLOOKUP(Proj4[[#This Row],[ID]],Query!$A:$L,12,FALSE))</f>
        <v/>
      </c>
      <c r="M84" s="20" t="str">
        <f>IF(ISBLANK(VLOOKUP(Proj4[[#This Row],[ID]],Query!$A:$M,13,FALSE)),"",VLOOKUP(Proj4[[#This Row],[ID]],Query!$A:$M,13,FALSE))</f>
        <v/>
      </c>
      <c r="N84" s="5" t="str">
        <f>IF(ISBLANK(VLOOKUP(Proj4[[#This Row],[ID]],Query!$A:$N,14,FALSE)),"",VLOOKUP(Proj4[[#This Row],[ID]],Query!$A:$N,14,FALSE))</f>
        <v/>
      </c>
      <c r="O84" s="5" t="str">
        <f>IF(ISBLANK(VLOOKUP(Proj4[[#This Row],[ID]],Query!$A:$O,15,FALSE)),"",VLOOKUP(Proj4[[#This Row],[ID]],Query!$A:$O,15,FALSE))</f>
        <v/>
      </c>
      <c r="P84" t="str">
        <f>IF(ISBLANK(VLOOKUP(Proj4[[#This Row],[ID]],Query!$A:$P,16,FALSE)),"",VLOOKUP(Proj4[[#This Row],[ID]],Query!$A:$P,16,FALSE))</f>
        <v/>
      </c>
    </row>
    <row r="85" spans="1:16">
      <c r="A85" s="18" t="s">
        <v>321</v>
      </c>
      <c r="L85" s="5" t="str">
        <f>IF(ISBLANK(VLOOKUP(Proj4[[#This Row],[ID]],Query!$A:$L,12,FALSE)),"",VLOOKUP(Proj4[[#This Row],[ID]],Query!$A:$L,12,FALSE))</f>
        <v/>
      </c>
      <c r="M85" s="20" t="str">
        <f>IF(ISBLANK(VLOOKUP(Proj4[[#This Row],[ID]],Query!$A:$M,13,FALSE)),"",VLOOKUP(Proj4[[#This Row],[ID]],Query!$A:$M,13,FALSE))</f>
        <v/>
      </c>
      <c r="N85" s="5" t="str">
        <f>IF(ISBLANK(VLOOKUP(Proj4[[#This Row],[ID]],Query!$A:$N,14,FALSE)),"",VLOOKUP(Proj4[[#This Row],[ID]],Query!$A:$N,14,FALSE))</f>
        <v/>
      </c>
      <c r="O85" s="5" t="str">
        <f>IF(ISBLANK(VLOOKUP(Proj4[[#This Row],[ID]],Query!$A:$O,15,FALSE)),"",VLOOKUP(Proj4[[#This Row],[ID]],Query!$A:$O,15,FALSE))</f>
        <v/>
      </c>
      <c r="P85" t="str">
        <f>IF(ISBLANK(VLOOKUP(Proj4[[#This Row],[ID]],Query!$A:$P,16,FALSE)),"",VLOOKUP(Proj4[[#This Row],[ID]],Query!$A:$P,16,FALSE))</f>
        <v/>
      </c>
    </row>
    <row r="86" spans="1:16">
      <c r="A86" s="18" t="s">
        <v>322</v>
      </c>
      <c r="L86" s="5" t="str">
        <f>IF(ISBLANK(VLOOKUP(Proj4[[#This Row],[ID]],Query!$A:$L,12,FALSE)),"",VLOOKUP(Proj4[[#This Row],[ID]],Query!$A:$L,12,FALSE))</f>
        <v/>
      </c>
      <c r="M86" s="20" t="str">
        <f>IF(ISBLANK(VLOOKUP(Proj4[[#This Row],[ID]],Query!$A:$M,13,FALSE)),"",VLOOKUP(Proj4[[#This Row],[ID]],Query!$A:$M,13,FALSE))</f>
        <v/>
      </c>
      <c r="N86" s="5" t="str">
        <f>IF(ISBLANK(VLOOKUP(Proj4[[#This Row],[ID]],Query!$A:$N,14,FALSE)),"",VLOOKUP(Proj4[[#This Row],[ID]],Query!$A:$N,14,FALSE))</f>
        <v/>
      </c>
      <c r="O86" s="5" t="str">
        <f>IF(ISBLANK(VLOOKUP(Proj4[[#This Row],[ID]],Query!$A:$O,15,FALSE)),"",VLOOKUP(Proj4[[#This Row],[ID]],Query!$A:$O,15,FALSE))</f>
        <v/>
      </c>
      <c r="P86" t="str">
        <f>IF(ISBLANK(VLOOKUP(Proj4[[#This Row],[ID]],Query!$A:$P,16,FALSE)),"",VLOOKUP(Proj4[[#This Row],[ID]],Query!$A:$P,16,FALSE))</f>
        <v/>
      </c>
    </row>
    <row r="87" spans="1:16">
      <c r="A87" s="18" t="s">
        <v>323</v>
      </c>
      <c r="L87" s="5" t="str">
        <f>IF(ISBLANK(VLOOKUP(Proj4[[#This Row],[ID]],Query!$A:$L,12,FALSE)),"",VLOOKUP(Proj4[[#This Row],[ID]],Query!$A:$L,12,FALSE))</f>
        <v/>
      </c>
      <c r="M87" s="20" t="str">
        <f>IF(ISBLANK(VLOOKUP(Proj4[[#This Row],[ID]],Query!$A:$M,13,FALSE)),"",VLOOKUP(Proj4[[#This Row],[ID]],Query!$A:$M,13,FALSE))</f>
        <v/>
      </c>
      <c r="N87" s="5" t="str">
        <f>IF(ISBLANK(VLOOKUP(Proj4[[#This Row],[ID]],Query!$A:$N,14,FALSE)),"",VLOOKUP(Proj4[[#This Row],[ID]],Query!$A:$N,14,FALSE))</f>
        <v/>
      </c>
      <c r="O87" s="5" t="str">
        <f>IF(ISBLANK(VLOOKUP(Proj4[[#This Row],[ID]],Query!$A:$O,15,FALSE)),"",VLOOKUP(Proj4[[#This Row],[ID]],Query!$A:$O,15,FALSE))</f>
        <v/>
      </c>
      <c r="P87" t="str">
        <f>IF(ISBLANK(VLOOKUP(Proj4[[#This Row],[ID]],Query!$A:$P,16,FALSE)),"",VLOOKUP(Proj4[[#This Row],[ID]],Query!$A:$P,16,FALSE))</f>
        <v/>
      </c>
    </row>
    <row r="88" spans="1:16">
      <c r="A88" s="18" t="s">
        <v>324</v>
      </c>
      <c r="L88" s="5" t="str">
        <f>IF(ISBLANK(VLOOKUP(Proj4[[#This Row],[ID]],Query!$A:$L,12,FALSE)),"",VLOOKUP(Proj4[[#This Row],[ID]],Query!$A:$L,12,FALSE))</f>
        <v/>
      </c>
      <c r="M88" s="20" t="str">
        <f>IF(ISBLANK(VLOOKUP(Proj4[[#This Row],[ID]],Query!$A:$M,13,FALSE)),"",VLOOKUP(Proj4[[#This Row],[ID]],Query!$A:$M,13,FALSE))</f>
        <v/>
      </c>
      <c r="N88" s="5" t="str">
        <f>IF(ISBLANK(VLOOKUP(Proj4[[#This Row],[ID]],Query!$A:$N,14,FALSE)),"",VLOOKUP(Proj4[[#This Row],[ID]],Query!$A:$N,14,FALSE))</f>
        <v/>
      </c>
      <c r="O88" s="5" t="str">
        <f>IF(ISBLANK(VLOOKUP(Proj4[[#This Row],[ID]],Query!$A:$O,15,FALSE)),"",VLOOKUP(Proj4[[#This Row],[ID]],Query!$A:$O,15,FALSE))</f>
        <v/>
      </c>
      <c r="P88" t="str">
        <f>IF(ISBLANK(VLOOKUP(Proj4[[#This Row],[ID]],Query!$A:$P,16,FALSE)),"",VLOOKUP(Proj4[[#This Row],[ID]],Query!$A:$P,16,FALSE))</f>
        <v/>
      </c>
    </row>
    <row r="89" spans="1:16">
      <c r="A89" s="18" t="s">
        <v>325</v>
      </c>
      <c r="L89" s="5" t="str">
        <f>IF(ISBLANK(VLOOKUP(Proj4[[#This Row],[ID]],Query!$A:$L,12,FALSE)),"",VLOOKUP(Proj4[[#This Row],[ID]],Query!$A:$L,12,FALSE))</f>
        <v/>
      </c>
      <c r="M89" s="20" t="str">
        <f>IF(ISBLANK(VLOOKUP(Proj4[[#This Row],[ID]],Query!$A:$M,13,FALSE)),"",VLOOKUP(Proj4[[#This Row],[ID]],Query!$A:$M,13,FALSE))</f>
        <v/>
      </c>
      <c r="N89" s="5" t="str">
        <f>IF(ISBLANK(VLOOKUP(Proj4[[#This Row],[ID]],Query!$A:$N,14,FALSE)),"",VLOOKUP(Proj4[[#This Row],[ID]],Query!$A:$N,14,FALSE))</f>
        <v/>
      </c>
      <c r="O89" s="5" t="str">
        <f>IF(ISBLANK(VLOOKUP(Proj4[[#This Row],[ID]],Query!$A:$O,15,FALSE)),"",VLOOKUP(Proj4[[#This Row],[ID]],Query!$A:$O,15,FALSE))</f>
        <v/>
      </c>
      <c r="P89" t="str">
        <f>IF(ISBLANK(VLOOKUP(Proj4[[#This Row],[ID]],Query!$A:$P,16,FALSE)),"",VLOOKUP(Proj4[[#This Row],[ID]],Query!$A:$P,16,FALSE))</f>
        <v/>
      </c>
    </row>
    <row r="90" spans="1:16">
      <c r="A90" s="18" t="s">
        <v>326</v>
      </c>
      <c r="L90" s="5" t="str">
        <f>IF(ISBLANK(VLOOKUP(Proj4[[#This Row],[ID]],Query!$A:$L,12,FALSE)),"",VLOOKUP(Proj4[[#This Row],[ID]],Query!$A:$L,12,FALSE))</f>
        <v/>
      </c>
      <c r="M90" s="20" t="str">
        <f>IF(ISBLANK(VLOOKUP(Proj4[[#This Row],[ID]],Query!$A:$M,13,FALSE)),"",VLOOKUP(Proj4[[#This Row],[ID]],Query!$A:$M,13,FALSE))</f>
        <v/>
      </c>
      <c r="N90" s="5" t="str">
        <f>IF(ISBLANK(VLOOKUP(Proj4[[#This Row],[ID]],Query!$A:$N,14,FALSE)),"",VLOOKUP(Proj4[[#This Row],[ID]],Query!$A:$N,14,FALSE))</f>
        <v/>
      </c>
      <c r="O90" s="5" t="str">
        <f>IF(ISBLANK(VLOOKUP(Proj4[[#This Row],[ID]],Query!$A:$O,15,FALSE)),"",VLOOKUP(Proj4[[#This Row],[ID]],Query!$A:$O,15,FALSE))</f>
        <v/>
      </c>
      <c r="P90" t="str">
        <f>IF(ISBLANK(VLOOKUP(Proj4[[#This Row],[ID]],Query!$A:$P,16,FALSE)),"",VLOOKUP(Proj4[[#This Row],[ID]],Query!$A:$P,16,FALSE))</f>
        <v/>
      </c>
    </row>
    <row r="91" spans="1:16">
      <c r="A91" s="18" t="s">
        <v>327</v>
      </c>
      <c r="L91" s="5" t="str">
        <f>IF(ISBLANK(VLOOKUP(Proj4[[#This Row],[ID]],Query!$A:$L,12,FALSE)),"",VLOOKUP(Proj4[[#This Row],[ID]],Query!$A:$L,12,FALSE))</f>
        <v/>
      </c>
      <c r="M91" s="20" t="str">
        <f>IF(ISBLANK(VLOOKUP(Proj4[[#This Row],[ID]],Query!$A:$M,13,FALSE)),"",VLOOKUP(Proj4[[#This Row],[ID]],Query!$A:$M,13,FALSE))</f>
        <v/>
      </c>
      <c r="N91" s="5" t="str">
        <f>IF(ISBLANK(VLOOKUP(Proj4[[#This Row],[ID]],Query!$A:$N,14,FALSE)),"",VLOOKUP(Proj4[[#This Row],[ID]],Query!$A:$N,14,FALSE))</f>
        <v/>
      </c>
      <c r="O91" s="5" t="str">
        <f>IF(ISBLANK(VLOOKUP(Proj4[[#This Row],[ID]],Query!$A:$O,15,FALSE)),"",VLOOKUP(Proj4[[#This Row],[ID]],Query!$A:$O,15,FALSE))</f>
        <v/>
      </c>
      <c r="P91" t="str">
        <f>IF(ISBLANK(VLOOKUP(Proj4[[#This Row],[ID]],Query!$A:$P,16,FALSE)),"",VLOOKUP(Proj4[[#This Row],[ID]],Query!$A:$P,16,FALSE))</f>
        <v/>
      </c>
    </row>
    <row r="92" spans="1:16">
      <c r="A92" s="18" t="s">
        <v>328</v>
      </c>
      <c r="L92" s="5" t="str">
        <f>IF(ISBLANK(VLOOKUP(Proj4[[#This Row],[ID]],Query!$A:$L,12,FALSE)),"",VLOOKUP(Proj4[[#This Row],[ID]],Query!$A:$L,12,FALSE))</f>
        <v/>
      </c>
      <c r="M92" s="20" t="str">
        <f>IF(ISBLANK(VLOOKUP(Proj4[[#This Row],[ID]],Query!$A:$M,13,FALSE)),"",VLOOKUP(Proj4[[#This Row],[ID]],Query!$A:$M,13,FALSE))</f>
        <v/>
      </c>
      <c r="N92" s="5" t="str">
        <f>IF(ISBLANK(VLOOKUP(Proj4[[#This Row],[ID]],Query!$A:$N,14,FALSE)),"",VLOOKUP(Proj4[[#This Row],[ID]],Query!$A:$N,14,FALSE))</f>
        <v/>
      </c>
      <c r="O92" s="5" t="str">
        <f>IF(ISBLANK(VLOOKUP(Proj4[[#This Row],[ID]],Query!$A:$O,15,FALSE)),"",VLOOKUP(Proj4[[#This Row],[ID]],Query!$A:$O,15,FALSE))</f>
        <v/>
      </c>
      <c r="P92" t="str">
        <f>IF(ISBLANK(VLOOKUP(Proj4[[#This Row],[ID]],Query!$A:$P,16,FALSE)),"",VLOOKUP(Proj4[[#This Row],[ID]],Query!$A:$P,16,FALSE))</f>
        <v/>
      </c>
    </row>
    <row r="93" spans="1:16">
      <c r="A93" s="18" t="s">
        <v>329</v>
      </c>
      <c r="L93" s="5" t="str">
        <f>IF(ISBLANK(VLOOKUP(Proj4[[#This Row],[ID]],Query!$A:$L,12,FALSE)),"",VLOOKUP(Proj4[[#This Row],[ID]],Query!$A:$L,12,FALSE))</f>
        <v/>
      </c>
      <c r="M93" s="20" t="str">
        <f>IF(ISBLANK(VLOOKUP(Proj4[[#This Row],[ID]],Query!$A:$M,13,FALSE)),"",VLOOKUP(Proj4[[#This Row],[ID]],Query!$A:$M,13,FALSE))</f>
        <v/>
      </c>
      <c r="N93" s="5" t="str">
        <f>IF(ISBLANK(VLOOKUP(Proj4[[#This Row],[ID]],Query!$A:$N,14,FALSE)),"",VLOOKUP(Proj4[[#This Row],[ID]],Query!$A:$N,14,FALSE))</f>
        <v/>
      </c>
      <c r="O93" s="5" t="str">
        <f>IF(ISBLANK(VLOOKUP(Proj4[[#This Row],[ID]],Query!$A:$O,15,FALSE)),"",VLOOKUP(Proj4[[#This Row],[ID]],Query!$A:$O,15,FALSE))</f>
        <v/>
      </c>
      <c r="P93" t="str">
        <f>IF(ISBLANK(VLOOKUP(Proj4[[#This Row],[ID]],Query!$A:$P,16,FALSE)),"",VLOOKUP(Proj4[[#This Row],[ID]],Query!$A:$P,16,FALSE))</f>
        <v/>
      </c>
    </row>
    <row r="94" spans="1:16">
      <c r="A94" s="18" t="s">
        <v>330</v>
      </c>
      <c r="L94" s="5" t="str">
        <f>IF(ISBLANK(VLOOKUP(Proj4[[#This Row],[ID]],Query!$A:$L,12,FALSE)),"",VLOOKUP(Proj4[[#This Row],[ID]],Query!$A:$L,12,FALSE))</f>
        <v/>
      </c>
      <c r="M94" s="20" t="str">
        <f>IF(ISBLANK(VLOOKUP(Proj4[[#This Row],[ID]],Query!$A:$M,13,FALSE)),"",VLOOKUP(Proj4[[#This Row],[ID]],Query!$A:$M,13,FALSE))</f>
        <v/>
      </c>
      <c r="N94" s="5" t="str">
        <f>IF(ISBLANK(VLOOKUP(Proj4[[#This Row],[ID]],Query!$A:$N,14,FALSE)),"",VLOOKUP(Proj4[[#This Row],[ID]],Query!$A:$N,14,FALSE))</f>
        <v/>
      </c>
      <c r="O94" s="5" t="str">
        <f>IF(ISBLANK(VLOOKUP(Proj4[[#This Row],[ID]],Query!$A:$O,15,FALSE)),"",VLOOKUP(Proj4[[#This Row],[ID]],Query!$A:$O,15,FALSE))</f>
        <v/>
      </c>
      <c r="P94" t="str">
        <f>IF(ISBLANK(VLOOKUP(Proj4[[#This Row],[ID]],Query!$A:$P,16,FALSE)),"",VLOOKUP(Proj4[[#This Row],[ID]],Query!$A:$P,16,FALSE))</f>
        <v/>
      </c>
    </row>
    <row r="95" spans="1:16">
      <c r="A95" s="18" t="s">
        <v>331</v>
      </c>
      <c r="L95" s="5" t="str">
        <f>IF(ISBLANK(VLOOKUP(Proj4[[#This Row],[ID]],Query!$A:$L,12,FALSE)),"",VLOOKUP(Proj4[[#This Row],[ID]],Query!$A:$L,12,FALSE))</f>
        <v/>
      </c>
      <c r="M95" s="20" t="str">
        <f>IF(ISBLANK(VLOOKUP(Proj4[[#This Row],[ID]],Query!$A:$M,13,FALSE)),"",VLOOKUP(Proj4[[#This Row],[ID]],Query!$A:$M,13,FALSE))</f>
        <v/>
      </c>
      <c r="N95" s="5" t="str">
        <f>IF(ISBLANK(VLOOKUP(Proj4[[#This Row],[ID]],Query!$A:$N,14,FALSE)),"",VLOOKUP(Proj4[[#This Row],[ID]],Query!$A:$N,14,FALSE))</f>
        <v/>
      </c>
      <c r="O95" s="5" t="str">
        <f>IF(ISBLANK(VLOOKUP(Proj4[[#This Row],[ID]],Query!$A:$O,15,FALSE)),"",VLOOKUP(Proj4[[#This Row],[ID]],Query!$A:$O,15,FALSE))</f>
        <v/>
      </c>
      <c r="P95" t="str">
        <f>IF(ISBLANK(VLOOKUP(Proj4[[#This Row],[ID]],Query!$A:$P,16,FALSE)),"",VLOOKUP(Proj4[[#This Row],[ID]],Query!$A:$P,16,FALSE))</f>
        <v/>
      </c>
    </row>
    <row r="96" spans="1:16">
      <c r="A96" s="18" t="s">
        <v>332</v>
      </c>
      <c r="L96" s="5" t="str">
        <f>IF(ISBLANK(VLOOKUP(Proj4[[#This Row],[ID]],Query!$A:$L,12,FALSE)),"",VLOOKUP(Proj4[[#This Row],[ID]],Query!$A:$L,12,FALSE))</f>
        <v/>
      </c>
      <c r="M96" s="20" t="str">
        <f>IF(ISBLANK(VLOOKUP(Proj4[[#This Row],[ID]],Query!$A:$M,13,FALSE)),"",VLOOKUP(Proj4[[#This Row],[ID]],Query!$A:$M,13,FALSE))</f>
        <v/>
      </c>
      <c r="N96" s="5" t="str">
        <f>IF(ISBLANK(VLOOKUP(Proj4[[#This Row],[ID]],Query!$A:$N,14,FALSE)),"",VLOOKUP(Proj4[[#This Row],[ID]],Query!$A:$N,14,FALSE))</f>
        <v/>
      </c>
      <c r="O96" s="5" t="str">
        <f>IF(ISBLANK(VLOOKUP(Proj4[[#This Row],[ID]],Query!$A:$O,15,FALSE)),"",VLOOKUP(Proj4[[#This Row],[ID]],Query!$A:$O,15,FALSE))</f>
        <v/>
      </c>
      <c r="P96" t="str">
        <f>IF(ISBLANK(VLOOKUP(Proj4[[#This Row],[ID]],Query!$A:$P,16,FALSE)),"",VLOOKUP(Proj4[[#This Row],[ID]],Query!$A:$P,16,FALSE))</f>
        <v/>
      </c>
    </row>
    <row r="97" spans="1:16">
      <c r="A97" s="18" t="s">
        <v>333</v>
      </c>
      <c r="L97" s="5" t="str">
        <f>IF(ISBLANK(VLOOKUP(Proj4[[#This Row],[ID]],Query!$A:$L,12,FALSE)),"",VLOOKUP(Proj4[[#This Row],[ID]],Query!$A:$L,12,FALSE))</f>
        <v/>
      </c>
      <c r="M97" s="20" t="str">
        <f>IF(ISBLANK(VLOOKUP(Proj4[[#This Row],[ID]],Query!$A:$M,13,FALSE)),"",VLOOKUP(Proj4[[#This Row],[ID]],Query!$A:$M,13,FALSE))</f>
        <v/>
      </c>
      <c r="N97" s="5" t="str">
        <f>IF(ISBLANK(VLOOKUP(Proj4[[#This Row],[ID]],Query!$A:$N,14,FALSE)),"",VLOOKUP(Proj4[[#This Row],[ID]],Query!$A:$N,14,FALSE))</f>
        <v/>
      </c>
      <c r="O97" s="5" t="str">
        <f>IF(ISBLANK(VLOOKUP(Proj4[[#This Row],[ID]],Query!$A:$O,15,FALSE)),"",VLOOKUP(Proj4[[#This Row],[ID]],Query!$A:$O,15,FALSE))</f>
        <v/>
      </c>
      <c r="P97" t="str">
        <f>IF(ISBLANK(VLOOKUP(Proj4[[#This Row],[ID]],Query!$A:$P,16,FALSE)),"",VLOOKUP(Proj4[[#This Row],[ID]],Query!$A:$P,16,FALSE))</f>
        <v/>
      </c>
    </row>
    <row r="98" spans="1:16">
      <c r="A98" s="18" t="s">
        <v>334</v>
      </c>
      <c r="L98" s="5" t="str">
        <f>IF(ISBLANK(VLOOKUP(Proj4[[#This Row],[ID]],Query!$A:$L,12,FALSE)),"",VLOOKUP(Proj4[[#This Row],[ID]],Query!$A:$L,12,FALSE))</f>
        <v/>
      </c>
      <c r="M98" s="20" t="str">
        <f>IF(ISBLANK(VLOOKUP(Proj4[[#This Row],[ID]],Query!$A:$M,13,FALSE)),"",VLOOKUP(Proj4[[#This Row],[ID]],Query!$A:$M,13,FALSE))</f>
        <v/>
      </c>
      <c r="N98" s="5" t="str">
        <f>IF(ISBLANK(VLOOKUP(Proj4[[#This Row],[ID]],Query!$A:$N,14,FALSE)),"",VLOOKUP(Proj4[[#This Row],[ID]],Query!$A:$N,14,FALSE))</f>
        <v/>
      </c>
      <c r="O98" s="5" t="str">
        <f>IF(ISBLANK(VLOOKUP(Proj4[[#This Row],[ID]],Query!$A:$O,15,FALSE)),"",VLOOKUP(Proj4[[#This Row],[ID]],Query!$A:$O,15,FALSE))</f>
        <v/>
      </c>
      <c r="P98" t="str">
        <f>IF(ISBLANK(VLOOKUP(Proj4[[#This Row],[ID]],Query!$A:$P,16,FALSE)),"",VLOOKUP(Proj4[[#This Row],[ID]],Query!$A:$P,16,FALSE))</f>
        <v/>
      </c>
    </row>
    <row r="99" spans="1:16">
      <c r="A99" s="18" t="s">
        <v>335</v>
      </c>
      <c r="L99" s="5" t="str">
        <f>IF(ISBLANK(VLOOKUP(Proj4[[#This Row],[ID]],Query!$A:$L,12,FALSE)),"",VLOOKUP(Proj4[[#This Row],[ID]],Query!$A:$L,12,FALSE))</f>
        <v/>
      </c>
      <c r="M99" s="20" t="str">
        <f>IF(ISBLANK(VLOOKUP(Proj4[[#This Row],[ID]],Query!$A:$M,13,FALSE)),"",VLOOKUP(Proj4[[#This Row],[ID]],Query!$A:$M,13,FALSE))</f>
        <v/>
      </c>
      <c r="N99" s="5" t="str">
        <f>IF(ISBLANK(VLOOKUP(Proj4[[#This Row],[ID]],Query!$A:$N,14,FALSE)),"",VLOOKUP(Proj4[[#This Row],[ID]],Query!$A:$N,14,FALSE))</f>
        <v/>
      </c>
      <c r="O99" s="5" t="str">
        <f>IF(ISBLANK(VLOOKUP(Proj4[[#This Row],[ID]],Query!$A:$O,15,FALSE)),"",VLOOKUP(Proj4[[#This Row],[ID]],Query!$A:$O,15,FALSE))</f>
        <v/>
      </c>
      <c r="P99" t="str">
        <f>IF(ISBLANK(VLOOKUP(Proj4[[#This Row],[ID]],Query!$A:$P,16,FALSE)),"",VLOOKUP(Proj4[[#This Row],[ID]],Query!$A:$P,16,FALSE))</f>
        <v/>
      </c>
    </row>
    <row r="100" spans="1:16">
      <c r="A100" s="18" t="s">
        <v>336</v>
      </c>
      <c r="L100" s="5" t="str">
        <f>IF(ISBLANK(VLOOKUP(Proj4[[#This Row],[ID]],Query!$A:$L,12,FALSE)),"",VLOOKUP(Proj4[[#This Row],[ID]],Query!$A:$L,12,FALSE))</f>
        <v/>
      </c>
      <c r="M100" s="20" t="str">
        <f>IF(ISBLANK(VLOOKUP(Proj4[[#This Row],[ID]],Query!$A:$M,13,FALSE)),"",VLOOKUP(Proj4[[#This Row],[ID]],Query!$A:$M,13,FALSE))</f>
        <v/>
      </c>
      <c r="N100" s="5" t="str">
        <f>IF(ISBLANK(VLOOKUP(Proj4[[#This Row],[ID]],Query!$A:$N,14,FALSE)),"",VLOOKUP(Proj4[[#This Row],[ID]],Query!$A:$N,14,FALSE))</f>
        <v/>
      </c>
      <c r="O100" s="5" t="str">
        <f>IF(ISBLANK(VLOOKUP(Proj4[[#This Row],[ID]],Query!$A:$O,15,FALSE)),"",VLOOKUP(Proj4[[#This Row],[ID]],Query!$A:$O,15,FALSE))</f>
        <v/>
      </c>
      <c r="P100" t="str">
        <f>IF(ISBLANK(VLOOKUP(Proj4[[#This Row],[ID]],Query!$A:$P,16,FALSE)),"",VLOOKUP(Proj4[[#This Row],[ID]],Query!$A:$P,16,FALSE))</f>
        <v/>
      </c>
    </row>
  </sheetData>
  <sheetProtection selectLockedCells="1" selectUnlockedCells="1"/>
  <phoneticPr fontId="10" type="noConversion"/>
  <conditionalFormatting sqref="C2:C100">
    <cfRule type="cellIs" dxfId="93" priority="1" operator="greaterThan">
      <formula>1</formula>
    </cfRule>
  </conditionalFormatting>
  <conditionalFormatting sqref="J2:J100">
    <cfRule type="cellIs" dxfId="92" priority="2" operator="greaterThan">
      <formula>7</formula>
    </cfRule>
  </conditionalFormatting>
  <dataValidations count="1">
    <dataValidation type="list" allowBlank="1" showInputMessage="1" showErrorMessage="1" sqref="K2:K1048576" xr:uid="{6CF0A56F-E67B-4A27-AEDD-C155DC9C7DC4}">
      <formula1>"goedgekeurd, afgekeurd, te herwerken"</formula1>
    </dataValidation>
  </dataValidations>
  <hyperlinks>
    <hyperlink ref="G2" r:id="rId1" xr:uid="{7992EF59-67B1-447A-801E-00F6A69CB80B}"/>
    <hyperlink ref="G4" r:id="rId2" display="https://www.temu.com/be/100pcs-18650-li----plastic-cylindrical--stands-------g-601099614446260.html?_oak_mp_inf=ELTF%2Bcem1ogBGiAyMmI3MzVlNzQ5ZWQ0MDI5YmY2YzViOGJkYzZkZDhlNCC0gaurpzI%3D&amp;top_gallery_url=https%3A%2F%2Fimg.kwcdn.com%2Fproduct%2Fopen%2F2024-07-16%2F1721144800135-164cefb4fc6342d3b11b62b438c42bed-goods.jpeg&amp;spec_gallery_id=4305597049&amp;refer_page_sn=10009&amp;refer_source=0&amp;freesia_scene=2&amp;_oak_freesia_scene=2&amp;_oak_rec_ext_1=MzQx&amp;_oak_gallery_order=1782284211%2C183025078%2C320004150%2C1841337023%2C982198054&amp;search_key=18650%20Lithium%20Battery%20Holder%20Plastic%20Battery%20Pack%20Bracket&amp;refer_page_el_sn=200049&amp;_x_vst_scene=adg&amp;_x_ads_sub_channel=shopping&amp;_x_ns_prz_type=-1&amp;_x_ns_sku_id=17592257387631&amp;_x_ns_gid=601099525764929&amp;_x_ads_channel=google&amp;_x_gmc_account=760631223&amp;_x_login_type=Google&amp;_x_ads_account=9370551288&amp;_x_ads_set=21505243649&amp;_x_ads_id=168243663827&amp;_x_ads_creative_id=706969140896&amp;_x_ns_source=g&amp;_x_ns_gclid=CjwKCAjw9p24BhB_EiwA8ID5BhLN7FyxGwc1pTgXQESyhbnggmgAmsFn4HDjSYyuLRPAfZcD96FN_xoC1WMQAvD_BwE&amp;_x_ns_placement=&amp;_x_ns_match_type=&amp;_x_ns_ad_position=&amp;_x_ns_product_id=760631223-en-17592257387631&amp;_x_ns_target=&amp;_x_ns_devicemodel=&amp;_x_ns_wbraid=Cj8KCQjw05i4BhDtARIuAPsfdN6A3WA_mzf33glKS0bNkO3xGOX-B5laEJDCyJKJvofNWCIYW4pT8N0qGRoC0mY&amp;_x_ns_gbraid=0AAAAAo4mICEgjJgfpfdBq6kg4PlvdoRhA&amp;_x_ns_targetid=pla-297240583116&amp;_x_sessn_id=y5egme1ouf&amp;refer_page_name=search_result&amp;refer_page_id=10009_1728546785044_scwxp6k1qs" xr:uid="{502FE276-94EE-41C4-AE6D-2934F1B2A924}"/>
    <hyperlink ref="G5" r:id="rId3" display="https://www.temu.com/be/1-roll--strip-5m-16ft-10m-32ft-0-1-0-15---tap-for-18650--battery----g-601099533131410.html?top_gallery_url=https%3A%2F%2Fimg.kwcdn.com%2Fproduct%2FFancyalgo%2FVirtualModelMatting%2Ffa2b5372334a3a26705d2397831ae141.jpg&amp;spec_gallery_id=4059570576&amp;share_token=wxuMExxaO3S1TV0NkA4rZ6_-La_MpRs5KwY0PQPbti2E2LRSQgf2A0Ha4g4stDk4zuM6VJg1kQJ2QsRrs-9aZTakvS8gxXtqwfvX7VZP6xKMmKFkXrqauknjlP9GhLPig_Pgq3vnNImgcXLA-Jv8_UTevyS7eCTInDc5DesIWZr&amp;refer_page_el_sn=209279&amp;_x_vst_scene=adg&amp;_x_ads_sub_channel=shopping&amp;_x_ns_prz_type=-1&amp;_x_ns_sku_id=17592584636575&amp;_x_ns_gid=601099615119350&amp;_x_ads_channel=google&amp;_x_gmc_account=760631223&amp;_x_login_type=Google&amp;_x_ads_account=9370551288&amp;_x_ads_set=21505243649&amp;_x_ads_id=168243663827&amp;_x_ads_creative_id=706969140896&amp;_x_ns_source=g&amp;_x_ns_gclid=CjwKCAjw9p24BhB_EiwA8ID5BrxGAaMPe988knd7Jy0NYGFLQ6benV0CVF8ndtuJpqSVC4VSdcrOZBoCo0oQAvD_BwE&amp;_x_ns_placement=&amp;_x_ns_match_type=&amp;_x_ns_ad_position=&amp;_x_ns_product_id=760631223-nl-17592584636575&amp;_x_ns_target=&amp;_x_ns_devicemodel=&amp;_x_ns_wbraid=Cj8KCQjw05i4BhDtARIuAPsfdN6A3WA_mzf33glKS0bNkO3xGOX-B5laEJDCyJKJvofNWCIYW4pT8N0qGRoC0mY&amp;_x_ns_gbraid=0AAAAAo4mICEgjJgfpfdBq6kg4PlvdoRhA&amp;_x_ns_targetid=pla-297240583116&amp;refer_page_name=kuiper&amp;refer_page_id=13554_1728547033001_fdg68vyf7a&amp;refer_page_sn=13554&amp;_x_sessn_id=89dqnwaqyd" xr:uid="{C945F410-7AA9-41CB-AB2F-DB06333E41D3}"/>
  </hyperlinks>
  <pageMargins left="0.7" right="0.7" top="0.75" bottom="0.75" header="0.3" footer="0.3"/>
  <pageSetup paperSize="9" orientation="portrait" r:id="rId4"/>
  <legacyDrawing r:id="rId5"/>
  <tableParts count="1">
    <tablePart r:id="rId6"/>
  </tableParts>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Title="Selecteer een winkel uit de lijs" error="Je hebt een winkel gekozen die niet uit de voorgedefinieerde lijst komt. Controleer of er geen tikfout in de cel staat of bespreek het gebruik van een andere winkel met jouw coach." xr:uid="{7586358A-B2C3-4EB4-AAE1-FB7DFE4E06FA}">
          <x14:formula1>
            <xm:f>Winkels!$A:$A</xm:f>
          </x14:formula1>
          <xm:sqref>E1</xm:sqref>
        </x14:dataValidation>
        <x14:dataValidation type="list" errorStyle="warning" allowBlank="1" showInputMessage="1" errorTitle="Selecteer een winkel uit de lijs" error="Je hebt een winkel gekozen die niet uit de voorgedefinieerde lijst komt. Controleer of er geen tikfout in de cel staat of bespreek het gebruik van een andere winkel met jouw coach." xr:uid="{D9B41EEA-CC6A-4832-A8EE-893109031786}">
          <x14:formula1>
            <xm:f>Winkels!$A:$A</xm:f>
          </x14:formula1>
          <xm:sqref>E2:E100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B632-8A62-44E1-BEC1-C86482E30AF1}">
  <dimension ref="A1:R100"/>
  <sheetViews>
    <sheetView topLeftCell="D1" workbookViewId="0">
      <pane ySplit="1" topLeftCell="A2" activePane="bottomLeft" state="frozen"/>
      <selection pane="bottomLeft" activeCell="J19" sqref="J19"/>
      <selection activeCell="A2" sqref="A2:XFD2"/>
    </sheetView>
  </sheetViews>
  <sheetFormatPr defaultRowHeight="15"/>
  <cols>
    <col min="2" max="2" width="17.28515625" style="5" customWidth="1"/>
    <col min="3" max="3" width="11.28515625" bestFit="1" customWidth="1"/>
    <col min="4" max="5" width="26.28515625" customWidth="1"/>
    <col min="6" max="6" width="19.42578125" customWidth="1"/>
    <col min="7" max="7" width="34.5703125" customWidth="1"/>
    <col min="8" max="8" width="27.7109375" style="3" customWidth="1"/>
    <col min="9" max="9" width="19.140625" customWidth="1"/>
    <col min="10" max="10" width="22.7109375" style="10" customWidth="1"/>
    <col min="11" max="11" width="26.28515625" customWidth="1"/>
    <col min="12" max="12" width="34.42578125" style="5" customWidth="1"/>
    <col min="13" max="13" width="37" style="5" customWidth="1"/>
    <col min="14" max="14" width="42.7109375" style="5" customWidth="1"/>
    <col min="15" max="15" width="29.42578125" style="5" customWidth="1"/>
    <col min="16" max="16" width="41.42578125" customWidth="1"/>
    <col min="17" max="17" width="18.7109375" bestFit="1" customWidth="1"/>
    <col min="18" max="18" width="10.42578125" bestFit="1" customWidth="1"/>
  </cols>
  <sheetData>
    <row r="1" spans="1:18">
      <c r="A1" s="19" t="s">
        <v>14</v>
      </c>
      <c r="B1" s="4" t="s">
        <v>15</v>
      </c>
      <c r="C1" s="1" t="s">
        <v>16</v>
      </c>
      <c r="D1" s="1" t="s">
        <v>17</v>
      </c>
      <c r="E1" s="1" t="s">
        <v>18</v>
      </c>
      <c r="F1" s="1" t="s">
        <v>19</v>
      </c>
      <c r="G1" s="1" t="s">
        <v>20</v>
      </c>
      <c r="H1" s="2" t="s">
        <v>21</v>
      </c>
      <c r="I1" s="1" t="s">
        <v>22</v>
      </c>
      <c r="J1" s="1" t="s">
        <v>23</v>
      </c>
      <c r="K1" s="1" t="s">
        <v>24</v>
      </c>
      <c r="L1" s="4" t="s">
        <v>25</v>
      </c>
      <c r="M1" s="4" t="s">
        <v>26</v>
      </c>
      <c r="N1" s="4" t="s">
        <v>27</v>
      </c>
      <c r="O1" s="4" t="s">
        <v>28</v>
      </c>
      <c r="P1" s="1" t="s">
        <v>29</v>
      </c>
      <c r="Q1" s="9" t="s">
        <v>1198</v>
      </c>
      <c r="R1" s="9">
        <f>SUM(H:H)</f>
        <v>192.34</v>
      </c>
    </row>
    <row r="2" spans="1:18">
      <c r="A2" s="18" t="s">
        <v>337</v>
      </c>
      <c r="B2" s="5">
        <v>45575</v>
      </c>
      <c r="C2">
        <v>1</v>
      </c>
      <c r="D2" t="s">
        <v>338</v>
      </c>
      <c r="E2" t="s">
        <v>11</v>
      </c>
      <c r="F2" s="8" t="s">
        <v>339</v>
      </c>
      <c r="G2" s="6" t="s">
        <v>340</v>
      </c>
      <c r="H2" s="7" t="s">
        <v>1203</v>
      </c>
      <c r="I2" t="s">
        <v>341</v>
      </c>
      <c r="J2" s="10" t="s">
        <v>1204</v>
      </c>
      <c r="L2" s="5" t="str">
        <f>IF(ISBLANK(VLOOKUP(Proj5[[#This Row],[ID]],Query!$A:$L,12,FALSE)),"",VLOOKUP(Proj5[[#This Row],[ID]],Query!$A:$L,12,FALSE))</f>
        <v/>
      </c>
      <c r="M2" s="5" t="str">
        <f>IF(ISBLANK(VLOOKUP(Proj5[[#This Row],[ID]],Query!$A:$M,13,FALSE)),"",VLOOKUP(Proj5[[#This Row],[ID]],Query!$A:$M,13,FALSE))</f>
        <v/>
      </c>
      <c r="N2" s="5" t="str">
        <f>IF(ISBLANK(VLOOKUP(Proj5[[#This Row],[ID]],Query!$A:$N,14,FALSE)),"",VLOOKUP(Proj5[[#This Row],[ID]],Query!$A:$N,14,FALSE))</f>
        <v/>
      </c>
      <c r="O2" s="5" t="str">
        <f>IF(ISBLANK(VLOOKUP(Proj5[[#This Row],[ID]],Query!$A:$O,15,FALSE)),"",VLOOKUP(Proj5[[#This Row],[ID]],Query!$A:$O,15,FALSE))</f>
        <v/>
      </c>
      <c r="P2" t="str">
        <f>IF(ISBLANK(VLOOKUP(Proj5[[#This Row],[ID]],Query!$A:$P,16,FALSE)),"",VLOOKUP(Proj5[[#This Row],[ID]],Query!$A:$P,16,FALSE))</f>
        <v/>
      </c>
    </row>
    <row r="3" spans="1:18">
      <c r="A3" s="18" t="s">
        <v>342</v>
      </c>
      <c r="B3" s="5">
        <v>45575</v>
      </c>
      <c r="C3">
        <v>8</v>
      </c>
      <c r="D3" t="s">
        <v>343</v>
      </c>
      <c r="E3" t="s">
        <v>2</v>
      </c>
      <c r="F3" s="38" t="s">
        <v>344</v>
      </c>
      <c r="G3" s="6" t="s">
        <v>345</v>
      </c>
      <c r="H3" s="7">
        <v>2.4500000000000002</v>
      </c>
      <c r="I3" t="s">
        <v>341</v>
      </c>
      <c r="J3" s="10" t="s">
        <v>1204</v>
      </c>
      <c r="L3" s="5" t="str">
        <f>IF(ISBLANK(VLOOKUP(Proj5[[#This Row],[ID]],Query!$A:$L,12,FALSE)),"",VLOOKUP(Proj5[[#This Row],[ID]],Query!$A:$L,12,FALSE))</f>
        <v/>
      </c>
      <c r="M3" s="5" t="str">
        <f>IF(ISBLANK(VLOOKUP(Proj5[[#This Row],[ID]],Query!$A:$M,13,FALSE)),"",VLOOKUP(Proj5[[#This Row],[ID]],Query!$A:$M,13,FALSE))</f>
        <v/>
      </c>
      <c r="N3" s="5" t="str">
        <f>IF(ISBLANK(VLOOKUP(Proj5[[#This Row],[ID]],Query!$A:$N,14,FALSE)),"",VLOOKUP(Proj5[[#This Row],[ID]],Query!$A:$N,14,FALSE))</f>
        <v/>
      </c>
      <c r="O3" s="5" t="str">
        <f>IF(ISBLANK(VLOOKUP(Proj5[[#This Row],[ID]],Query!$A:$O,15,FALSE)),"",VLOOKUP(Proj5[[#This Row],[ID]],Query!$A:$O,15,FALSE))</f>
        <v/>
      </c>
      <c r="P3" t="str">
        <f>IF(ISBLANK(VLOOKUP(Proj5[[#This Row],[ID]],Query!$A:$P,16,FALSE)),"",VLOOKUP(Proj5[[#This Row],[ID]],Query!$A:$P,16,FALSE))</f>
        <v/>
      </c>
    </row>
    <row r="4" spans="1:18">
      <c r="A4" s="18" t="s">
        <v>346</v>
      </c>
      <c r="B4" s="5">
        <v>45575</v>
      </c>
      <c r="C4">
        <v>1</v>
      </c>
      <c r="D4" t="s">
        <v>347</v>
      </c>
      <c r="E4" t="s">
        <v>2</v>
      </c>
      <c r="F4" s="38" t="s">
        <v>348</v>
      </c>
      <c r="G4" s="6" t="s">
        <v>349</v>
      </c>
      <c r="H4" s="7">
        <v>17.489999999999998</v>
      </c>
      <c r="I4" t="s">
        <v>341</v>
      </c>
      <c r="J4" s="10" t="s">
        <v>1204</v>
      </c>
      <c r="L4" s="5" t="str">
        <f>IF(ISBLANK(VLOOKUP(Proj5[[#This Row],[ID]],Query!$A:$L,12,FALSE)),"",VLOOKUP(Proj5[[#This Row],[ID]],Query!$A:$L,12,FALSE))</f>
        <v/>
      </c>
      <c r="M4" s="5" t="str">
        <f>IF(ISBLANK(VLOOKUP(Proj5[[#This Row],[ID]],Query!$A:$M,13,FALSE)),"",VLOOKUP(Proj5[[#This Row],[ID]],Query!$A:$M,13,FALSE))</f>
        <v/>
      </c>
      <c r="N4" s="5" t="str">
        <f>IF(ISBLANK(VLOOKUP(Proj5[[#This Row],[ID]],Query!$A:$N,14,FALSE)),"",VLOOKUP(Proj5[[#This Row],[ID]],Query!$A:$N,14,FALSE))</f>
        <v/>
      </c>
      <c r="O4" s="5" t="str">
        <f>IF(ISBLANK(VLOOKUP(Proj5[[#This Row],[ID]],Query!$A:$O,15,FALSE)),"",VLOOKUP(Proj5[[#This Row],[ID]],Query!$A:$O,15,FALSE))</f>
        <v/>
      </c>
      <c r="P4" t="str">
        <f>IF(ISBLANK(VLOOKUP(Proj5[[#This Row],[ID]],Query!$A:$P,16,FALSE)),"",VLOOKUP(Proj5[[#This Row],[ID]],Query!$A:$P,16,FALSE))</f>
        <v/>
      </c>
    </row>
    <row r="5" spans="1:18">
      <c r="A5" s="18" t="s">
        <v>350</v>
      </c>
      <c r="B5" s="5">
        <v>45575</v>
      </c>
      <c r="C5">
        <v>1</v>
      </c>
      <c r="D5" t="s">
        <v>351</v>
      </c>
      <c r="E5" t="s">
        <v>2</v>
      </c>
      <c r="F5" s="38" t="s">
        <v>352</v>
      </c>
      <c r="G5" s="6" t="s">
        <v>353</v>
      </c>
      <c r="H5" s="7">
        <v>17.89</v>
      </c>
      <c r="I5" t="s">
        <v>341</v>
      </c>
      <c r="J5" s="10" t="s">
        <v>1204</v>
      </c>
      <c r="L5" s="5" t="str">
        <f>IF(ISBLANK(VLOOKUP(Proj5[[#This Row],[ID]],Query!$A:$L,12,FALSE)),"",VLOOKUP(Proj5[[#This Row],[ID]],Query!$A:$L,12,FALSE))</f>
        <v/>
      </c>
      <c r="M5" s="5" t="str">
        <f>IF(ISBLANK(VLOOKUP(Proj5[[#This Row],[ID]],Query!$A:$M,13,FALSE)),"",VLOOKUP(Proj5[[#This Row],[ID]],Query!$A:$M,13,FALSE))</f>
        <v/>
      </c>
      <c r="N5" s="5" t="str">
        <f>IF(ISBLANK(VLOOKUP(Proj5[[#This Row],[ID]],Query!$A:$N,14,FALSE)),"",VLOOKUP(Proj5[[#This Row],[ID]],Query!$A:$N,14,FALSE))</f>
        <v/>
      </c>
      <c r="O5" s="5" t="str">
        <f>IF(ISBLANK(VLOOKUP(Proj5[[#This Row],[ID]],Query!$A:$O,15,FALSE)),"",VLOOKUP(Proj5[[#This Row],[ID]],Query!$A:$O,15,FALSE))</f>
        <v/>
      </c>
      <c r="P5" t="str">
        <f>IF(ISBLANK(VLOOKUP(Proj5[[#This Row],[ID]],Query!$A:$P,16,FALSE)),"",VLOOKUP(Proj5[[#This Row],[ID]],Query!$A:$P,16,FALSE))</f>
        <v/>
      </c>
    </row>
    <row r="6" spans="1:18">
      <c r="A6" s="18" t="s">
        <v>354</v>
      </c>
      <c r="B6" s="5">
        <v>45575</v>
      </c>
      <c r="C6">
        <v>1</v>
      </c>
      <c r="D6" t="s">
        <v>355</v>
      </c>
      <c r="E6" t="s">
        <v>6</v>
      </c>
      <c r="F6">
        <v>2946108</v>
      </c>
      <c r="G6" s="6" t="s">
        <v>357</v>
      </c>
      <c r="H6" s="7">
        <v>76.59</v>
      </c>
      <c r="I6" t="s">
        <v>341</v>
      </c>
      <c r="J6" s="10" t="s">
        <v>1204</v>
      </c>
      <c r="L6" s="5" t="str">
        <f>IF(ISBLANK(VLOOKUP(Proj5[[#This Row],[ID]],Query!$A:$L,12,FALSE)),"",VLOOKUP(Proj5[[#This Row],[ID]],Query!$A:$L,12,FALSE))</f>
        <v/>
      </c>
      <c r="M6" s="5" t="str">
        <f>IF(ISBLANK(VLOOKUP(Proj5[[#This Row],[ID]],Query!$A:$M,13,FALSE)),"",VLOOKUP(Proj5[[#This Row],[ID]],Query!$A:$M,13,FALSE))</f>
        <v/>
      </c>
      <c r="N6" s="5" t="str">
        <f>IF(ISBLANK(VLOOKUP(Proj5[[#This Row],[ID]],Query!$A:$N,14,FALSE)),"",VLOOKUP(Proj5[[#This Row],[ID]],Query!$A:$N,14,FALSE))</f>
        <v/>
      </c>
      <c r="O6" s="5" t="str">
        <f>IF(ISBLANK(VLOOKUP(Proj5[[#This Row],[ID]],Query!$A:$O,15,FALSE)),"",VLOOKUP(Proj5[[#This Row],[ID]],Query!$A:$O,15,FALSE))</f>
        <v/>
      </c>
      <c r="P6" t="str">
        <f>IF(ISBLANK(VLOOKUP(Proj5[[#This Row],[ID]],Query!$A:$P,16,FALSE)),"",VLOOKUP(Proj5[[#This Row],[ID]],Query!$A:$P,16,FALSE))</f>
        <v/>
      </c>
    </row>
    <row r="7" spans="1:18">
      <c r="A7" s="18" t="s">
        <v>358</v>
      </c>
      <c r="B7" s="5">
        <v>45575</v>
      </c>
      <c r="C7">
        <v>1</v>
      </c>
      <c r="D7" t="s">
        <v>1205</v>
      </c>
      <c r="E7" t="s">
        <v>2</v>
      </c>
      <c r="F7" t="s">
        <v>1206</v>
      </c>
      <c r="G7" s="6" t="s">
        <v>1207</v>
      </c>
      <c r="H7" s="7">
        <v>7.45</v>
      </c>
      <c r="I7" t="s">
        <v>341</v>
      </c>
      <c r="J7" s="10" t="s">
        <v>1208</v>
      </c>
      <c r="L7" s="5" t="str">
        <f>IF(ISBLANK(VLOOKUP(Proj5[[#This Row],[ID]],Query!$A:$L,12,FALSE)),"",VLOOKUP(Proj5[[#This Row],[ID]],Query!$A:$L,12,FALSE))</f>
        <v/>
      </c>
      <c r="M7" s="5" t="str">
        <f>IF(ISBLANK(VLOOKUP(Proj5[[#This Row],[ID]],Query!$A:$M,13,FALSE)),"",VLOOKUP(Proj5[[#This Row],[ID]],Query!$A:$M,13,FALSE))</f>
        <v/>
      </c>
      <c r="N7" s="5" t="str">
        <f>IF(ISBLANK(VLOOKUP(Proj5[[#This Row],[ID]],Query!$A:$N,14,FALSE)),"",VLOOKUP(Proj5[[#This Row],[ID]],Query!$A:$N,14,FALSE))</f>
        <v/>
      </c>
      <c r="O7" s="5" t="str">
        <f>IF(ISBLANK(VLOOKUP(Proj5[[#This Row],[ID]],Query!$A:$O,15,FALSE)),"",VLOOKUP(Proj5[[#This Row],[ID]],Query!$A:$O,15,FALSE))</f>
        <v/>
      </c>
      <c r="P7" t="str">
        <f>IF(ISBLANK(VLOOKUP(Proj5[[#This Row],[ID]],Query!$A:$P,16,FALSE)),"",VLOOKUP(Proj5[[#This Row],[ID]],Query!$A:$P,16,FALSE))</f>
        <v/>
      </c>
    </row>
    <row r="8" spans="1:18">
      <c r="A8" s="18" t="s">
        <v>359</v>
      </c>
      <c r="B8" s="5">
        <v>45575</v>
      </c>
      <c r="C8">
        <v>1</v>
      </c>
      <c r="D8" t="s">
        <v>1209</v>
      </c>
      <c r="E8" t="s">
        <v>2</v>
      </c>
      <c r="F8" t="s">
        <v>1210</v>
      </c>
      <c r="G8" s="12" t="s">
        <v>1211</v>
      </c>
      <c r="H8" s="7">
        <v>0.99</v>
      </c>
      <c r="I8" t="s">
        <v>341</v>
      </c>
      <c r="J8" s="10" t="s">
        <v>1208</v>
      </c>
      <c r="L8" s="5" t="str">
        <f>IF(ISBLANK(VLOOKUP(Proj5[[#This Row],[ID]],Query!$A:$L,12,FALSE)),"",VLOOKUP(Proj5[[#This Row],[ID]],Query!$A:$L,12,FALSE))</f>
        <v/>
      </c>
      <c r="M8" s="5" t="str">
        <f>IF(ISBLANK(VLOOKUP(Proj5[[#This Row],[ID]],Query!$A:$M,13,FALSE)),"",VLOOKUP(Proj5[[#This Row],[ID]],Query!$A:$M,13,FALSE))</f>
        <v/>
      </c>
      <c r="N8" s="5" t="str">
        <f>IF(ISBLANK(VLOOKUP(Proj5[[#This Row],[ID]],Query!$A:$N,14,FALSE)),"",VLOOKUP(Proj5[[#This Row],[ID]],Query!$A:$N,14,FALSE))</f>
        <v/>
      </c>
      <c r="O8" s="5" t="str">
        <f>IF(ISBLANK(VLOOKUP(Proj5[[#This Row],[ID]],Query!$A:$O,15,FALSE)),"",VLOOKUP(Proj5[[#This Row],[ID]],Query!$A:$O,15,FALSE))</f>
        <v/>
      </c>
      <c r="P8" t="str">
        <f>IF(ISBLANK(VLOOKUP(Proj5[[#This Row],[ID]],Query!$A:$P,16,FALSE)),"",VLOOKUP(Proj5[[#This Row],[ID]],Query!$A:$P,16,FALSE))</f>
        <v/>
      </c>
    </row>
    <row r="9" spans="1:18" ht="15.75">
      <c r="A9" s="18" t="s">
        <v>360</v>
      </c>
      <c r="B9" s="5">
        <v>45575</v>
      </c>
      <c r="C9">
        <v>1</v>
      </c>
      <c r="D9" t="s">
        <v>1212</v>
      </c>
      <c r="E9" t="s">
        <v>8</v>
      </c>
      <c r="F9" s="39">
        <v>160959</v>
      </c>
      <c r="G9" s="6" t="s">
        <v>1213</v>
      </c>
      <c r="H9" s="7">
        <v>22.99</v>
      </c>
      <c r="I9" t="s">
        <v>341</v>
      </c>
      <c r="J9" s="10" t="s">
        <v>1214</v>
      </c>
      <c r="L9" s="5" t="str">
        <f>IF(ISBLANK(VLOOKUP(Proj5[[#This Row],[ID]],Query!$A:$L,12,FALSE)),"",VLOOKUP(Proj5[[#This Row],[ID]],Query!$A:$L,12,FALSE))</f>
        <v/>
      </c>
      <c r="M9" s="5" t="str">
        <f>IF(ISBLANK(VLOOKUP(Proj5[[#This Row],[ID]],Query!$A:$M,13,FALSE)),"",VLOOKUP(Proj5[[#This Row],[ID]],Query!$A:$M,13,FALSE))</f>
        <v/>
      </c>
      <c r="N9" s="5" t="str">
        <f>IF(ISBLANK(VLOOKUP(Proj5[[#This Row],[ID]],Query!$A:$N,14,FALSE)),"",VLOOKUP(Proj5[[#This Row],[ID]],Query!$A:$N,14,FALSE))</f>
        <v/>
      </c>
      <c r="O9" s="5" t="str">
        <f>IF(ISBLANK(VLOOKUP(Proj5[[#This Row],[ID]],Query!$A:$O,15,FALSE)),"",VLOOKUP(Proj5[[#This Row],[ID]],Query!$A:$O,15,FALSE))</f>
        <v/>
      </c>
      <c r="P9" t="str">
        <f>IF(ISBLANK(VLOOKUP(Proj5[[#This Row],[ID]],Query!$A:$P,16,FALSE)),"",VLOOKUP(Proj5[[#This Row],[ID]],Query!$A:$P,16,FALSE))</f>
        <v/>
      </c>
      <c r="Q9" s="6"/>
    </row>
    <row r="10" spans="1:18" ht="15.75">
      <c r="A10" s="18" t="s">
        <v>361</v>
      </c>
      <c r="B10" s="5">
        <v>45575</v>
      </c>
      <c r="C10">
        <v>1</v>
      </c>
      <c r="D10" t="s">
        <v>1215</v>
      </c>
      <c r="E10" t="s">
        <v>8</v>
      </c>
      <c r="F10" s="39">
        <v>160951</v>
      </c>
      <c r="G10" s="12" t="s">
        <v>1216</v>
      </c>
      <c r="H10" s="3">
        <v>13.99</v>
      </c>
      <c r="I10" t="s">
        <v>341</v>
      </c>
      <c r="J10" s="10" t="s">
        <v>1214</v>
      </c>
      <c r="L10" s="5" t="str">
        <f>IF(ISBLANK(VLOOKUP(Proj5[[#This Row],[ID]],Query!$A:$L,12,FALSE)),"",VLOOKUP(Proj5[[#This Row],[ID]],Query!$A:$L,12,FALSE))</f>
        <v/>
      </c>
      <c r="M10" s="5" t="str">
        <f>IF(ISBLANK(VLOOKUP(Proj5[[#This Row],[ID]],Query!$A:$M,13,FALSE)),"",VLOOKUP(Proj5[[#This Row],[ID]],Query!$A:$M,13,FALSE))</f>
        <v/>
      </c>
      <c r="N10" s="5" t="str">
        <f>IF(ISBLANK(VLOOKUP(Proj5[[#This Row],[ID]],Query!$A:$N,14,FALSE)),"",VLOOKUP(Proj5[[#This Row],[ID]],Query!$A:$N,14,FALSE))</f>
        <v/>
      </c>
      <c r="O10" s="5" t="str">
        <f>IF(ISBLANK(VLOOKUP(Proj5[[#This Row],[ID]],Query!$A:$O,15,FALSE)),"",VLOOKUP(Proj5[[#This Row],[ID]],Query!$A:$O,15,FALSE))</f>
        <v/>
      </c>
      <c r="P10" t="str">
        <f>IF(ISBLANK(VLOOKUP(Proj5[[#This Row],[ID]],Query!$A:$P,16,FALSE)),"",VLOOKUP(Proj5[[#This Row],[ID]],Query!$A:$P,16,FALSE))</f>
        <v/>
      </c>
    </row>
    <row r="11" spans="1:18">
      <c r="A11" s="18" t="s">
        <v>362</v>
      </c>
      <c r="B11" s="5">
        <v>45575</v>
      </c>
      <c r="C11">
        <v>1</v>
      </c>
      <c r="D11" t="s">
        <v>1217</v>
      </c>
      <c r="G11" s="12" t="s">
        <v>1218</v>
      </c>
      <c r="H11" s="3" t="s">
        <v>1219</v>
      </c>
      <c r="I11" t="s">
        <v>341</v>
      </c>
      <c r="J11" s="10" t="s">
        <v>1219</v>
      </c>
      <c r="L11" s="5" t="str">
        <f>IF(ISBLANK(VLOOKUP(Proj5[[#This Row],[ID]],Query!$A:$L,12,FALSE)),"",VLOOKUP(Proj5[[#This Row],[ID]],Query!$A:$L,12,FALSE))</f>
        <v/>
      </c>
      <c r="M11" s="5" t="str">
        <f>IF(ISBLANK(VLOOKUP(Proj5[[#This Row],[ID]],Query!$A:$M,13,FALSE)),"",VLOOKUP(Proj5[[#This Row],[ID]],Query!$A:$M,13,FALSE))</f>
        <v/>
      </c>
      <c r="N11" s="5" t="str">
        <f>IF(ISBLANK(VLOOKUP(Proj5[[#This Row],[ID]],Query!$A:$N,14,FALSE)),"",VLOOKUP(Proj5[[#This Row],[ID]],Query!$A:$N,14,FALSE))</f>
        <v/>
      </c>
      <c r="O11" s="5" t="str">
        <f>IF(ISBLANK(VLOOKUP(Proj5[[#This Row],[ID]],Query!$A:$O,15,FALSE)),"",VLOOKUP(Proj5[[#This Row],[ID]],Query!$A:$O,15,FALSE))</f>
        <v/>
      </c>
      <c r="P11" t="str">
        <f>IF(ISBLANK(VLOOKUP(Proj5[[#This Row],[ID]],Query!$A:$P,16,FALSE)),"",VLOOKUP(Proj5[[#This Row],[ID]],Query!$A:$P,16,FALSE))</f>
        <v/>
      </c>
    </row>
    <row r="12" spans="1:18">
      <c r="A12" s="18" t="s">
        <v>363</v>
      </c>
      <c r="B12" s="5">
        <v>45575</v>
      </c>
      <c r="C12">
        <v>1</v>
      </c>
      <c r="D12" t="s">
        <v>1220</v>
      </c>
      <c r="G12" s="12" t="s">
        <v>1221</v>
      </c>
      <c r="H12" s="3" t="s">
        <v>1219</v>
      </c>
      <c r="I12" t="s">
        <v>341</v>
      </c>
      <c r="J12" s="10" t="s">
        <v>1219</v>
      </c>
      <c r="L12" s="5" t="str">
        <f>IF(ISBLANK(VLOOKUP(Proj5[[#This Row],[ID]],Query!$A:$L,12,FALSE)),"",VLOOKUP(Proj5[[#This Row],[ID]],Query!$A:$L,12,FALSE))</f>
        <v/>
      </c>
      <c r="M12" s="5" t="str">
        <f>IF(ISBLANK(VLOOKUP(Proj5[[#This Row],[ID]],Query!$A:$M,13,FALSE)),"",VLOOKUP(Proj5[[#This Row],[ID]],Query!$A:$M,13,FALSE))</f>
        <v/>
      </c>
      <c r="N12" s="5" t="str">
        <f>IF(ISBLANK(VLOOKUP(Proj5[[#This Row],[ID]],Query!$A:$N,14,FALSE)),"",VLOOKUP(Proj5[[#This Row],[ID]],Query!$A:$N,14,FALSE))</f>
        <v/>
      </c>
      <c r="O12" s="5" t="str">
        <f>IF(ISBLANK(VLOOKUP(Proj5[[#This Row],[ID]],Query!$A:$O,15,FALSE)),"",VLOOKUP(Proj5[[#This Row],[ID]],Query!$A:$O,15,FALSE))</f>
        <v/>
      </c>
      <c r="P12" t="str">
        <f>IF(ISBLANK(VLOOKUP(Proj5[[#This Row],[ID]],Query!$A:$P,16,FALSE)),"",VLOOKUP(Proj5[[#This Row],[ID]],Query!$A:$P,16,FALSE))</f>
        <v/>
      </c>
    </row>
    <row r="13" spans="1:18">
      <c r="A13" s="18" t="s">
        <v>364</v>
      </c>
      <c r="B13" s="5">
        <v>45575</v>
      </c>
      <c r="C13">
        <v>1</v>
      </c>
      <c r="D13" t="s">
        <v>1222</v>
      </c>
      <c r="G13" s="12"/>
      <c r="H13" s="22" t="s">
        <v>1219</v>
      </c>
      <c r="I13" t="s">
        <v>341</v>
      </c>
      <c r="J13" s="10" t="s">
        <v>1219</v>
      </c>
      <c r="L13" s="5" t="str">
        <f>IF(ISBLANK(VLOOKUP(Proj5[[#This Row],[ID]],Query!$A:$L,12,FALSE)),"",VLOOKUP(Proj5[[#This Row],[ID]],Query!$A:$L,12,FALSE))</f>
        <v/>
      </c>
      <c r="M13" s="5" t="str">
        <f>IF(ISBLANK(VLOOKUP(Proj5[[#This Row],[ID]],Query!$A:$M,13,FALSE)),"",VLOOKUP(Proj5[[#This Row],[ID]],Query!$A:$M,13,FALSE))</f>
        <v/>
      </c>
      <c r="N13" s="5" t="str">
        <f>IF(ISBLANK(VLOOKUP(Proj5[[#This Row],[ID]],Query!$A:$N,14,FALSE)),"",VLOOKUP(Proj5[[#This Row],[ID]],Query!$A:$N,14,FALSE))</f>
        <v/>
      </c>
      <c r="O13" s="5" t="str">
        <f>IF(ISBLANK(VLOOKUP(Proj5[[#This Row],[ID]],Query!$A:$O,15,FALSE)),"",VLOOKUP(Proj5[[#This Row],[ID]],Query!$A:$O,15,FALSE))</f>
        <v/>
      </c>
      <c r="P13" t="str">
        <f>IF(ISBLANK(VLOOKUP(Proj5[[#This Row],[ID]],Query!$A:$P,16,FALSE)),"",VLOOKUP(Proj5[[#This Row],[ID]],Query!$A:$P,16,FALSE))</f>
        <v/>
      </c>
    </row>
    <row r="14" spans="1:18">
      <c r="A14" s="18" t="s">
        <v>365</v>
      </c>
      <c r="B14" s="5">
        <v>45575</v>
      </c>
      <c r="C14">
        <v>1</v>
      </c>
      <c r="D14" t="s">
        <v>1223</v>
      </c>
      <c r="E14" t="s">
        <v>3</v>
      </c>
      <c r="F14" s="57" t="s">
        <v>1224</v>
      </c>
      <c r="G14" s="12" t="s">
        <v>1225</v>
      </c>
      <c r="H14" s="22">
        <v>32.5</v>
      </c>
      <c r="I14" s="23" t="s">
        <v>341</v>
      </c>
      <c r="J14" s="10" t="s">
        <v>1204</v>
      </c>
      <c r="L14" s="5" t="str">
        <f>IF(ISBLANK(VLOOKUP(Proj5[[#This Row],[ID]],Query!$A:$L,12,FALSE)),"",VLOOKUP(Proj5[[#This Row],[ID]],Query!$A:$L,12,FALSE))</f>
        <v/>
      </c>
      <c r="M14" s="5" t="str">
        <f>IF(ISBLANK(VLOOKUP(Proj5[[#This Row],[ID]],Query!$A:$M,13,FALSE)),"",VLOOKUP(Proj5[[#This Row],[ID]],Query!$A:$M,13,FALSE))</f>
        <v/>
      </c>
      <c r="N14" s="5" t="str">
        <f>IF(ISBLANK(VLOOKUP(Proj5[[#This Row],[ID]],Query!$A:$N,14,FALSE)),"",VLOOKUP(Proj5[[#This Row],[ID]],Query!$A:$N,14,FALSE))</f>
        <v/>
      </c>
      <c r="O14" s="5" t="str">
        <f>IF(ISBLANK(VLOOKUP(Proj5[[#This Row],[ID]],Query!$A:$O,15,FALSE)),"",VLOOKUP(Proj5[[#This Row],[ID]],Query!$A:$O,15,FALSE))</f>
        <v/>
      </c>
      <c r="P14" t="str">
        <f>IF(ISBLANK(VLOOKUP(Proj5[[#This Row],[ID]],Query!$A:$P,16,FALSE)),"",VLOOKUP(Proj5[[#This Row],[ID]],Query!$A:$P,16,FALSE))</f>
        <v/>
      </c>
    </row>
    <row r="15" spans="1:18">
      <c r="A15" s="18" t="s">
        <v>366</v>
      </c>
      <c r="G15" s="12"/>
      <c r="H15" s="22"/>
      <c r="L15" s="5" t="str">
        <f>IF(ISBLANK(VLOOKUP(Proj5[[#This Row],[ID]],Query!$A:$L,12,FALSE)),"",VLOOKUP(Proj5[[#This Row],[ID]],Query!$A:$L,12,FALSE))</f>
        <v/>
      </c>
      <c r="M15" s="5" t="str">
        <f>IF(ISBLANK(VLOOKUP(Proj5[[#This Row],[ID]],Query!$A:$M,13,FALSE)),"",VLOOKUP(Proj5[[#This Row],[ID]],Query!$A:$M,13,FALSE))</f>
        <v/>
      </c>
      <c r="N15" s="5" t="str">
        <f>IF(ISBLANK(VLOOKUP(Proj5[[#This Row],[ID]],Query!$A:$N,14,FALSE)),"",VLOOKUP(Proj5[[#This Row],[ID]],Query!$A:$N,14,FALSE))</f>
        <v/>
      </c>
      <c r="O15" s="5" t="str">
        <f>IF(ISBLANK(VLOOKUP(Proj5[[#This Row],[ID]],Query!$A:$O,15,FALSE)),"",VLOOKUP(Proj5[[#This Row],[ID]],Query!$A:$O,15,FALSE))</f>
        <v/>
      </c>
      <c r="P15" t="str">
        <f>IF(ISBLANK(VLOOKUP(Proj5[[#This Row],[ID]],Query!$A:$P,16,FALSE)),"",VLOOKUP(Proj5[[#This Row],[ID]],Query!$A:$P,16,FALSE))</f>
        <v/>
      </c>
    </row>
    <row r="16" spans="1:18">
      <c r="A16" s="18" t="s">
        <v>367</v>
      </c>
      <c r="L16" s="5" t="str">
        <f>IF(ISBLANK(VLOOKUP(Proj5[[#This Row],[ID]],Query!$A:$L,12,FALSE)),"",VLOOKUP(Proj5[[#This Row],[ID]],Query!$A:$L,12,FALSE))</f>
        <v/>
      </c>
      <c r="M16" s="5" t="str">
        <f>IF(ISBLANK(VLOOKUP(Proj5[[#This Row],[ID]],Query!$A:$M,13,FALSE)),"",VLOOKUP(Proj5[[#This Row],[ID]],Query!$A:$M,13,FALSE))</f>
        <v/>
      </c>
      <c r="N16" s="5" t="str">
        <f>IF(ISBLANK(VLOOKUP(Proj5[[#This Row],[ID]],Query!$A:$N,14,FALSE)),"",VLOOKUP(Proj5[[#This Row],[ID]],Query!$A:$N,14,FALSE))</f>
        <v/>
      </c>
      <c r="O16" s="5" t="str">
        <f>IF(ISBLANK(VLOOKUP(Proj5[[#This Row],[ID]],Query!$A:$O,15,FALSE)),"",VLOOKUP(Proj5[[#This Row],[ID]],Query!$A:$O,15,FALSE))</f>
        <v/>
      </c>
      <c r="P16" t="str">
        <f>IF(ISBLANK(VLOOKUP(Proj5[[#This Row],[ID]],Query!$A:$P,16,FALSE)),"",VLOOKUP(Proj5[[#This Row],[ID]],Query!$A:$P,16,FALSE))</f>
        <v/>
      </c>
    </row>
    <row r="17" spans="1:16">
      <c r="A17" s="18" t="s">
        <v>368</v>
      </c>
      <c r="L17" s="5" t="str">
        <f>IF(ISBLANK(VLOOKUP(Proj5[[#This Row],[ID]],Query!$A:$L,12,FALSE)),"",VLOOKUP(Proj5[[#This Row],[ID]],Query!$A:$L,12,FALSE))</f>
        <v/>
      </c>
      <c r="M17" s="5" t="str">
        <f>IF(ISBLANK(VLOOKUP(Proj5[[#This Row],[ID]],Query!$A:$M,13,FALSE)),"",VLOOKUP(Proj5[[#This Row],[ID]],Query!$A:$M,13,FALSE))</f>
        <v/>
      </c>
      <c r="N17" s="5" t="str">
        <f>IF(ISBLANK(VLOOKUP(Proj5[[#This Row],[ID]],Query!$A:$N,14,FALSE)),"",VLOOKUP(Proj5[[#This Row],[ID]],Query!$A:$N,14,FALSE))</f>
        <v/>
      </c>
      <c r="O17" s="5" t="str">
        <f>IF(ISBLANK(VLOOKUP(Proj5[[#This Row],[ID]],Query!$A:$O,15,FALSE)),"",VLOOKUP(Proj5[[#This Row],[ID]],Query!$A:$O,15,FALSE))</f>
        <v/>
      </c>
      <c r="P17" t="str">
        <f>IF(ISBLANK(VLOOKUP(Proj5[[#This Row],[ID]],Query!$A:$P,16,FALSE)),"",VLOOKUP(Proj5[[#This Row],[ID]],Query!$A:$P,16,FALSE))</f>
        <v/>
      </c>
    </row>
    <row r="18" spans="1:16">
      <c r="A18" s="18" t="s">
        <v>369</v>
      </c>
      <c r="L18" s="5" t="str">
        <f>IF(ISBLANK(VLOOKUP(Proj5[[#This Row],[ID]],Query!$A:$L,12,FALSE)),"",VLOOKUP(Proj5[[#This Row],[ID]],Query!$A:$L,12,FALSE))</f>
        <v/>
      </c>
      <c r="M18" s="5" t="str">
        <f>IF(ISBLANK(VLOOKUP(Proj5[[#This Row],[ID]],Query!$A:$M,13,FALSE)),"",VLOOKUP(Proj5[[#This Row],[ID]],Query!$A:$M,13,FALSE))</f>
        <v/>
      </c>
      <c r="N18" s="5" t="str">
        <f>IF(ISBLANK(VLOOKUP(Proj5[[#This Row],[ID]],Query!$A:$N,14,FALSE)),"",VLOOKUP(Proj5[[#This Row],[ID]],Query!$A:$N,14,FALSE))</f>
        <v/>
      </c>
      <c r="O18" s="5" t="str">
        <f>IF(ISBLANK(VLOOKUP(Proj5[[#This Row],[ID]],Query!$A:$O,15,FALSE)),"",VLOOKUP(Proj5[[#This Row],[ID]],Query!$A:$O,15,FALSE))</f>
        <v/>
      </c>
      <c r="P18" t="str">
        <f>IF(ISBLANK(VLOOKUP(Proj5[[#This Row],[ID]],Query!$A:$P,16,FALSE)),"",VLOOKUP(Proj5[[#This Row],[ID]],Query!$A:$P,16,FALSE))</f>
        <v/>
      </c>
    </row>
    <row r="19" spans="1:16">
      <c r="A19" s="18" t="s">
        <v>370</v>
      </c>
      <c r="L19" s="5" t="str">
        <f>IF(ISBLANK(VLOOKUP(Proj5[[#This Row],[ID]],Query!$A:$L,12,FALSE)),"",VLOOKUP(Proj5[[#This Row],[ID]],Query!$A:$L,12,FALSE))</f>
        <v/>
      </c>
      <c r="M19" s="5" t="str">
        <f>IF(ISBLANK(VLOOKUP(Proj5[[#This Row],[ID]],Query!$A:$M,13,FALSE)),"",VLOOKUP(Proj5[[#This Row],[ID]],Query!$A:$M,13,FALSE))</f>
        <v/>
      </c>
      <c r="N19" s="5" t="str">
        <f>IF(ISBLANK(VLOOKUP(Proj5[[#This Row],[ID]],Query!$A:$N,14,FALSE)),"",VLOOKUP(Proj5[[#This Row],[ID]],Query!$A:$N,14,FALSE))</f>
        <v/>
      </c>
      <c r="O19" s="5" t="str">
        <f>IF(ISBLANK(VLOOKUP(Proj5[[#This Row],[ID]],Query!$A:$O,15,FALSE)),"",VLOOKUP(Proj5[[#This Row],[ID]],Query!$A:$O,15,FALSE))</f>
        <v/>
      </c>
      <c r="P19" t="str">
        <f>IF(ISBLANK(VLOOKUP(Proj5[[#This Row],[ID]],Query!$A:$P,16,FALSE)),"",VLOOKUP(Proj5[[#This Row],[ID]],Query!$A:$P,16,FALSE))</f>
        <v/>
      </c>
    </row>
    <row r="20" spans="1:16">
      <c r="A20" s="18" t="s">
        <v>371</v>
      </c>
      <c r="L20" s="5" t="str">
        <f>IF(ISBLANK(VLOOKUP(Proj5[[#This Row],[ID]],Query!$A:$L,12,FALSE)),"",VLOOKUP(Proj5[[#This Row],[ID]],Query!$A:$L,12,FALSE))</f>
        <v/>
      </c>
      <c r="M20" s="5" t="str">
        <f>IF(ISBLANK(VLOOKUP(Proj5[[#This Row],[ID]],Query!$A:$M,13,FALSE)),"",VLOOKUP(Proj5[[#This Row],[ID]],Query!$A:$M,13,FALSE))</f>
        <v/>
      </c>
      <c r="N20" s="5" t="str">
        <f>IF(ISBLANK(VLOOKUP(Proj5[[#This Row],[ID]],Query!$A:$N,14,FALSE)),"",VLOOKUP(Proj5[[#This Row],[ID]],Query!$A:$N,14,FALSE))</f>
        <v/>
      </c>
      <c r="O20" s="5" t="str">
        <f>IF(ISBLANK(VLOOKUP(Proj5[[#This Row],[ID]],Query!$A:$O,15,FALSE)),"",VLOOKUP(Proj5[[#This Row],[ID]],Query!$A:$O,15,FALSE))</f>
        <v/>
      </c>
      <c r="P20" t="str">
        <f>IF(ISBLANK(VLOOKUP(Proj5[[#This Row],[ID]],Query!$A:$P,16,FALSE)),"",VLOOKUP(Proj5[[#This Row],[ID]],Query!$A:$P,16,FALSE))</f>
        <v/>
      </c>
    </row>
    <row r="21" spans="1:16">
      <c r="A21" s="18" t="s">
        <v>372</v>
      </c>
      <c r="L21" s="5" t="str">
        <f>IF(ISBLANK(VLOOKUP(Proj5[[#This Row],[ID]],Query!$A:$L,12,FALSE)),"",VLOOKUP(Proj5[[#This Row],[ID]],Query!$A:$L,12,FALSE))</f>
        <v/>
      </c>
      <c r="M21" s="5" t="str">
        <f>IF(ISBLANK(VLOOKUP(Proj5[[#This Row],[ID]],Query!$A:$M,13,FALSE)),"",VLOOKUP(Proj5[[#This Row],[ID]],Query!$A:$M,13,FALSE))</f>
        <v/>
      </c>
      <c r="N21" s="5" t="str">
        <f>IF(ISBLANK(VLOOKUP(Proj5[[#This Row],[ID]],Query!$A:$N,14,FALSE)),"",VLOOKUP(Proj5[[#This Row],[ID]],Query!$A:$N,14,FALSE))</f>
        <v/>
      </c>
      <c r="O21" s="5" t="str">
        <f>IF(ISBLANK(VLOOKUP(Proj5[[#This Row],[ID]],Query!$A:$O,15,FALSE)),"",VLOOKUP(Proj5[[#This Row],[ID]],Query!$A:$O,15,FALSE))</f>
        <v/>
      </c>
      <c r="P21" t="str">
        <f>IF(ISBLANK(VLOOKUP(Proj5[[#This Row],[ID]],Query!$A:$P,16,FALSE)),"",VLOOKUP(Proj5[[#This Row],[ID]],Query!$A:$P,16,FALSE))</f>
        <v/>
      </c>
    </row>
    <row r="22" spans="1:16">
      <c r="A22" s="18" t="s">
        <v>373</v>
      </c>
      <c r="L22" s="5" t="str">
        <f>IF(ISBLANK(VLOOKUP(Proj5[[#This Row],[ID]],Query!$A:$L,12,FALSE)),"",VLOOKUP(Proj5[[#This Row],[ID]],Query!$A:$L,12,FALSE))</f>
        <v/>
      </c>
      <c r="M22" s="5" t="str">
        <f>IF(ISBLANK(VLOOKUP(Proj5[[#This Row],[ID]],Query!$A:$M,13,FALSE)),"",VLOOKUP(Proj5[[#This Row],[ID]],Query!$A:$M,13,FALSE))</f>
        <v/>
      </c>
      <c r="N22" s="5" t="str">
        <f>IF(ISBLANK(VLOOKUP(Proj5[[#This Row],[ID]],Query!$A:$N,14,FALSE)),"",VLOOKUP(Proj5[[#This Row],[ID]],Query!$A:$N,14,FALSE))</f>
        <v/>
      </c>
      <c r="O22" s="5" t="str">
        <f>IF(ISBLANK(VLOOKUP(Proj5[[#This Row],[ID]],Query!$A:$O,15,FALSE)),"",VLOOKUP(Proj5[[#This Row],[ID]],Query!$A:$O,15,FALSE))</f>
        <v/>
      </c>
      <c r="P22" t="str">
        <f>IF(ISBLANK(VLOOKUP(Proj5[[#This Row],[ID]],Query!$A:$P,16,FALSE)),"",VLOOKUP(Proj5[[#This Row],[ID]],Query!$A:$P,16,FALSE))</f>
        <v/>
      </c>
    </row>
    <row r="23" spans="1:16">
      <c r="A23" s="18" t="s">
        <v>374</v>
      </c>
      <c r="L23" s="5" t="str">
        <f>IF(ISBLANK(VLOOKUP(Proj5[[#This Row],[ID]],Query!$A:$L,12,FALSE)),"",VLOOKUP(Proj5[[#This Row],[ID]],Query!$A:$L,12,FALSE))</f>
        <v/>
      </c>
      <c r="M23" s="5" t="str">
        <f>IF(ISBLANK(VLOOKUP(Proj5[[#This Row],[ID]],Query!$A:$M,13,FALSE)),"",VLOOKUP(Proj5[[#This Row],[ID]],Query!$A:$M,13,FALSE))</f>
        <v/>
      </c>
      <c r="N23" s="5" t="str">
        <f>IF(ISBLANK(VLOOKUP(Proj5[[#This Row],[ID]],Query!$A:$N,14,FALSE)),"",VLOOKUP(Proj5[[#This Row],[ID]],Query!$A:$N,14,FALSE))</f>
        <v/>
      </c>
      <c r="O23" s="5" t="str">
        <f>IF(ISBLANK(VLOOKUP(Proj5[[#This Row],[ID]],Query!$A:$O,15,FALSE)),"",VLOOKUP(Proj5[[#This Row],[ID]],Query!$A:$O,15,FALSE))</f>
        <v/>
      </c>
      <c r="P23" t="str">
        <f>IF(ISBLANK(VLOOKUP(Proj5[[#This Row],[ID]],Query!$A:$P,16,FALSE)),"",VLOOKUP(Proj5[[#This Row],[ID]],Query!$A:$P,16,FALSE))</f>
        <v/>
      </c>
    </row>
    <row r="24" spans="1:16">
      <c r="A24" s="18" t="s">
        <v>375</v>
      </c>
      <c r="L24" s="5" t="str">
        <f>IF(ISBLANK(VLOOKUP(Proj5[[#This Row],[ID]],Query!$A:$L,12,FALSE)),"",VLOOKUP(Proj5[[#This Row],[ID]],Query!$A:$L,12,FALSE))</f>
        <v/>
      </c>
      <c r="M24" s="5" t="str">
        <f>IF(ISBLANK(VLOOKUP(Proj5[[#This Row],[ID]],Query!$A:$M,13,FALSE)),"",VLOOKUP(Proj5[[#This Row],[ID]],Query!$A:$M,13,FALSE))</f>
        <v/>
      </c>
      <c r="N24" s="5" t="str">
        <f>IF(ISBLANK(VLOOKUP(Proj5[[#This Row],[ID]],Query!$A:$N,14,FALSE)),"",VLOOKUP(Proj5[[#This Row],[ID]],Query!$A:$N,14,FALSE))</f>
        <v/>
      </c>
      <c r="O24" s="5" t="str">
        <f>IF(ISBLANK(VLOOKUP(Proj5[[#This Row],[ID]],Query!$A:$O,15,FALSE)),"",VLOOKUP(Proj5[[#This Row],[ID]],Query!$A:$O,15,FALSE))</f>
        <v/>
      </c>
      <c r="P24" t="str">
        <f>IF(ISBLANK(VLOOKUP(Proj5[[#This Row],[ID]],Query!$A:$P,16,FALSE)),"",VLOOKUP(Proj5[[#This Row],[ID]],Query!$A:$P,16,FALSE))</f>
        <v/>
      </c>
    </row>
    <row r="25" spans="1:16">
      <c r="A25" s="18" t="s">
        <v>376</v>
      </c>
      <c r="L25" s="5" t="str">
        <f>IF(ISBLANK(VLOOKUP(Proj5[[#This Row],[ID]],Query!$A:$L,12,FALSE)),"",VLOOKUP(Proj5[[#This Row],[ID]],Query!$A:$L,12,FALSE))</f>
        <v/>
      </c>
      <c r="M25" s="5" t="str">
        <f>IF(ISBLANK(VLOOKUP(Proj5[[#This Row],[ID]],Query!$A:$M,13,FALSE)),"",VLOOKUP(Proj5[[#This Row],[ID]],Query!$A:$M,13,FALSE))</f>
        <v/>
      </c>
      <c r="N25" s="5" t="str">
        <f>IF(ISBLANK(VLOOKUP(Proj5[[#This Row],[ID]],Query!$A:$N,14,FALSE)),"",VLOOKUP(Proj5[[#This Row],[ID]],Query!$A:$N,14,FALSE))</f>
        <v/>
      </c>
      <c r="O25" s="5" t="str">
        <f>IF(ISBLANK(VLOOKUP(Proj5[[#This Row],[ID]],Query!$A:$O,15,FALSE)),"",VLOOKUP(Proj5[[#This Row],[ID]],Query!$A:$O,15,FALSE))</f>
        <v/>
      </c>
      <c r="P25" t="str">
        <f>IF(ISBLANK(VLOOKUP(Proj5[[#This Row],[ID]],Query!$A:$P,16,FALSE)),"",VLOOKUP(Proj5[[#This Row],[ID]],Query!$A:$P,16,FALSE))</f>
        <v/>
      </c>
    </row>
    <row r="26" spans="1:16">
      <c r="A26" s="18" t="s">
        <v>377</v>
      </c>
      <c r="L26" s="5" t="str">
        <f>IF(ISBLANK(VLOOKUP(Proj5[[#This Row],[ID]],Query!$A:$L,12,FALSE)),"",VLOOKUP(Proj5[[#This Row],[ID]],Query!$A:$L,12,FALSE))</f>
        <v/>
      </c>
      <c r="M26" s="5" t="str">
        <f>IF(ISBLANK(VLOOKUP(Proj5[[#This Row],[ID]],Query!$A:$M,13,FALSE)),"",VLOOKUP(Proj5[[#This Row],[ID]],Query!$A:$M,13,FALSE))</f>
        <v/>
      </c>
      <c r="N26" s="5" t="str">
        <f>IF(ISBLANK(VLOOKUP(Proj5[[#This Row],[ID]],Query!$A:$N,14,FALSE)),"",VLOOKUP(Proj5[[#This Row],[ID]],Query!$A:$N,14,FALSE))</f>
        <v/>
      </c>
      <c r="O26" s="5" t="str">
        <f>IF(ISBLANK(VLOOKUP(Proj5[[#This Row],[ID]],Query!$A:$O,15,FALSE)),"",VLOOKUP(Proj5[[#This Row],[ID]],Query!$A:$O,15,FALSE))</f>
        <v/>
      </c>
      <c r="P26" t="str">
        <f>IF(ISBLANK(VLOOKUP(Proj5[[#This Row],[ID]],Query!$A:$P,16,FALSE)),"",VLOOKUP(Proj5[[#This Row],[ID]],Query!$A:$P,16,FALSE))</f>
        <v/>
      </c>
    </row>
    <row r="27" spans="1:16">
      <c r="A27" s="18" t="s">
        <v>378</v>
      </c>
      <c r="L27" s="5" t="str">
        <f>IF(ISBLANK(VLOOKUP(Proj5[[#This Row],[ID]],Query!$A:$L,12,FALSE)),"",VLOOKUP(Proj5[[#This Row],[ID]],Query!$A:$L,12,FALSE))</f>
        <v/>
      </c>
      <c r="M27" s="5" t="str">
        <f>IF(ISBLANK(VLOOKUP(Proj5[[#This Row],[ID]],Query!$A:$M,13,FALSE)),"",VLOOKUP(Proj5[[#This Row],[ID]],Query!$A:$M,13,FALSE))</f>
        <v/>
      </c>
      <c r="N27" s="5" t="str">
        <f>IF(ISBLANK(VLOOKUP(Proj5[[#This Row],[ID]],Query!$A:$N,14,FALSE)),"",VLOOKUP(Proj5[[#This Row],[ID]],Query!$A:$N,14,FALSE))</f>
        <v/>
      </c>
      <c r="O27" s="5" t="str">
        <f>IF(ISBLANK(VLOOKUP(Proj5[[#This Row],[ID]],Query!$A:$O,15,FALSE)),"",VLOOKUP(Proj5[[#This Row],[ID]],Query!$A:$O,15,FALSE))</f>
        <v/>
      </c>
      <c r="P27" t="str">
        <f>IF(ISBLANK(VLOOKUP(Proj5[[#This Row],[ID]],Query!$A:$P,16,FALSE)),"",VLOOKUP(Proj5[[#This Row],[ID]],Query!$A:$P,16,FALSE))</f>
        <v/>
      </c>
    </row>
    <row r="28" spans="1:16">
      <c r="A28" s="18" t="s">
        <v>379</v>
      </c>
      <c r="L28" s="5" t="str">
        <f>IF(ISBLANK(VLOOKUP(Proj5[[#This Row],[ID]],Query!$A:$L,12,FALSE)),"",VLOOKUP(Proj5[[#This Row],[ID]],Query!$A:$L,12,FALSE))</f>
        <v/>
      </c>
      <c r="M28" s="5" t="str">
        <f>IF(ISBLANK(VLOOKUP(Proj5[[#This Row],[ID]],Query!$A:$M,13,FALSE)),"",VLOOKUP(Proj5[[#This Row],[ID]],Query!$A:$M,13,FALSE))</f>
        <v/>
      </c>
      <c r="N28" s="5" t="str">
        <f>IF(ISBLANK(VLOOKUP(Proj5[[#This Row],[ID]],Query!$A:$N,14,FALSE)),"",VLOOKUP(Proj5[[#This Row],[ID]],Query!$A:$N,14,FALSE))</f>
        <v/>
      </c>
      <c r="O28" s="5" t="str">
        <f>IF(ISBLANK(VLOOKUP(Proj5[[#This Row],[ID]],Query!$A:$O,15,FALSE)),"",VLOOKUP(Proj5[[#This Row],[ID]],Query!$A:$O,15,FALSE))</f>
        <v/>
      </c>
      <c r="P28" t="str">
        <f>IF(ISBLANK(VLOOKUP(Proj5[[#This Row],[ID]],Query!$A:$P,16,FALSE)),"",VLOOKUP(Proj5[[#This Row],[ID]],Query!$A:$P,16,FALSE))</f>
        <v/>
      </c>
    </row>
    <row r="29" spans="1:16">
      <c r="A29" s="18" t="s">
        <v>380</v>
      </c>
      <c r="L29" s="5" t="str">
        <f>IF(ISBLANK(VLOOKUP(Proj5[[#This Row],[ID]],Query!$A:$L,12,FALSE)),"",VLOOKUP(Proj5[[#This Row],[ID]],Query!$A:$L,12,FALSE))</f>
        <v/>
      </c>
      <c r="M29" s="5" t="str">
        <f>IF(ISBLANK(VLOOKUP(Proj5[[#This Row],[ID]],Query!$A:$M,13,FALSE)),"",VLOOKUP(Proj5[[#This Row],[ID]],Query!$A:$M,13,FALSE))</f>
        <v/>
      </c>
      <c r="N29" s="5" t="str">
        <f>IF(ISBLANK(VLOOKUP(Proj5[[#This Row],[ID]],Query!$A:$N,14,FALSE)),"",VLOOKUP(Proj5[[#This Row],[ID]],Query!$A:$N,14,FALSE))</f>
        <v/>
      </c>
      <c r="O29" s="5" t="str">
        <f>IF(ISBLANK(VLOOKUP(Proj5[[#This Row],[ID]],Query!$A:$O,15,FALSE)),"",VLOOKUP(Proj5[[#This Row],[ID]],Query!$A:$O,15,FALSE))</f>
        <v/>
      </c>
      <c r="P29" t="str">
        <f>IF(ISBLANK(VLOOKUP(Proj5[[#This Row],[ID]],Query!$A:$P,16,FALSE)),"",VLOOKUP(Proj5[[#This Row],[ID]],Query!$A:$P,16,FALSE))</f>
        <v/>
      </c>
    </row>
    <row r="30" spans="1:16">
      <c r="A30" s="18" t="s">
        <v>381</v>
      </c>
      <c r="L30" s="5" t="str">
        <f>IF(ISBLANK(VLOOKUP(Proj5[[#This Row],[ID]],Query!$A:$L,12,FALSE)),"",VLOOKUP(Proj5[[#This Row],[ID]],Query!$A:$L,12,FALSE))</f>
        <v/>
      </c>
      <c r="M30" s="5" t="str">
        <f>IF(ISBLANK(VLOOKUP(Proj5[[#This Row],[ID]],Query!$A:$M,13,FALSE)),"",VLOOKUP(Proj5[[#This Row],[ID]],Query!$A:$M,13,FALSE))</f>
        <v/>
      </c>
      <c r="N30" s="5" t="str">
        <f>IF(ISBLANK(VLOOKUP(Proj5[[#This Row],[ID]],Query!$A:$N,14,FALSE)),"",VLOOKUP(Proj5[[#This Row],[ID]],Query!$A:$N,14,FALSE))</f>
        <v/>
      </c>
      <c r="O30" s="5" t="str">
        <f>IF(ISBLANK(VLOOKUP(Proj5[[#This Row],[ID]],Query!$A:$O,15,FALSE)),"",VLOOKUP(Proj5[[#This Row],[ID]],Query!$A:$O,15,FALSE))</f>
        <v/>
      </c>
      <c r="P30" t="str">
        <f>IF(ISBLANK(VLOOKUP(Proj5[[#This Row],[ID]],Query!$A:$P,16,FALSE)),"",VLOOKUP(Proj5[[#This Row],[ID]],Query!$A:$P,16,FALSE))</f>
        <v/>
      </c>
    </row>
    <row r="31" spans="1:16">
      <c r="A31" s="18" t="s">
        <v>382</v>
      </c>
      <c r="L31" s="5" t="str">
        <f>IF(ISBLANK(VLOOKUP(Proj5[[#This Row],[ID]],Query!$A:$L,12,FALSE)),"",VLOOKUP(Proj5[[#This Row],[ID]],Query!$A:$L,12,FALSE))</f>
        <v/>
      </c>
      <c r="M31" s="5" t="str">
        <f>IF(ISBLANK(VLOOKUP(Proj5[[#This Row],[ID]],Query!$A:$M,13,FALSE)),"",VLOOKUP(Proj5[[#This Row],[ID]],Query!$A:$M,13,FALSE))</f>
        <v/>
      </c>
      <c r="N31" s="5" t="str">
        <f>IF(ISBLANK(VLOOKUP(Proj5[[#This Row],[ID]],Query!$A:$N,14,FALSE)),"",VLOOKUP(Proj5[[#This Row],[ID]],Query!$A:$N,14,FALSE))</f>
        <v/>
      </c>
      <c r="O31" s="5" t="str">
        <f>IF(ISBLANK(VLOOKUP(Proj5[[#This Row],[ID]],Query!$A:$O,15,FALSE)),"",VLOOKUP(Proj5[[#This Row],[ID]],Query!$A:$O,15,FALSE))</f>
        <v/>
      </c>
      <c r="P31" t="str">
        <f>IF(ISBLANK(VLOOKUP(Proj5[[#This Row],[ID]],Query!$A:$P,16,FALSE)),"",VLOOKUP(Proj5[[#This Row],[ID]],Query!$A:$P,16,FALSE))</f>
        <v/>
      </c>
    </row>
    <row r="32" spans="1:16">
      <c r="A32" s="18" t="s">
        <v>383</v>
      </c>
      <c r="L32" s="5" t="str">
        <f>IF(ISBLANK(VLOOKUP(Proj5[[#This Row],[ID]],Query!$A:$L,12,FALSE)),"",VLOOKUP(Proj5[[#This Row],[ID]],Query!$A:$L,12,FALSE))</f>
        <v/>
      </c>
      <c r="M32" s="5" t="str">
        <f>IF(ISBLANK(VLOOKUP(Proj5[[#This Row],[ID]],Query!$A:$M,13,FALSE)),"",VLOOKUP(Proj5[[#This Row],[ID]],Query!$A:$M,13,FALSE))</f>
        <v/>
      </c>
      <c r="N32" s="5" t="str">
        <f>IF(ISBLANK(VLOOKUP(Proj5[[#This Row],[ID]],Query!$A:$N,14,FALSE)),"",VLOOKUP(Proj5[[#This Row],[ID]],Query!$A:$N,14,FALSE))</f>
        <v/>
      </c>
      <c r="O32" s="5" t="str">
        <f>IF(ISBLANK(VLOOKUP(Proj5[[#This Row],[ID]],Query!$A:$O,15,FALSE)),"",VLOOKUP(Proj5[[#This Row],[ID]],Query!$A:$O,15,FALSE))</f>
        <v/>
      </c>
      <c r="P32" t="str">
        <f>IF(ISBLANK(VLOOKUP(Proj5[[#This Row],[ID]],Query!$A:$P,16,FALSE)),"",VLOOKUP(Proj5[[#This Row],[ID]],Query!$A:$P,16,FALSE))</f>
        <v/>
      </c>
    </row>
    <row r="33" spans="1:16">
      <c r="A33" s="18" t="s">
        <v>384</v>
      </c>
      <c r="L33" s="5" t="str">
        <f>IF(ISBLANK(VLOOKUP(Proj5[[#This Row],[ID]],Query!$A:$L,12,FALSE)),"",VLOOKUP(Proj5[[#This Row],[ID]],Query!$A:$L,12,FALSE))</f>
        <v/>
      </c>
      <c r="M33" s="5" t="str">
        <f>IF(ISBLANK(VLOOKUP(Proj5[[#This Row],[ID]],Query!$A:$M,13,FALSE)),"",VLOOKUP(Proj5[[#This Row],[ID]],Query!$A:$M,13,FALSE))</f>
        <v/>
      </c>
      <c r="N33" s="5" t="str">
        <f>IF(ISBLANK(VLOOKUP(Proj5[[#This Row],[ID]],Query!$A:$N,14,FALSE)),"",VLOOKUP(Proj5[[#This Row],[ID]],Query!$A:$N,14,FALSE))</f>
        <v/>
      </c>
      <c r="O33" s="5" t="str">
        <f>IF(ISBLANK(VLOOKUP(Proj5[[#This Row],[ID]],Query!$A:$O,15,FALSE)),"",VLOOKUP(Proj5[[#This Row],[ID]],Query!$A:$O,15,FALSE))</f>
        <v/>
      </c>
      <c r="P33" t="str">
        <f>IF(ISBLANK(VLOOKUP(Proj5[[#This Row],[ID]],Query!$A:$P,16,FALSE)),"",VLOOKUP(Proj5[[#This Row],[ID]],Query!$A:$P,16,FALSE))</f>
        <v/>
      </c>
    </row>
    <row r="34" spans="1:16">
      <c r="A34" s="18" t="s">
        <v>385</v>
      </c>
      <c r="L34" s="5" t="str">
        <f>IF(ISBLANK(VLOOKUP(Proj5[[#This Row],[ID]],Query!$A:$L,12,FALSE)),"",VLOOKUP(Proj5[[#This Row],[ID]],Query!$A:$L,12,FALSE))</f>
        <v/>
      </c>
      <c r="M34" s="5" t="str">
        <f>IF(ISBLANK(VLOOKUP(Proj5[[#This Row],[ID]],Query!$A:$M,13,FALSE)),"",VLOOKUP(Proj5[[#This Row],[ID]],Query!$A:$M,13,FALSE))</f>
        <v/>
      </c>
      <c r="N34" s="5" t="str">
        <f>IF(ISBLANK(VLOOKUP(Proj5[[#This Row],[ID]],Query!$A:$N,14,FALSE)),"",VLOOKUP(Proj5[[#This Row],[ID]],Query!$A:$N,14,FALSE))</f>
        <v/>
      </c>
      <c r="O34" s="5" t="str">
        <f>IF(ISBLANK(VLOOKUP(Proj5[[#This Row],[ID]],Query!$A:$O,15,FALSE)),"",VLOOKUP(Proj5[[#This Row],[ID]],Query!$A:$O,15,FALSE))</f>
        <v/>
      </c>
      <c r="P34" t="str">
        <f>IF(ISBLANK(VLOOKUP(Proj5[[#This Row],[ID]],Query!$A:$P,16,FALSE)),"",VLOOKUP(Proj5[[#This Row],[ID]],Query!$A:$P,16,FALSE))</f>
        <v/>
      </c>
    </row>
    <row r="35" spans="1:16">
      <c r="A35" s="18" t="s">
        <v>386</v>
      </c>
      <c r="L35" s="5" t="str">
        <f>IF(ISBLANK(VLOOKUP(Proj5[[#This Row],[ID]],Query!$A:$L,12,FALSE)),"",VLOOKUP(Proj5[[#This Row],[ID]],Query!$A:$L,12,FALSE))</f>
        <v/>
      </c>
      <c r="M35" s="5" t="str">
        <f>IF(ISBLANK(VLOOKUP(Proj5[[#This Row],[ID]],Query!$A:$M,13,FALSE)),"",VLOOKUP(Proj5[[#This Row],[ID]],Query!$A:$M,13,FALSE))</f>
        <v/>
      </c>
      <c r="N35" s="5" t="str">
        <f>IF(ISBLANK(VLOOKUP(Proj5[[#This Row],[ID]],Query!$A:$N,14,FALSE)),"",VLOOKUP(Proj5[[#This Row],[ID]],Query!$A:$N,14,FALSE))</f>
        <v/>
      </c>
      <c r="O35" s="5" t="str">
        <f>IF(ISBLANK(VLOOKUP(Proj5[[#This Row],[ID]],Query!$A:$O,15,FALSE)),"",VLOOKUP(Proj5[[#This Row],[ID]],Query!$A:$O,15,FALSE))</f>
        <v/>
      </c>
      <c r="P35" t="str">
        <f>IF(ISBLANK(VLOOKUP(Proj5[[#This Row],[ID]],Query!$A:$P,16,FALSE)),"",VLOOKUP(Proj5[[#This Row],[ID]],Query!$A:$P,16,FALSE))</f>
        <v/>
      </c>
    </row>
    <row r="36" spans="1:16">
      <c r="A36" s="18" t="s">
        <v>387</v>
      </c>
      <c r="L36" s="5" t="str">
        <f>IF(ISBLANK(VLOOKUP(Proj5[[#This Row],[ID]],Query!$A:$L,12,FALSE)),"",VLOOKUP(Proj5[[#This Row],[ID]],Query!$A:$L,12,FALSE))</f>
        <v/>
      </c>
      <c r="M36" s="5" t="str">
        <f>IF(ISBLANK(VLOOKUP(Proj5[[#This Row],[ID]],Query!$A:$M,13,FALSE)),"",VLOOKUP(Proj5[[#This Row],[ID]],Query!$A:$M,13,FALSE))</f>
        <v/>
      </c>
      <c r="N36" s="5" t="str">
        <f>IF(ISBLANK(VLOOKUP(Proj5[[#This Row],[ID]],Query!$A:$N,14,FALSE)),"",VLOOKUP(Proj5[[#This Row],[ID]],Query!$A:$N,14,FALSE))</f>
        <v/>
      </c>
      <c r="O36" s="5" t="str">
        <f>IF(ISBLANK(VLOOKUP(Proj5[[#This Row],[ID]],Query!$A:$O,15,FALSE)),"",VLOOKUP(Proj5[[#This Row],[ID]],Query!$A:$O,15,FALSE))</f>
        <v/>
      </c>
      <c r="P36" t="str">
        <f>IF(ISBLANK(VLOOKUP(Proj5[[#This Row],[ID]],Query!$A:$P,16,FALSE)),"",VLOOKUP(Proj5[[#This Row],[ID]],Query!$A:$P,16,FALSE))</f>
        <v/>
      </c>
    </row>
    <row r="37" spans="1:16">
      <c r="A37" s="18" t="s">
        <v>388</v>
      </c>
      <c r="L37" s="5" t="str">
        <f>IF(ISBLANK(VLOOKUP(Proj5[[#This Row],[ID]],Query!$A:$L,12,FALSE)),"",VLOOKUP(Proj5[[#This Row],[ID]],Query!$A:$L,12,FALSE))</f>
        <v/>
      </c>
      <c r="M37" s="5" t="str">
        <f>IF(ISBLANK(VLOOKUP(Proj5[[#This Row],[ID]],Query!$A:$M,13,FALSE)),"",VLOOKUP(Proj5[[#This Row],[ID]],Query!$A:$M,13,FALSE))</f>
        <v/>
      </c>
      <c r="N37" s="5" t="str">
        <f>IF(ISBLANK(VLOOKUP(Proj5[[#This Row],[ID]],Query!$A:$N,14,FALSE)),"",VLOOKUP(Proj5[[#This Row],[ID]],Query!$A:$N,14,FALSE))</f>
        <v/>
      </c>
      <c r="O37" s="5" t="str">
        <f>IF(ISBLANK(VLOOKUP(Proj5[[#This Row],[ID]],Query!$A:$O,15,FALSE)),"",VLOOKUP(Proj5[[#This Row],[ID]],Query!$A:$O,15,FALSE))</f>
        <v/>
      </c>
      <c r="P37" t="str">
        <f>IF(ISBLANK(VLOOKUP(Proj5[[#This Row],[ID]],Query!$A:$P,16,FALSE)),"",VLOOKUP(Proj5[[#This Row],[ID]],Query!$A:$P,16,FALSE))</f>
        <v/>
      </c>
    </row>
    <row r="38" spans="1:16">
      <c r="A38" s="18" t="s">
        <v>389</v>
      </c>
      <c r="L38" s="5" t="str">
        <f>IF(ISBLANK(VLOOKUP(Proj5[[#This Row],[ID]],Query!$A:$L,12,FALSE)),"",VLOOKUP(Proj5[[#This Row],[ID]],Query!$A:$L,12,FALSE))</f>
        <v/>
      </c>
      <c r="M38" s="5" t="str">
        <f>IF(ISBLANK(VLOOKUP(Proj5[[#This Row],[ID]],Query!$A:$M,13,FALSE)),"",VLOOKUP(Proj5[[#This Row],[ID]],Query!$A:$M,13,FALSE))</f>
        <v/>
      </c>
      <c r="N38" s="5" t="str">
        <f>IF(ISBLANK(VLOOKUP(Proj5[[#This Row],[ID]],Query!$A:$N,14,FALSE)),"",VLOOKUP(Proj5[[#This Row],[ID]],Query!$A:$N,14,FALSE))</f>
        <v/>
      </c>
      <c r="O38" s="5" t="str">
        <f>IF(ISBLANK(VLOOKUP(Proj5[[#This Row],[ID]],Query!$A:$O,15,FALSE)),"",VLOOKUP(Proj5[[#This Row],[ID]],Query!$A:$O,15,FALSE))</f>
        <v/>
      </c>
      <c r="P38" t="str">
        <f>IF(ISBLANK(VLOOKUP(Proj5[[#This Row],[ID]],Query!$A:$P,16,FALSE)),"",VLOOKUP(Proj5[[#This Row],[ID]],Query!$A:$P,16,FALSE))</f>
        <v/>
      </c>
    </row>
    <row r="39" spans="1:16">
      <c r="A39" s="18" t="s">
        <v>390</v>
      </c>
      <c r="L39" s="5" t="str">
        <f>IF(ISBLANK(VLOOKUP(Proj5[[#This Row],[ID]],Query!$A:$L,12,FALSE)),"",VLOOKUP(Proj5[[#This Row],[ID]],Query!$A:$L,12,FALSE))</f>
        <v/>
      </c>
      <c r="M39" s="5" t="str">
        <f>IF(ISBLANK(VLOOKUP(Proj5[[#This Row],[ID]],Query!$A:$M,13,FALSE)),"",VLOOKUP(Proj5[[#This Row],[ID]],Query!$A:$M,13,FALSE))</f>
        <v/>
      </c>
      <c r="N39" s="5" t="str">
        <f>IF(ISBLANK(VLOOKUP(Proj5[[#This Row],[ID]],Query!$A:$N,14,FALSE)),"",VLOOKUP(Proj5[[#This Row],[ID]],Query!$A:$N,14,FALSE))</f>
        <v/>
      </c>
      <c r="O39" s="5" t="str">
        <f>IF(ISBLANK(VLOOKUP(Proj5[[#This Row],[ID]],Query!$A:$O,15,FALSE)),"",VLOOKUP(Proj5[[#This Row],[ID]],Query!$A:$O,15,FALSE))</f>
        <v/>
      </c>
      <c r="P39" t="str">
        <f>IF(ISBLANK(VLOOKUP(Proj5[[#This Row],[ID]],Query!$A:$P,16,FALSE)),"",VLOOKUP(Proj5[[#This Row],[ID]],Query!$A:$P,16,FALSE))</f>
        <v/>
      </c>
    </row>
    <row r="40" spans="1:16">
      <c r="A40" s="18" t="s">
        <v>391</v>
      </c>
      <c r="L40" s="5" t="str">
        <f>IF(ISBLANK(VLOOKUP(Proj5[[#This Row],[ID]],Query!$A:$L,12,FALSE)),"",VLOOKUP(Proj5[[#This Row],[ID]],Query!$A:$L,12,FALSE))</f>
        <v/>
      </c>
      <c r="M40" s="5" t="str">
        <f>IF(ISBLANK(VLOOKUP(Proj5[[#This Row],[ID]],Query!$A:$M,13,FALSE)),"",VLOOKUP(Proj5[[#This Row],[ID]],Query!$A:$M,13,FALSE))</f>
        <v/>
      </c>
      <c r="N40" s="5" t="str">
        <f>IF(ISBLANK(VLOOKUP(Proj5[[#This Row],[ID]],Query!$A:$N,14,FALSE)),"",VLOOKUP(Proj5[[#This Row],[ID]],Query!$A:$N,14,FALSE))</f>
        <v/>
      </c>
      <c r="O40" s="5" t="str">
        <f>IF(ISBLANK(VLOOKUP(Proj5[[#This Row],[ID]],Query!$A:$O,15,FALSE)),"",VLOOKUP(Proj5[[#This Row],[ID]],Query!$A:$O,15,FALSE))</f>
        <v/>
      </c>
      <c r="P40" t="str">
        <f>IF(ISBLANK(VLOOKUP(Proj5[[#This Row],[ID]],Query!$A:$P,16,FALSE)),"",VLOOKUP(Proj5[[#This Row],[ID]],Query!$A:$P,16,FALSE))</f>
        <v/>
      </c>
    </row>
    <row r="41" spans="1:16">
      <c r="A41" s="18" t="s">
        <v>392</v>
      </c>
      <c r="L41" s="5" t="str">
        <f>IF(ISBLANK(VLOOKUP(Proj5[[#This Row],[ID]],Query!$A:$L,12,FALSE)),"",VLOOKUP(Proj5[[#This Row],[ID]],Query!$A:$L,12,FALSE))</f>
        <v/>
      </c>
      <c r="M41" s="5" t="str">
        <f>IF(ISBLANK(VLOOKUP(Proj5[[#This Row],[ID]],Query!$A:$M,13,FALSE)),"",VLOOKUP(Proj5[[#This Row],[ID]],Query!$A:$M,13,FALSE))</f>
        <v/>
      </c>
      <c r="N41" s="5" t="str">
        <f>IF(ISBLANK(VLOOKUP(Proj5[[#This Row],[ID]],Query!$A:$N,14,FALSE)),"",VLOOKUP(Proj5[[#This Row],[ID]],Query!$A:$N,14,FALSE))</f>
        <v/>
      </c>
      <c r="O41" s="5" t="str">
        <f>IF(ISBLANK(VLOOKUP(Proj5[[#This Row],[ID]],Query!$A:$O,15,FALSE)),"",VLOOKUP(Proj5[[#This Row],[ID]],Query!$A:$O,15,FALSE))</f>
        <v/>
      </c>
      <c r="P41" t="str">
        <f>IF(ISBLANK(VLOOKUP(Proj5[[#This Row],[ID]],Query!$A:$P,16,FALSE)),"",VLOOKUP(Proj5[[#This Row],[ID]],Query!$A:$P,16,FALSE))</f>
        <v/>
      </c>
    </row>
    <row r="42" spans="1:16">
      <c r="A42" s="18" t="s">
        <v>393</v>
      </c>
      <c r="L42" s="5" t="str">
        <f>IF(ISBLANK(VLOOKUP(Proj5[[#This Row],[ID]],Query!$A:$L,12,FALSE)),"",VLOOKUP(Proj5[[#This Row],[ID]],Query!$A:$L,12,FALSE))</f>
        <v/>
      </c>
      <c r="M42" s="5" t="str">
        <f>IF(ISBLANK(VLOOKUP(Proj5[[#This Row],[ID]],Query!$A:$M,13,FALSE)),"",VLOOKUP(Proj5[[#This Row],[ID]],Query!$A:$M,13,FALSE))</f>
        <v/>
      </c>
      <c r="N42" s="5" t="str">
        <f>IF(ISBLANK(VLOOKUP(Proj5[[#This Row],[ID]],Query!$A:$N,14,FALSE)),"",VLOOKUP(Proj5[[#This Row],[ID]],Query!$A:$N,14,FALSE))</f>
        <v/>
      </c>
      <c r="O42" s="5" t="str">
        <f>IF(ISBLANK(VLOOKUP(Proj5[[#This Row],[ID]],Query!$A:$O,15,FALSE)),"",VLOOKUP(Proj5[[#This Row],[ID]],Query!$A:$O,15,FALSE))</f>
        <v/>
      </c>
      <c r="P42" t="str">
        <f>IF(ISBLANK(VLOOKUP(Proj5[[#This Row],[ID]],Query!$A:$P,16,FALSE)),"",VLOOKUP(Proj5[[#This Row],[ID]],Query!$A:$P,16,FALSE))</f>
        <v/>
      </c>
    </row>
    <row r="43" spans="1:16">
      <c r="A43" s="18" t="s">
        <v>394</v>
      </c>
      <c r="L43" s="5" t="str">
        <f>IF(ISBLANK(VLOOKUP(Proj5[[#This Row],[ID]],Query!$A:$L,12,FALSE)),"",VLOOKUP(Proj5[[#This Row],[ID]],Query!$A:$L,12,FALSE))</f>
        <v/>
      </c>
      <c r="M43" s="5" t="str">
        <f>IF(ISBLANK(VLOOKUP(Proj5[[#This Row],[ID]],Query!$A:$M,13,FALSE)),"",VLOOKUP(Proj5[[#This Row],[ID]],Query!$A:$M,13,FALSE))</f>
        <v/>
      </c>
      <c r="N43" s="5" t="str">
        <f>IF(ISBLANK(VLOOKUP(Proj5[[#This Row],[ID]],Query!$A:$N,14,FALSE)),"",VLOOKUP(Proj5[[#This Row],[ID]],Query!$A:$N,14,FALSE))</f>
        <v/>
      </c>
      <c r="O43" s="5" t="str">
        <f>IF(ISBLANK(VLOOKUP(Proj5[[#This Row],[ID]],Query!$A:$O,15,FALSE)),"",VLOOKUP(Proj5[[#This Row],[ID]],Query!$A:$O,15,FALSE))</f>
        <v/>
      </c>
      <c r="P43" t="str">
        <f>IF(ISBLANK(VLOOKUP(Proj5[[#This Row],[ID]],Query!$A:$P,16,FALSE)),"",VLOOKUP(Proj5[[#This Row],[ID]],Query!$A:$P,16,FALSE))</f>
        <v/>
      </c>
    </row>
    <row r="44" spans="1:16">
      <c r="A44" s="18" t="s">
        <v>395</v>
      </c>
      <c r="L44" s="5" t="str">
        <f>IF(ISBLANK(VLOOKUP(Proj5[[#This Row],[ID]],Query!$A:$L,12,FALSE)),"",VLOOKUP(Proj5[[#This Row],[ID]],Query!$A:$L,12,FALSE))</f>
        <v/>
      </c>
      <c r="M44" s="5" t="str">
        <f>IF(ISBLANK(VLOOKUP(Proj5[[#This Row],[ID]],Query!$A:$M,13,FALSE)),"",VLOOKUP(Proj5[[#This Row],[ID]],Query!$A:$M,13,FALSE))</f>
        <v/>
      </c>
      <c r="N44" s="5" t="str">
        <f>IF(ISBLANK(VLOOKUP(Proj5[[#This Row],[ID]],Query!$A:$N,14,FALSE)),"",VLOOKUP(Proj5[[#This Row],[ID]],Query!$A:$N,14,FALSE))</f>
        <v/>
      </c>
      <c r="O44" s="5" t="str">
        <f>IF(ISBLANK(VLOOKUP(Proj5[[#This Row],[ID]],Query!$A:$O,15,FALSE)),"",VLOOKUP(Proj5[[#This Row],[ID]],Query!$A:$O,15,FALSE))</f>
        <v/>
      </c>
      <c r="P44" t="str">
        <f>IF(ISBLANK(VLOOKUP(Proj5[[#This Row],[ID]],Query!$A:$P,16,FALSE)),"",VLOOKUP(Proj5[[#This Row],[ID]],Query!$A:$P,16,FALSE))</f>
        <v/>
      </c>
    </row>
    <row r="45" spans="1:16">
      <c r="A45" s="18" t="s">
        <v>396</v>
      </c>
      <c r="L45" s="5" t="str">
        <f>IF(ISBLANK(VLOOKUP(Proj5[[#This Row],[ID]],Query!$A:$L,12,FALSE)),"",VLOOKUP(Proj5[[#This Row],[ID]],Query!$A:$L,12,FALSE))</f>
        <v/>
      </c>
      <c r="M45" s="5" t="str">
        <f>IF(ISBLANK(VLOOKUP(Proj5[[#This Row],[ID]],Query!$A:$M,13,FALSE)),"",VLOOKUP(Proj5[[#This Row],[ID]],Query!$A:$M,13,FALSE))</f>
        <v/>
      </c>
      <c r="N45" s="5" t="str">
        <f>IF(ISBLANK(VLOOKUP(Proj5[[#This Row],[ID]],Query!$A:$N,14,FALSE)),"",VLOOKUP(Proj5[[#This Row],[ID]],Query!$A:$N,14,FALSE))</f>
        <v/>
      </c>
      <c r="O45" s="5" t="str">
        <f>IF(ISBLANK(VLOOKUP(Proj5[[#This Row],[ID]],Query!$A:$O,15,FALSE)),"",VLOOKUP(Proj5[[#This Row],[ID]],Query!$A:$O,15,FALSE))</f>
        <v/>
      </c>
      <c r="P45" t="str">
        <f>IF(ISBLANK(VLOOKUP(Proj5[[#This Row],[ID]],Query!$A:$P,16,FALSE)),"",VLOOKUP(Proj5[[#This Row],[ID]],Query!$A:$P,16,FALSE))</f>
        <v/>
      </c>
    </row>
    <row r="46" spans="1:16">
      <c r="A46" s="18" t="s">
        <v>397</v>
      </c>
      <c r="L46" s="5" t="str">
        <f>IF(ISBLANK(VLOOKUP(Proj5[[#This Row],[ID]],Query!$A:$L,12,FALSE)),"",VLOOKUP(Proj5[[#This Row],[ID]],Query!$A:$L,12,FALSE))</f>
        <v/>
      </c>
      <c r="M46" s="5" t="str">
        <f>IF(ISBLANK(VLOOKUP(Proj5[[#This Row],[ID]],Query!$A:$M,13,FALSE)),"",VLOOKUP(Proj5[[#This Row],[ID]],Query!$A:$M,13,FALSE))</f>
        <v/>
      </c>
      <c r="N46" s="5" t="str">
        <f>IF(ISBLANK(VLOOKUP(Proj5[[#This Row],[ID]],Query!$A:$N,14,FALSE)),"",VLOOKUP(Proj5[[#This Row],[ID]],Query!$A:$N,14,FALSE))</f>
        <v/>
      </c>
      <c r="O46" s="5" t="str">
        <f>IF(ISBLANK(VLOOKUP(Proj5[[#This Row],[ID]],Query!$A:$O,15,FALSE)),"",VLOOKUP(Proj5[[#This Row],[ID]],Query!$A:$O,15,FALSE))</f>
        <v/>
      </c>
      <c r="P46" t="str">
        <f>IF(ISBLANK(VLOOKUP(Proj5[[#This Row],[ID]],Query!$A:$P,16,FALSE)),"",VLOOKUP(Proj5[[#This Row],[ID]],Query!$A:$P,16,FALSE))</f>
        <v/>
      </c>
    </row>
    <row r="47" spans="1:16">
      <c r="A47" s="18" t="s">
        <v>398</v>
      </c>
      <c r="L47" s="5" t="str">
        <f>IF(ISBLANK(VLOOKUP(Proj5[[#This Row],[ID]],Query!$A:$L,12,FALSE)),"",VLOOKUP(Proj5[[#This Row],[ID]],Query!$A:$L,12,FALSE))</f>
        <v/>
      </c>
      <c r="M47" s="5" t="str">
        <f>IF(ISBLANK(VLOOKUP(Proj5[[#This Row],[ID]],Query!$A:$M,13,FALSE)),"",VLOOKUP(Proj5[[#This Row],[ID]],Query!$A:$M,13,FALSE))</f>
        <v/>
      </c>
      <c r="N47" s="5" t="str">
        <f>IF(ISBLANK(VLOOKUP(Proj5[[#This Row],[ID]],Query!$A:$N,14,FALSE)),"",VLOOKUP(Proj5[[#This Row],[ID]],Query!$A:$N,14,FALSE))</f>
        <v/>
      </c>
      <c r="O47" s="5" t="str">
        <f>IF(ISBLANK(VLOOKUP(Proj5[[#This Row],[ID]],Query!$A:$O,15,FALSE)),"",VLOOKUP(Proj5[[#This Row],[ID]],Query!$A:$O,15,FALSE))</f>
        <v/>
      </c>
      <c r="P47" t="str">
        <f>IF(ISBLANK(VLOOKUP(Proj5[[#This Row],[ID]],Query!$A:$P,16,FALSE)),"",VLOOKUP(Proj5[[#This Row],[ID]],Query!$A:$P,16,FALSE))</f>
        <v/>
      </c>
    </row>
    <row r="48" spans="1:16">
      <c r="A48" s="18" t="s">
        <v>399</v>
      </c>
      <c r="L48" s="5" t="str">
        <f>IF(ISBLANK(VLOOKUP(Proj5[[#This Row],[ID]],Query!$A:$L,12,FALSE)),"",VLOOKUP(Proj5[[#This Row],[ID]],Query!$A:$L,12,FALSE))</f>
        <v/>
      </c>
      <c r="M48" s="5" t="str">
        <f>IF(ISBLANK(VLOOKUP(Proj5[[#This Row],[ID]],Query!$A:$M,13,FALSE)),"",VLOOKUP(Proj5[[#This Row],[ID]],Query!$A:$M,13,FALSE))</f>
        <v/>
      </c>
      <c r="N48" s="5" t="str">
        <f>IF(ISBLANK(VLOOKUP(Proj5[[#This Row],[ID]],Query!$A:$N,14,FALSE)),"",VLOOKUP(Proj5[[#This Row],[ID]],Query!$A:$N,14,FALSE))</f>
        <v/>
      </c>
      <c r="O48" s="5" t="str">
        <f>IF(ISBLANK(VLOOKUP(Proj5[[#This Row],[ID]],Query!$A:$O,15,FALSE)),"",VLOOKUP(Proj5[[#This Row],[ID]],Query!$A:$O,15,FALSE))</f>
        <v/>
      </c>
      <c r="P48" t="str">
        <f>IF(ISBLANK(VLOOKUP(Proj5[[#This Row],[ID]],Query!$A:$P,16,FALSE)),"",VLOOKUP(Proj5[[#This Row],[ID]],Query!$A:$P,16,FALSE))</f>
        <v/>
      </c>
    </row>
    <row r="49" spans="1:16">
      <c r="A49" s="18" t="s">
        <v>400</v>
      </c>
      <c r="L49" s="5" t="str">
        <f>IF(ISBLANK(VLOOKUP(Proj5[[#This Row],[ID]],Query!$A:$L,12,FALSE)),"",VLOOKUP(Proj5[[#This Row],[ID]],Query!$A:$L,12,FALSE))</f>
        <v/>
      </c>
      <c r="M49" s="5" t="str">
        <f>IF(ISBLANK(VLOOKUP(Proj5[[#This Row],[ID]],Query!$A:$M,13,FALSE)),"",VLOOKUP(Proj5[[#This Row],[ID]],Query!$A:$M,13,FALSE))</f>
        <v/>
      </c>
      <c r="N49" s="5" t="str">
        <f>IF(ISBLANK(VLOOKUP(Proj5[[#This Row],[ID]],Query!$A:$N,14,FALSE)),"",VLOOKUP(Proj5[[#This Row],[ID]],Query!$A:$N,14,FALSE))</f>
        <v/>
      </c>
      <c r="O49" s="5" t="str">
        <f>IF(ISBLANK(VLOOKUP(Proj5[[#This Row],[ID]],Query!$A:$O,15,FALSE)),"",VLOOKUP(Proj5[[#This Row],[ID]],Query!$A:$O,15,FALSE))</f>
        <v/>
      </c>
      <c r="P49" t="str">
        <f>IF(ISBLANK(VLOOKUP(Proj5[[#This Row],[ID]],Query!$A:$P,16,FALSE)),"",VLOOKUP(Proj5[[#This Row],[ID]],Query!$A:$P,16,FALSE))</f>
        <v/>
      </c>
    </row>
    <row r="50" spans="1:16">
      <c r="A50" s="18" t="s">
        <v>401</v>
      </c>
      <c r="L50" s="5" t="str">
        <f>IF(ISBLANK(VLOOKUP(Proj5[[#This Row],[ID]],Query!$A:$L,12,FALSE)),"",VLOOKUP(Proj5[[#This Row],[ID]],Query!$A:$L,12,FALSE))</f>
        <v/>
      </c>
      <c r="M50" s="5" t="str">
        <f>IF(ISBLANK(VLOOKUP(Proj5[[#This Row],[ID]],Query!$A:$M,13,FALSE)),"",VLOOKUP(Proj5[[#This Row],[ID]],Query!$A:$M,13,FALSE))</f>
        <v/>
      </c>
      <c r="N50" s="5" t="str">
        <f>IF(ISBLANK(VLOOKUP(Proj5[[#This Row],[ID]],Query!$A:$N,14,FALSE)),"",VLOOKUP(Proj5[[#This Row],[ID]],Query!$A:$N,14,FALSE))</f>
        <v/>
      </c>
      <c r="O50" s="5" t="str">
        <f>IF(ISBLANK(VLOOKUP(Proj5[[#This Row],[ID]],Query!$A:$O,15,FALSE)),"",VLOOKUP(Proj5[[#This Row],[ID]],Query!$A:$O,15,FALSE))</f>
        <v/>
      </c>
      <c r="P50" t="str">
        <f>IF(ISBLANK(VLOOKUP(Proj5[[#This Row],[ID]],Query!$A:$P,16,FALSE)),"",VLOOKUP(Proj5[[#This Row],[ID]],Query!$A:$P,16,FALSE))</f>
        <v/>
      </c>
    </row>
    <row r="51" spans="1:16">
      <c r="A51" s="18" t="s">
        <v>402</v>
      </c>
      <c r="L51" s="5" t="str">
        <f>IF(ISBLANK(VLOOKUP(Proj5[[#This Row],[ID]],Query!$A:$L,12,FALSE)),"",VLOOKUP(Proj5[[#This Row],[ID]],Query!$A:$L,12,FALSE))</f>
        <v/>
      </c>
      <c r="M51" s="5" t="str">
        <f>IF(ISBLANK(VLOOKUP(Proj5[[#This Row],[ID]],Query!$A:$M,13,FALSE)),"",VLOOKUP(Proj5[[#This Row],[ID]],Query!$A:$M,13,FALSE))</f>
        <v/>
      </c>
      <c r="N51" s="5" t="str">
        <f>IF(ISBLANK(VLOOKUP(Proj5[[#This Row],[ID]],Query!$A:$N,14,FALSE)),"",VLOOKUP(Proj5[[#This Row],[ID]],Query!$A:$N,14,FALSE))</f>
        <v/>
      </c>
      <c r="O51" s="5" t="str">
        <f>IF(ISBLANK(VLOOKUP(Proj5[[#This Row],[ID]],Query!$A:$O,15,FALSE)),"",VLOOKUP(Proj5[[#This Row],[ID]],Query!$A:$O,15,FALSE))</f>
        <v/>
      </c>
      <c r="P51" t="str">
        <f>IF(ISBLANK(VLOOKUP(Proj5[[#This Row],[ID]],Query!$A:$P,16,FALSE)),"",VLOOKUP(Proj5[[#This Row],[ID]],Query!$A:$P,16,FALSE))</f>
        <v/>
      </c>
    </row>
    <row r="52" spans="1:16">
      <c r="A52" s="18" t="s">
        <v>403</v>
      </c>
      <c r="L52" s="5" t="str">
        <f>IF(ISBLANK(VLOOKUP(Proj5[[#This Row],[ID]],Query!$A:$L,12,FALSE)),"",VLOOKUP(Proj5[[#This Row],[ID]],Query!$A:$L,12,FALSE))</f>
        <v/>
      </c>
      <c r="M52" s="5" t="str">
        <f>IF(ISBLANK(VLOOKUP(Proj5[[#This Row],[ID]],Query!$A:$M,13,FALSE)),"",VLOOKUP(Proj5[[#This Row],[ID]],Query!$A:$M,13,FALSE))</f>
        <v/>
      </c>
      <c r="N52" s="5" t="str">
        <f>IF(ISBLANK(VLOOKUP(Proj5[[#This Row],[ID]],Query!$A:$N,14,FALSE)),"",VLOOKUP(Proj5[[#This Row],[ID]],Query!$A:$N,14,FALSE))</f>
        <v/>
      </c>
      <c r="O52" s="5" t="str">
        <f>IF(ISBLANK(VLOOKUP(Proj5[[#This Row],[ID]],Query!$A:$O,15,FALSE)),"",VLOOKUP(Proj5[[#This Row],[ID]],Query!$A:$O,15,FALSE))</f>
        <v/>
      </c>
      <c r="P52" t="str">
        <f>IF(ISBLANK(VLOOKUP(Proj5[[#This Row],[ID]],Query!$A:$P,16,FALSE)),"",VLOOKUP(Proj5[[#This Row],[ID]],Query!$A:$P,16,FALSE))</f>
        <v/>
      </c>
    </row>
    <row r="53" spans="1:16">
      <c r="A53" s="18" t="s">
        <v>404</v>
      </c>
      <c r="L53" s="5" t="str">
        <f>IF(ISBLANK(VLOOKUP(Proj5[[#This Row],[ID]],Query!$A:$L,12,FALSE)),"",VLOOKUP(Proj5[[#This Row],[ID]],Query!$A:$L,12,FALSE))</f>
        <v/>
      </c>
      <c r="M53" s="5" t="str">
        <f>IF(ISBLANK(VLOOKUP(Proj5[[#This Row],[ID]],Query!$A:$M,13,FALSE)),"",VLOOKUP(Proj5[[#This Row],[ID]],Query!$A:$M,13,FALSE))</f>
        <v/>
      </c>
      <c r="N53" s="5" t="str">
        <f>IF(ISBLANK(VLOOKUP(Proj5[[#This Row],[ID]],Query!$A:$N,14,FALSE)),"",VLOOKUP(Proj5[[#This Row],[ID]],Query!$A:$N,14,FALSE))</f>
        <v/>
      </c>
      <c r="O53" s="5" t="str">
        <f>IF(ISBLANK(VLOOKUP(Proj5[[#This Row],[ID]],Query!$A:$O,15,FALSE)),"",VLOOKUP(Proj5[[#This Row],[ID]],Query!$A:$O,15,FALSE))</f>
        <v/>
      </c>
      <c r="P53" t="str">
        <f>IF(ISBLANK(VLOOKUP(Proj5[[#This Row],[ID]],Query!$A:$P,16,FALSE)),"",VLOOKUP(Proj5[[#This Row],[ID]],Query!$A:$P,16,FALSE))</f>
        <v/>
      </c>
    </row>
    <row r="54" spans="1:16">
      <c r="A54" s="18" t="s">
        <v>405</v>
      </c>
      <c r="L54" s="5" t="str">
        <f>IF(ISBLANK(VLOOKUP(Proj5[[#This Row],[ID]],Query!$A:$L,12,FALSE)),"",VLOOKUP(Proj5[[#This Row],[ID]],Query!$A:$L,12,FALSE))</f>
        <v/>
      </c>
      <c r="M54" s="5" t="str">
        <f>IF(ISBLANK(VLOOKUP(Proj5[[#This Row],[ID]],Query!$A:$M,13,FALSE)),"",VLOOKUP(Proj5[[#This Row],[ID]],Query!$A:$M,13,FALSE))</f>
        <v/>
      </c>
      <c r="N54" s="5" t="str">
        <f>IF(ISBLANK(VLOOKUP(Proj5[[#This Row],[ID]],Query!$A:$N,14,FALSE)),"",VLOOKUP(Proj5[[#This Row],[ID]],Query!$A:$N,14,FALSE))</f>
        <v/>
      </c>
      <c r="O54" s="5" t="str">
        <f>IF(ISBLANK(VLOOKUP(Proj5[[#This Row],[ID]],Query!$A:$O,15,FALSE)),"",VLOOKUP(Proj5[[#This Row],[ID]],Query!$A:$O,15,FALSE))</f>
        <v/>
      </c>
      <c r="P54" t="str">
        <f>IF(ISBLANK(VLOOKUP(Proj5[[#This Row],[ID]],Query!$A:$P,16,FALSE)),"",VLOOKUP(Proj5[[#This Row],[ID]],Query!$A:$P,16,FALSE))</f>
        <v/>
      </c>
    </row>
    <row r="55" spans="1:16">
      <c r="A55" s="18" t="s">
        <v>406</v>
      </c>
      <c r="L55" s="5" t="str">
        <f>IF(ISBLANK(VLOOKUP(Proj5[[#This Row],[ID]],Query!$A:$L,12,FALSE)),"",VLOOKUP(Proj5[[#This Row],[ID]],Query!$A:$L,12,FALSE))</f>
        <v/>
      </c>
      <c r="M55" s="5" t="str">
        <f>IF(ISBLANK(VLOOKUP(Proj5[[#This Row],[ID]],Query!$A:$M,13,FALSE)),"",VLOOKUP(Proj5[[#This Row],[ID]],Query!$A:$M,13,FALSE))</f>
        <v/>
      </c>
      <c r="N55" s="5" t="str">
        <f>IF(ISBLANK(VLOOKUP(Proj5[[#This Row],[ID]],Query!$A:$N,14,FALSE)),"",VLOOKUP(Proj5[[#This Row],[ID]],Query!$A:$N,14,FALSE))</f>
        <v/>
      </c>
      <c r="O55" s="5" t="str">
        <f>IF(ISBLANK(VLOOKUP(Proj5[[#This Row],[ID]],Query!$A:$O,15,FALSE)),"",VLOOKUP(Proj5[[#This Row],[ID]],Query!$A:$O,15,FALSE))</f>
        <v/>
      </c>
      <c r="P55" t="str">
        <f>IF(ISBLANK(VLOOKUP(Proj5[[#This Row],[ID]],Query!$A:$P,16,FALSE)),"",VLOOKUP(Proj5[[#This Row],[ID]],Query!$A:$P,16,FALSE))</f>
        <v/>
      </c>
    </row>
    <row r="56" spans="1:16">
      <c r="A56" s="18" t="s">
        <v>407</v>
      </c>
      <c r="L56" s="5" t="str">
        <f>IF(ISBLANK(VLOOKUP(Proj5[[#This Row],[ID]],Query!$A:$L,12,FALSE)),"",VLOOKUP(Proj5[[#This Row],[ID]],Query!$A:$L,12,FALSE))</f>
        <v/>
      </c>
      <c r="M56" s="5" t="str">
        <f>IF(ISBLANK(VLOOKUP(Proj5[[#This Row],[ID]],Query!$A:$M,13,FALSE)),"",VLOOKUP(Proj5[[#This Row],[ID]],Query!$A:$M,13,FALSE))</f>
        <v/>
      </c>
      <c r="N56" s="5" t="str">
        <f>IF(ISBLANK(VLOOKUP(Proj5[[#This Row],[ID]],Query!$A:$N,14,FALSE)),"",VLOOKUP(Proj5[[#This Row],[ID]],Query!$A:$N,14,FALSE))</f>
        <v/>
      </c>
      <c r="O56" s="5" t="str">
        <f>IF(ISBLANK(VLOOKUP(Proj5[[#This Row],[ID]],Query!$A:$O,15,FALSE)),"",VLOOKUP(Proj5[[#This Row],[ID]],Query!$A:$O,15,FALSE))</f>
        <v/>
      </c>
      <c r="P56" t="str">
        <f>IF(ISBLANK(VLOOKUP(Proj5[[#This Row],[ID]],Query!$A:$P,16,FALSE)),"",VLOOKUP(Proj5[[#This Row],[ID]],Query!$A:$P,16,FALSE))</f>
        <v/>
      </c>
    </row>
    <row r="57" spans="1:16">
      <c r="A57" s="18" t="s">
        <v>408</v>
      </c>
      <c r="L57" s="5" t="str">
        <f>IF(ISBLANK(VLOOKUP(Proj5[[#This Row],[ID]],Query!$A:$L,12,FALSE)),"",VLOOKUP(Proj5[[#This Row],[ID]],Query!$A:$L,12,FALSE))</f>
        <v/>
      </c>
      <c r="M57" s="5" t="str">
        <f>IF(ISBLANK(VLOOKUP(Proj5[[#This Row],[ID]],Query!$A:$M,13,FALSE)),"",VLOOKUP(Proj5[[#This Row],[ID]],Query!$A:$M,13,FALSE))</f>
        <v/>
      </c>
      <c r="N57" s="5" t="str">
        <f>IF(ISBLANK(VLOOKUP(Proj5[[#This Row],[ID]],Query!$A:$N,14,FALSE)),"",VLOOKUP(Proj5[[#This Row],[ID]],Query!$A:$N,14,FALSE))</f>
        <v/>
      </c>
      <c r="O57" s="5" t="str">
        <f>IF(ISBLANK(VLOOKUP(Proj5[[#This Row],[ID]],Query!$A:$O,15,FALSE)),"",VLOOKUP(Proj5[[#This Row],[ID]],Query!$A:$O,15,FALSE))</f>
        <v/>
      </c>
      <c r="P57" t="str">
        <f>IF(ISBLANK(VLOOKUP(Proj5[[#This Row],[ID]],Query!$A:$P,16,FALSE)),"",VLOOKUP(Proj5[[#This Row],[ID]],Query!$A:$P,16,FALSE))</f>
        <v/>
      </c>
    </row>
    <row r="58" spans="1:16">
      <c r="A58" s="18" t="s">
        <v>409</v>
      </c>
      <c r="L58" s="5" t="str">
        <f>IF(ISBLANK(VLOOKUP(Proj5[[#This Row],[ID]],Query!$A:$L,12,FALSE)),"",VLOOKUP(Proj5[[#This Row],[ID]],Query!$A:$L,12,FALSE))</f>
        <v/>
      </c>
      <c r="M58" s="5" t="str">
        <f>IF(ISBLANK(VLOOKUP(Proj5[[#This Row],[ID]],Query!$A:$M,13,FALSE)),"",VLOOKUP(Proj5[[#This Row],[ID]],Query!$A:$M,13,FALSE))</f>
        <v/>
      </c>
      <c r="N58" s="5" t="str">
        <f>IF(ISBLANK(VLOOKUP(Proj5[[#This Row],[ID]],Query!$A:$N,14,FALSE)),"",VLOOKUP(Proj5[[#This Row],[ID]],Query!$A:$N,14,FALSE))</f>
        <v/>
      </c>
      <c r="O58" s="5" t="str">
        <f>IF(ISBLANK(VLOOKUP(Proj5[[#This Row],[ID]],Query!$A:$O,15,FALSE)),"",VLOOKUP(Proj5[[#This Row],[ID]],Query!$A:$O,15,FALSE))</f>
        <v/>
      </c>
      <c r="P58" t="str">
        <f>IF(ISBLANK(VLOOKUP(Proj5[[#This Row],[ID]],Query!$A:$P,16,FALSE)),"",VLOOKUP(Proj5[[#This Row],[ID]],Query!$A:$P,16,FALSE))</f>
        <v/>
      </c>
    </row>
    <row r="59" spans="1:16">
      <c r="A59" s="18" t="s">
        <v>410</v>
      </c>
      <c r="L59" s="5" t="str">
        <f>IF(ISBLANK(VLOOKUP(Proj5[[#This Row],[ID]],Query!$A:$L,12,FALSE)),"",VLOOKUP(Proj5[[#This Row],[ID]],Query!$A:$L,12,FALSE))</f>
        <v/>
      </c>
      <c r="M59" s="5" t="str">
        <f>IF(ISBLANK(VLOOKUP(Proj5[[#This Row],[ID]],Query!$A:$M,13,FALSE)),"",VLOOKUP(Proj5[[#This Row],[ID]],Query!$A:$M,13,FALSE))</f>
        <v/>
      </c>
      <c r="N59" s="5" t="str">
        <f>IF(ISBLANK(VLOOKUP(Proj5[[#This Row],[ID]],Query!$A:$N,14,FALSE)),"",VLOOKUP(Proj5[[#This Row],[ID]],Query!$A:$N,14,FALSE))</f>
        <v/>
      </c>
      <c r="O59" s="5" t="str">
        <f>IF(ISBLANK(VLOOKUP(Proj5[[#This Row],[ID]],Query!$A:$O,15,FALSE)),"",VLOOKUP(Proj5[[#This Row],[ID]],Query!$A:$O,15,FALSE))</f>
        <v/>
      </c>
      <c r="P59" t="str">
        <f>IF(ISBLANK(VLOOKUP(Proj5[[#This Row],[ID]],Query!$A:$P,16,FALSE)),"",VLOOKUP(Proj5[[#This Row],[ID]],Query!$A:$P,16,FALSE))</f>
        <v/>
      </c>
    </row>
    <row r="60" spans="1:16">
      <c r="A60" s="18" t="s">
        <v>411</v>
      </c>
      <c r="L60" s="5" t="str">
        <f>IF(ISBLANK(VLOOKUP(Proj5[[#This Row],[ID]],Query!$A:$L,12,FALSE)),"",VLOOKUP(Proj5[[#This Row],[ID]],Query!$A:$L,12,FALSE))</f>
        <v/>
      </c>
      <c r="M60" s="5" t="str">
        <f>IF(ISBLANK(VLOOKUP(Proj5[[#This Row],[ID]],Query!$A:$M,13,FALSE)),"",VLOOKUP(Proj5[[#This Row],[ID]],Query!$A:$M,13,FALSE))</f>
        <v/>
      </c>
      <c r="N60" s="5" t="str">
        <f>IF(ISBLANK(VLOOKUP(Proj5[[#This Row],[ID]],Query!$A:$N,14,FALSE)),"",VLOOKUP(Proj5[[#This Row],[ID]],Query!$A:$N,14,FALSE))</f>
        <v/>
      </c>
      <c r="O60" s="5" t="str">
        <f>IF(ISBLANK(VLOOKUP(Proj5[[#This Row],[ID]],Query!$A:$O,15,FALSE)),"",VLOOKUP(Proj5[[#This Row],[ID]],Query!$A:$O,15,FALSE))</f>
        <v/>
      </c>
      <c r="P60" t="str">
        <f>IF(ISBLANK(VLOOKUP(Proj5[[#This Row],[ID]],Query!$A:$P,16,FALSE)),"",VLOOKUP(Proj5[[#This Row],[ID]],Query!$A:$P,16,FALSE))</f>
        <v/>
      </c>
    </row>
    <row r="61" spans="1:16">
      <c r="A61" s="18" t="s">
        <v>412</v>
      </c>
      <c r="L61" s="5" t="str">
        <f>IF(ISBLANK(VLOOKUP(Proj5[[#This Row],[ID]],Query!$A:$L,12,FALSE)),"",VLOOKUP(Proj5[[#This Row],[ID]],Query!$A:$L,12,FALSE))</f>
        <v/>
      </c>
      <c r="M61" s="5" t="str">
        <f>IF(ISBLANK(VLOOKUP(Proj5[[#This Row],[ID]],Query!$A:$M,13,FALSE)),"",VLOOKUP(Proj5[[#This Row],[ID]],Query!$A:$M,13,FALSE))</f>
        <v/>
      </c>
      <c r="N61" s="5" t="str">
        <f>IF(ISBLANK(VLOOKUP(Proj5[[#This Row],[ID]],Query!$A:$N,14,FALSE)),"",VLOOKUP(Proj5[[#This Row],[ID]],Query!$A:$N,14,FALSE))</f>
        <v/>
      </c>
      <c r="O61" s="5" t="str">
        <f>IF(ISBLANK(VLOOKUP(Proj5[[#This Row],[ID]],Query!$A:$O,15,FALSE)),"",VLOOKUP(Proj5[[#This Row],[ID]],Query!$A:$O,15,FALSE))</f>
        <v/>
      </c>
      <c r="P61" t="str">
        <f>IF(ISBLANK(VLOOKUP(Proj5[[#This Row],[ID]],Query!$A:$P,16,FALSE)),"",VLOOKUP(Proj5[[#This Row],[ID]],Query!$A:$P,16,FALSE))</f>
        <v/>
      </c>
    </row>
    <row r="62" spans="1:16">
      <c r="A62" s="18" t="s">
        <v>413</v>
      </c>
      <c r="L62" s="5" t="str">
        <f>IF(ISBLANK(VLOOKUP(Proj5[[#This Row],[ID]],Query!$A:$L,12,FALSE)),"",VLOOKUP(Proj5[[#This Row],[ID]],Query!$A:$L,12,FALSE))</f>
        <v/>
      </c>
      <c r="M62" s="5" t="str">
        <f>IF(ISBLANK(VLOOKUP(Proj5[[#This Row],[ID]],Query!$A:$M,13,FALSE)),"",VLOOKUP(Proj5[[#This Row],[ID]],Query!$A:$M,13,FALSE))</f>
        <v/>
      </c>
      <c r="N62" s="5" t="str">
        <f>IF(ISBLANK(VLOOKUP(Proj5[[#This Row],[ID]],Query!$A:$N,14,FALSE)),"",VLOOKUP(Proj5[[#This Row],[ID]],Query!$A:$N,14,FALSE))</f>
        <v/>
      </c>
      <c r="O62" s="5" t="str">
        <f>IF(ISBLANK(VLOOKUP(Proj5[[#This Row],[ID]],Query!$A:$O,15,FALSE)),"",VLOOKUP(Proj5[[#This Row],[ID]],Query!$A:$O,15,FALSE))</f>
        <v/>
      </c>
      <c r="P62" t="str">
        <f>IF(ISBLANK(VLOOKUP(Proj5[[#This Row],[ID]],Query!$A:$P,16,FALSE)),"",VLOOKUP(Proj5[[#This Row],[ID]],Query!$A:$P,16,FALSE))</f>
        <v/>
      </c>
    </row>
    <row r="63" spans="1:16">
      <c r="A63" s="18" t="s">
        <v>414</v>
      </c>
      <c r="L63" s="5" t="str">
        <f>IF(ISBLANK(VLOOKUP(Proj5[[#This Row],[ID]],Query!$A:$L,12,FALSE)),"",VLOOKUP(Proj5[[#This Row],[ID]],Query!$A:$L,12,FALSE))</f>
        <v/>
      </c>
      <c r="M63" s="5" t="str">
        <f>IF(ISBLANK(VLOOKUP(Proj5[[#This Row],[ID]],Query!$A:$M,13,FALSE)),"",VLOOKUP(Proj5[[#This Row],[ID]],Query!$A:$M,13,FALSE))</f>
        <v/>
      </c>
      <c r="N63" s="5" t="str">
        <f>IF(ISBLANK(VLOOKUP(Proj5[[#This Row],[ID]],Query!$A:$N,14,FALSE)),"",VLOOKUP(Proj5[[#This Row],[ID]],Query!$A:$N,14,FALSE))</f>
        <v/>
      </c>
      <c r="O63" s="5" t="str">
        <f>IF(ISBLANK(VLOOKUP(Proj5[[#This Row],[ID]],Query!$A:$O,15,FALSE)),"",VLOOKUP(Proj5[[#This Row],[ID]],Query!$A:$O,15,FALSE))</f>
        <v/>
      </c>
      <c r="P63" t="str">
        <f>IF(ISBLANK(VLOOKUP(Proj5[[#This Row],[ID]],Query!$A:$P,16,FALSE)),"",VLOOKUP(Proj5[[#This Row],[ID]],Query!$A:$P,16,FALSE))</f>
        <v/>
      </c>
    </row>
    <row r="64" spans="1:16">
      <c r="A64" s="18" t="s">
        <v>415</v>
      </c>
      <c r="L64" s="5" t="str">
        <f>IF(ISBLANK(VLOOKUP(Proj5[[#This Row],[ID]],Query!$A:$L,12,FALSE)),"",VLOOKUP(Proj5[[#This Row],[ID]],Query!$A:$L,12,FALSE))</f>
        <v/>
      </c>
      <c r="M64" s="5" t="str">
        <f>IF(ISBLANK(VLOOKUP(Proj5[[#This Row],[ID]],Query!$A:$M,13,FALSE)),"",VLOOKUP(Proj5[[#This Row],[ID]],Query!$A:$M,13,FALSE))</f>
        <v/>
      </c>
      <c r="N64" s="5" t="str">
        <f>IF(ISBLANK(VLOOKUP(Proj5[[#This Row],[ID]],Query!$A:$N,14,FALSE)),"",VLOOKUP(Proj5[[#This Row],[ID]],Query!$A:$N,14,FALSE))</f>
        <v/>
      </c>
      <c r="O64" s="5" t="str">
        <f>IF(ISBLANK(VLOOKUP(Proj5[[#This Row],[ID]],Query!$A:$O,15,FALSE)),"",VLOOKUP(Proj5[[#This Row],[ID]],Query!$A:$O,15,FALSE))</f>
        <v/>
      </c>
      <c r="P64" t="str">
        <f>IF(ISBLANK(VLOOKUP(Proj5[[#This Row],[ID]],Query!$A:$P,16,FALSE)),"",VLOOKUP(Proj5[[#This Row],[ID]],Query!$A:$P,16,FALSE))</f>
        <v/>
      </c>
    </row>
    <row r="65" spans="1:16">
      <c r="A65" s="18" t="s">
        <v>416</v>
      </c>
      <c r="L65" s="5" t="str">
        <f>IF(ISBLANK(VLOOKUP(Proj5[[#This Row],[ID]],Query!$A:$L,12,FALSE)),"",VLOOKUP(Proj5[[#This Row],[ID]],Query!$A:$L,12,FALSE))</f>
        <v/>
      </c>
      <c r="M65" s="5" t="str">
        <f>IF(ISBLANK(VLOOKUP(Proj5[[#This Row],[ID]],Query!$A:$M,13,FALSE)),"",VLOOKUP(Proj5[[#This Row],[ID]],Query!$A:$M,13,FALSE))</f>
        <v/>
      </c>
      <c r="N65" s="5" t="str">
        <f>IF(ISBLANK(VLOOKUP(Proj5[[#This Row],[ID]],Query!$A:$N,14,FALSE)),"",VLOOKUP(Proj5[[#This Row],[ID]],Query!$A:$N,14,FALSE))</f>
        <v/>
      </c>
      <c r="O65" s="5" t="str">
        <f>IF(ISBLANK(VLOOKUP(Proj5[[#This Row],[ID]],Query!$A:$O,15,FALSE)),"",VLOOKUP(Proj5[[#This Row],[ID]],Query!$A:$O,15,FALSE))</f>
        <v/>
      </c>
      <c r="P65" t="str">
        <f>IF(ISBLANK(VLOOKUP(Proj5[[#This Row],[ID]],Query!$A:$P,16,FALSE)),"",VLOOKUP(Proj5[[#This Row],[ID]],Query!$A:$P,16,FALSE))</f>
        <v/>
      </c>
    </row>
    <row r="66" spans="1:16">
      <c r="A66" s="18" t="s">
        <v>417</v>
      </c>
      <c r="L66" s="5" t="str">
        <f>IF(ISBLANK(VLOOKUP(Proj5[[#This Row],[ID]],Query!$A:$L,12,FALSE)),"",VLOOKUP(Proj5[[#This Row],[ID]],Query!$A:$L,12,FALSE))</f>
        <v/>
      </c>
      <c r="M66" s="5" t="str">
        <f>IF(ISBLANK(VLOOKUP(Proj5[[#This Row],[ID]],Query!$A:$M,13,FALSE)),"",VLOOKUP(Proj5[[#This Row],[ID]],Query!$A:$M,13,FALSE))</f>
        <v/>
      </c>
      <c r="N66" s="5" t="str">
        <f>IF(ISBLANK(VLOOKUP(Proj5[[#This Row],[ID]],Query!$A:$N,14,FALSE)),"",VLOOKUP(Proj5[[#This Row],[ID]],Query!$A:$N,14,FALSE))</f>
        <v/>
      </c>
      <c r="O66" s="5" t="str">
        <f>IF(ISBLANK(VLOOKUP(Proj5[[#This Row],[ID]],Query!$A:$O,15,FALSE)),"",VLOOKUP(Proj5[[#This Row],[ID]],Query!$A:$O,15,FALSE))</f>
        <v/>
      </c>
      <c r="P66" t="str">
        <f>IF(ISBLANK(VLOOKUP(Proj5[[#This Row],[ID]],Query!$A:$P,16,FALSE)),"",VLOOKUP(Proj5[[#This Row],[ID]],Query!$A:$P,16,FALSE))</f>
        <v/>
      </c>
    </row>
    <row r="67" spans="1:16">
      <c r="A67" s="18" t="s">
        <v>418</v>
      </c>
      <c r="L67" s="5" t="str">
        <f>IF(ISBLANK(VLOOKUP(Proj5[[#This Row],[ID]],Query!$A:$L,12,FALSE)),"",VLOOKUP(Proj5[[#This Row],[ID]],Query!$A:$L,12,FALSE))</f>
        <v/>
      </c>
      <c r="M67" s="5" t="str">
        <f>IF(ISBLANK(VLOOKUP(Proj5[[#This Row],[ID]],Query!$A:$M,13,FALSE)),"",VLOOKUP(Proj5[[#This Row],[ID]],Query!$A:$M,13,FALSE))</f>
        <v/>
      </c>
      <c r="N67" s="5" t="str">
        <f>IF(ISBLANK(VLOOKUP(Proj5[[#This Row],[ID]],Query!$A:$N,14,FALSE)),"",VLOOKUP(Proj5[[#This Row],[ID]],Query!$A:$N,14,FALSE))</f>
        <v/>
      </c>
      <c r="O67" s="5" t="str">
        <f>IF(ISBLANK(VLOOKUP(Proj5[[#This Row],[ID]],Query!$A:$O,15,FALSE)),"",VLOOKUP(Proj5[[#This Row],[ID]],Query!$A:$O,15,FALSE))</f>
        <v/>
      </c>
      <c r="P67" t="str">
        <f>IF(ISBLANK(VLOOKUP(Proj5[[#This Row],[ID]],Query!$A:$P,16,FALSE)),"",VLOOKUP(Proj5[[#This Row],[ID]],Query!$A:$P,16,FALSE))</f>
        <v/>
      </c>
    </row>
    <row r="68" spans="1:16">
      <c r="A68" s="18" t="s">
        <v>419</v>
      </c>
      <c r="L68" s="5" t="str">
        <f>IF(ISBLANK(VLOOKUP(Proj5[[#This Row],[ID]],Query!$A:$L,12,FALSE)),"",VLOOKUP(Proj5[[#This Row],[ID]],Query!$A:$L,12,FALSE))</f>
        <v/>
      </c>
      <c r="M68" s="5" t="str">
        <f>IF(ISBLANK(VLOOKUP(Proj5[[#This Row],[ID]],Query!$A:$M,13,FALSE)),"",VLOOKUP(Proj5[[#This Row],[ID]],Query!$A:$M,13,FALSE))</f>
        <v/>
      </c>
      <c r="N68" s="5" t="str">
        <f>IF(ISBLANK(VLOOKUP(Proj5[[#This Row],[ID]],Query!$A:$N,14,FALSE)),"",VLOOKUP(Proj5[[#This Row],[ID]],Query!$A:$N,14,FALSE))</f>
        <v/>
      </c>
      <c r="O68" s="5" t="str">
        <f>IF(ISBLANK(VLOOKUP(Proj5[[#This Row],[ID]],Query!$A:$O,15,FALSE)),"",VLOOKUP(Proj5[[#This Row],[ID]],Query!$A:$O,15,FALSE))</f>
        <v/>
      </c>
      <c r="P68" t="str">
        <f>IF(ISBLANK(VLOOKUP(Proj5[[#This Row],[ID]],Query!$A:$P,16,FALSE)),"",VLOOKUP(Proj5[[#This Row],[ID]],Query!$A:$P,16,FALSE))</f>
        <v/>
      </c>
    </row>
    <row r="69" spans="1:16">
      <c r="A69" s="18" t="s">
        <v>420</v>
      </c>
      <c r="L69" s="5" t="str">
        <f>IF(ISBLANK(VLOOKUP(Proj5[[#This Row],[ID]],Query!$A:$L,12,FALSE)),"",VLOOKUP(Proj5[[#This Row],[ID]],Query!$A:$L,12,FALSE))</f>
        <v/>
      </c>
      <c r="M69" s="5" t="str">
        <f>IF(ISBLANK(VLOOKUP(Proj5[[#This Row],[ID]],Query!$A:$M,13,FALSE)),"",VLOOKUP(Proj5[[#This Row],[ID]],Query!$A:$M,13,FALSE))</f>
        <v/>
      </c>
      <c r="N69" s="5" t="str">
        <f>IF(ISBLANK(VLOOKUP(Proj5[[#This Row],[ID]],Query!$A:$N,14,FALSE)),"",VLOOKUP(Proj5[[#This Row],[ID]],Query!$A:$N,14,FALSE))</f>
        <v/>
      </c>
      <c r="O69" s="5" t="str">
        <f>IF(ISBLANK(VLOOKUP(Proj5[[#This Row],[ID]],Query!$A:$O,15,FALSE)),"",VLOOKUP(Proj5[[#This Row],[ID]],Query!$A:$O,15,FALSE))</f>
        <v/>
      </c>
      <c r="P69" t="str">
        <f>IF(ISBLANK(VLOOKUP(Proj5[[#This Row],[ID]],Query!$A:$P,16,FALSE)),"",VLOOKUP(Proj5[[#This Row],[ID]],Query!$A:$P,16,FALSE))</f>
        <v/>
      </c>
    </row>
    <row r="70" spans="1:16">
      <c r="A70" s="18" t="s">
        <v>421</v>
      </c>
      <c r="L70" s="5" t="str">
        <f>IF(ISBLANK(VLOOKUP(Proj5[[#This Row],[ID]],Query!$A:$L,12,FALSE)),"",VLOOKUP(Proj5[[#This Row],[ID]],Query!$A:$L,12,FALSE))</f>
        <v/>
      </c>
      <c r="M70" s="5" t="str">
        <f>IF(ISBLANK(VLOOKUP(Proj5[[#This Row],[ID]],Query!$A:$M,13,FALSE)),"",VLOOKUP(Proj5[[#This Row],[ID]],Query!$A:$M,13,FALSE))</f>
        <v/>
      </c>
      <c r="N70" s="5" t="str">
        <f>IF(ISBLANK(VLOOKUP(Proj5[[#This Row],[ID]],Query!$A:$N,14,FALSE)),"",VLOOKUP(Proj5[[#This Row],[ID]],Query!$A:$N,14,FALSE))</f>
        <v/>
      </c>
      <c r="O70" s="5" t="str">
        <f>IF(ISBLANK(VLOOKUP(Proj5[[#This Row],[ID]],Query!$A:$O,15,FALSE)),"",VLOOKUP(Proj5[[#This Row],[ID]],Query!$A:$O,15,FALSE))</f>
        <v/>
      </c>
      <c r="P70" t="str">
        <f>IF(ISBLANK(VLOOKUP(Proj5[[#This Row],[ID]],Query!$A:$P,16,FALSE)),"",VLOOKUP(Proj5[[#This Row],[ID]],Query!$A:$P,16,FALSE))</f>
        <v/>
      </c>
    </row>
    <row r="71" spans="1:16">
      <c r="A71" s="18" t="s">
        <v>422</v>
      </c>
      <c r="L71" s="5" t="str">
        <f>IF(ISBLANK(VLOOKUP(Proj5[[#This Row],[ID]],Query!$A:$L,12,FALSE)),"",VLOOKUP(Proj5[[#This Row],[ID]],Query!$A:$L,12,FALSE))</f>
        <v/>
      </c>
      <c r="M71" s="5" t="str">
        <f>IF(ISBLANK(VLOOKUP(Proj5[[#This Row],[ID]],Query!$A:$M,13,FALSE)),"",VLOOKUP(Proj5[[#This Row],[ID]],Query!$A:$M,13,FALSE))</f>
        <v/>
      </c>
      <c r="N71" s="5" t="str">
        <f>IF(ISBLANK(VLOOKUP(Proj5[[#This Row],[ID]],Query!$A:$N,14,FALSE)),"",VLOOKUP(Proj5[[#This Row],[ID]],Query!$A:$N,14,FALSE))</f>
        <v/>
      </c>
      <c r="O71" s="5" t="str">
        <f>IF(ISBLANK(VLOOKUP(Proj5[[#This Row],[ID]],Query!$A:$O,15,FALSE)),"",VLOOKUP(Proj5[[#This Row],[ID]],Query!$A:$O,15,FALSE))</f>
        <v/>
      </c>
      <c r="P71" t="str">
        <f>IF(ISBLANK(VLOOKUP(Proj5[[#This Row],[ID]],Query!$A:$P,16,FALSE)),"",VLOOKUP(Proj5[[#This Row],[ID]],Query!$A:$P,16,FALSE))</f>
        <v/>
      </c>
    </row>
    <row r="72" spans="1:16">
      <c r="A72" s="18" t="s">
        <v>423</v>
      </c>
      <c r="L72" s="5" t="str">
        <f>IF(ISBLANK(VLOOKUP(Proj5[[#This Row],[ID]],Query!$A:$L,12,FALSE)),"",VLOOKUP(Proj5[[#This Row],[ID]],Query!$A:$L,12,FALSE))</f>
        <v/>
      </c>
      <c r="M72" s="5" t="str">
        <f>IF(ISBLANK(VLOOKUP(Proj5[[#This Row],[ID]],Query!$A:$M,13,FALSE)),"",VLOOKUP(Proj5[[#This Row],[ID]],Query!$A:$M,13,FALSE))</f>
        <v/>
      </c>
      <c r="N72" s="5" t="str">
        <f>IF(ISBLANK(VLOOKUP(Proj5[[#This Row],[ID]],Query!$A:$N,14,FALSE)),"",VLOOKUP(Proj5[[#This Row],[ID]],Query!$A:$N,14,FALSE))</f>
        <v/>
      </c>
      <c r="O72" s="5" t="str">
        <f>IF(ISBLANK(VLOOKUP(Proj5[[#This Row],[ID]],Query!$A:$O,15,FALSE)),"",VLOOKUP(Proj5[[#This Row],[ID]],Query!$A:$O,15,FALSE))</f>
        <v/>
      </c>
      <c r="P72" t="str">
        <f>IF(ISBLANK(VLOOKUP(Proj5[[#This Row],[ID]],Query!$A:$P,16,FALSE)),"",VLOOKUP(Proj5[[#This Row],[ID]],Query!$A:$P,16,FALSE))</f>
        <v/>
      </c>
    </row>
    <row r="73" spans="1:16">
      <c r="A73" s="18" t="s">
        <v>424</v>
      </c>
      <c r="L73" s="5" t="str">
        <f>IF(ISBLANK(VLOOKUP(Proj5[[#This Row],[ID]],Query!$A:$L,12,FALSE)),"",VLOOKUP(Proj5[[#This Row],[ID]],Query!$A:$L,12,FALSE))</f>
        <v/>
      </c>
      <c r="M73" s="5" t="str">
        <f>IF(ISBLANK(VLOOKUP(Proj5[[#This Row],[ID]],Query!$A:$M,13,FALSE)),"",VLOOKUP(Proj5[[#This Row],[ID]],Query!$A:$M,13,FALSE))</f>
        <v/>
      </c>
      <c r="N73" s="5" t="str">
        <f>IF(ISBLANK(VLOOKUP(Proj5[[#This Row],[ID]],Query!$A:$N,14,FALSE)),"",VLOOKUP(Proj5[[#This Row],[ID]],Query!$A:$N,14,FALSE))</f>
        <v/>
      </c>
      <c r="O73" s="5" t="str">
        <f>IF(ISBLANK(VLOOKUP(Proj5[[#This Row],[ID]],Query!$A:$O,15,FALSE)),"",VLOOKUP(Proj5[[#This Row],[ID]],Query!$A:$O,15,FALSE))</f>
        <v/>
      </c>
      <c r="P73" t="str">
        <f>IF(ISBLANK(VLOOKUP(Proj5[[#This Row],[ID]],Query!$A:$P,16,FALSE)),"",VLOOKUP(Proj5[[#This Row],[ID]],Query!$A:$P,16,FALSE))</f>
        <v/>
      </c>
    </row>
    <row r="74" spans="1:16">
      <c r="A74" s="18" t="s">
        <v>425</v>
      </c>
      <c r="L74" s="5" t="str">
        <f>IF(ISBLANK(VLOOKUP(Proj5[[#This Row],[ID]],Query!$A:$L,12,FALSE)),"",VLOOKUP(Proj5[[#This Row],[ID]],Query!$A:$L,12,FALSE))</f>
        <v/>
      </c>
      <c r="M74" s="5" t="str">
        <f>IF(ISBLANK(VLOOKUP(Proj5[[#This Row],[ID]],Query!$A:$M,13,FALSE)),"",VLOOKUP(Proj5[[#This Row],[ID]],Query!$A:$M,13,FALSE))</f>
        <v/>
      </c>
      <c r="N74" s="5" t="str">
        <f>IF(ISBLANK(VLOOKUP(Proj5[[#This Row],[ID]],Query!$A:$N,14,FALSE)),"",VLOOKUP(Proj5[[#This Row],[ID]],Query!$A:$N,14,FALSE))</f>
        <v/>
      </c>
      <c r="O74" s="5" t="str">
        <f>IF(ISBLANK(VLOOKUP(Proj5[[#This Row],[ID]],Query!$A:$O,15,FALSE)),"",VLOOKUP(Proj5[[#This Row],[ID]],Query!$A:$O,15,FALSE))</f>
        <v/>
      </c>
      <c r="P74" t="str">
        <f>IF(ISBLANK(VLOOKUP(Proj5[[#This Row],[ID]],Query!$A:$P,16,FALSE)),"",VLOOKUP(Proj5[[#This Row],[ID]],Query!$A:$P,16,FALSE))</f>
        <v/>
      </c>
    </row>
    <row r="75" spans="1:16">
      <c r="A75" s="18" t="s">
        <v>426</v>
      </c>
      <c r="L75" s="5" t="str">
        <f>IF(ISBLANK(VLOOKUP(Proj5[[#This Row],[ID]],Query!$A:$L,12,FALSE)),"",VLOOKUP(Proj5[[#This Row],[ID]],Query!$A:$L,12,FALSE))</f>
        <v/>
      </c>
      <c r="M75" s="5" t="str">
        <f>IF(ISBLANK(VLOOKUP(Proj5[[#This Row],[ID]],Query!$A:$M,13,FALSE)),"",VLOOKUP(Proj5[[#This Row],[ID]],Query!$A:$M,13,FALSE))</f>
        <v/>
      </c>
      <c r="N75" s="5" t="str">
        <f>IF(ISBLANK(VLOOKUP(Proj5[[#This Row],[ID]],Query!$A:$N,14,FALSE)),"",VLOOKUP(Proj5[[#This Row],[ID]],Query!$A:$N,14,FALSE))</f>
        <v/>
      </c>
      <c r="O75" s="5" t="str">
        <f>IF(ISBLANK(VLOOKUP(Proj5[[#This Row],[ID]],Query!$A:$O,15,FALSE)),"",VLOOKUP(Proj5[[#This Row],[ID]],Query!$A:$O,15,FALSE))</f>
        <v/>
      </c>
      <c r="P75" t="str">
        <f>IF(ISBLANK(VLOOKUP(Proj5[[#This Row],[ID]],Query!$A:$P,16,FALSE)),"",VLOOKUP(Proj5[[#This Row],[ID]],Query!$A:$P,16,FALSE))</f>
        <v/>
      </c>
    </row>
    <row r="76" spans="1:16">
      <c r="A76" s="18" t="s">
        <v>427</v>
      </c>
      <c r="L76" s="5" t="str">
        <f>IF(ISBLANK(VLOOKUP(Proj5[[#This Row],[ID]],Query!$A:$L,12,FALSE)),"",VLOOKUP(Proj5[[#This Row],[ID]],Query!$A:$L,12,FALSE))</f>
        <v/>
      </c>
      <c r="M76" s="5" t="str">
        <f>IF(ISBLANK(VLOOKUP(Proj5[[#This Row],[ID]],Query!$A:$M,13,FALSE)),"",VLOOKUP(Proj5[[#This Row],[ID]],Query!$A:$M,13,FALSE))</f>
        <v/>
      </c>
      <c r="N76" s="5" t="str">
        <f>IF(ISBLANK(VLOOKUP(Proj5[[#This Row],[ID]],Query!$A:$N,14,FALSE)),"",VLOOKUP(Proj5[[#This Row],[ID]],Query!$A:$N,14,FALSE))</f>
        <v/>
      </c>
      <c r="O76" s="5" t="str">
        <f>IF(ISBLANK(VLOOKUP(Proj5[[#This Row],[ID]],Query!$A:$O,15,FALSE)),"",VLOOKUP(Proj5[[#This Row],[ID]],Query!$A:$O,15,FALSE))</f>
        <v/>
      </c>
      <c r="P76" t="str">
        <f>IF(ISBLANK(VLOOKUP(Proj5[[#This Row],[ID]],Query!$A:$P,16,FALSE)),"",VLOOKUP(Proj5[[#This Row],[ID]],Query!$A:$P,16,FALSE))</f>
        <v/>
      </c>
    </row>
    <row r="77" spans="1:16">
      <c r="A77" s="18" t="s">
        <v>428</v>
      </c>
      <c r="L77" s="5" t="str">
        <f>IF(ISBLANK(VLOOKUP(Proj5[[#This Row],[ID]],Query!$A:$L,12,FALSE)),"",VLOOKUP(Proj5[[#This Row],[ID]],Query!$A:$L,12,FALSE))</f>
        <v/>
      </c>
      <c r="M77" s="5" t="str">
        <f>IF(ISBLANK(VLOOKUP(Proj5[[#This Row],[ID]],Query!$A:$M,13,FALSE)),"",VLOOKUP(Proj5[[#This Row],[ID]],Query!$A:$M,13,FALSE))</f>
        <v/>
      </c>
      <c r="N77" s="5" t="str">
        <f>IF(ISBLANK(VLOOKUP(Proj5[[#This Row],[ID]],Query!$A:$N,14,FALSE)),"",VLOOKUP(Proj5[[#This Row],[ID]],Query!$A:$N,14,FALSE))</f>
        <v/>
      </c>
      <c r="O77" s="5" t="str">
        <f>IF(ISBLANK(VLOOKUP(Proj5[[#This Row],[ID]],Query!$A:$O,15,FALSE)),"",VLOOKUP(Proj5[[#This Row],[ID]],Query!$A:$O,15,FALSE))</f>
        <v/>
      </c>
      <c r="P77" t="str">
        <f>IF(ISBLANK(VLOOKUP(Proj5[[#This Row],[ID]],Query!$A:$P,16,FALSE)),"",VLOOKUP(Proj5[[#This Row],[ID]],Query!$A:$P,16,FALSE))</f>
        <v/>
      </c>
    </row>
    <row r="78" spans="1:16">
      <c r="A78" s="18" t="s">
        <v>429</v>
      </c>
      <c r="L78" s="5" t="str">
        <f>IF(ISBLANK(VLOOKUP(Proj5[[#This Row],[ID]],Query!$A:$L,12,FALSE)),"",VLOOKUP(Proj5[[#This Row],[ID]],Query!$A:$L,12,FALSE))</f>
        <v/>
      </c>
      <c r="M78" s="5" t="str">
        <f>IF(ISBLANK(VLOOKUP(Proj5[[#This Row],[ID]],Query!$A:$M,13,FALSE)),"",VLOOKUP(Proj5[[#This Row],[ID]],Query!$A:$M,13,FALSE))</f>
        <v/>
      </c>
      <c r="N78" s="5" t="str">
        <f>IF(ISBLANK(VLOOKUP(Proj5[[#This Row],[ID]],Query!$A:$N,14,FALSE)),"",VLOOKUP(Proj5[[#This Row],[ID]],Query!$A:$N,14,FALSE))</f>
        <v/>
      </c>
      <c r="O78" s="5" t="str">
        <f>IF(ISBLANK(VLOOKUP(Proj5[[#This Row],[ID]],Query!$A:$O,15,FALSE)),"",VLOOKUP(Proj5[[#This Row],[ID]],Query!$A:$O,15,FALSE))</f>
        <v/>
      </c>
      <c r="P78" t="str">
        <f>IF(ISBLANK(VLOOKUP(Proj5[[#This Row],[ID]],Query!$A:$P,16,FALSE)),"",VLOOKUP(Proj5[[#This Row],[ID]],Query!$A:$P,16,FALSE))</f>
        <v/>
      </c>
    </row>
    <row r="79" spans="1:16">
      <c r="A79" s="18" t="s">
        <v>430</v>
      </c>
      <c r="L79" s="5" t="str">
        <f>IF(ISBLANK(VLOOKUP(Proj5[[#This Row],[ID]],Query!$A:$L,12,FALSE)),"",VLOOKUP(Proj5[[#This Row],[ID]],Query!$A:$L,12,FALSE))</f>
        <v/>
      </c>
      <c r="M79" s="5" t="str">
        <f>IF(ISBLANK(VLOOKUP(Proj5[[#This Row],[ID]],Query!$A:$M,13,FALSE)),"",VLOOKUP(Proj5[[#This Row],[ID]],Query!$A:$M,13,FALSE))</f>
        <v/>
      </c>
      <c r="N79" s="5" t="str">
        <f>IF(ISBLANK(VLOOKUP(Proj5[[#This Row],[ID]],Query!$A:$N,14,FALSE)),"",VLOOKUP(Proj5[[#This Row],[ID]],Query!$A:$N,14,FALSE))</f>
        <v/>
      </c>
      <c r="O79" s="5" t="str">
        <f>IF(ISBLANK(VLOOKUP(Proj5[[#This Row],[ID]],Query!$A:$O,15,FALSE)),"",VLOOKUP(Proj5[[#This Row],[ID]],Query!$A:$O,15,FALSE))</f>
        <v/>
      </c>
      <c r="P79" t="str">
        <f>IF(ISBLANK(VLOOKUP(Proj5[[#This Row],[ID]],Query!$A:$P,16,FALSE)),"",VLOOKUP(Proj5[[#This Row],[ID]],Query!$A:$P,16,FALSE))</f>
        <v/>
      </c>
    </row>
    <row r="80" spans="1:16">
      <c r="A80" s="18" t="s">
        <v>431</v>
      </c>
      <c r="L80" s="5" t="str">
        <f>IF(ISBLANK(VLOOKUP(Proj5[[#This Row],[ID]],Query!$A:$L,12,FALSE)),"",VLOOKUP(Proj5[[#This Row],[ID]],Query!$A:$L,12,FALSE))</f>
        <v/>
      </c>
      <c r="M80" s="5" t="str">
        <f>IF(ISBLANK(VLOOKUP(Proj5[[#This Row],[ID]],Query!$A:$M,13,FALSE)),"",VLOOKUP(Proj5[[#This Row],[ID]],Query!$A:$M,13,FALSE))</f>
        <v/>
      </c>
      <c r="N80" s="5" t="str">
        <f>IF(ISBLANK(VLOOKUP(Proj5[[#This Row],[ID]],Query!$A:$N,14,FALSE)),"",VLOOKUP(Proj5[[#This Row],[ID]],Query!$A:$N,14,FALSE))</f>
        <v/>
      </c>
      <c r="O80" s="5" t="str">
        <f>IF(ISBLANK(VLOOKUP(Proj5[[#This Row],[ID]],Query!$A:$O,15,FALSE)),"",VLOOKUP(Proj5[[#This Row],[ID]],Query!$A:$O,15,FALSE))</f>
        <v/>
      </c>
      <c r="P80" t="str">
        <f>IF(ISBLANK(VLOOKUP(Proj5[[#This Row],[ID]],Query!$A:$P,16,FALSE)),"",VLOOKUP(Proj5[[#This Row],[ID]],Query!$A:$P,16,FALSE))</f>
        <v/>
      </c>
    </row>
    <row r="81" spans="1:16">
      <c r="A81" s="18" t="s">
        <v>432</v>
      </c>
      <c r="L81" s="5" t="str">
        <f>IF(ISBLANK(VLOOKUP(Proj5[[#This Row],[ID]],Query!$A:$L,12,FALSE)),"",VLOOKUP(Proj5[[#This Row],[ID]],Query!$A:$L,12,FALSE))</f>
        <v/>
      </c>
      <c r="M81" s="5" t="str">
        <f>IF(ISBLANK(VLOOKUP(Proj5[[#This Row],[ID]],Query!$A:$M,13,FALSE)),"",VLOOKUP(Proj5[[#This Row],[ID]],Query!$A:$M,13,FALSE))</f>
        <v/>
      </c>
      <c r="N81" s="5" t="str">
        <f>IF(ISBLANK(VLOOKUP(Proj5[[#This Row],[ID]],Query!$A:$N,14,FALSE)),"",VLOOKUP(Proj5[[#This Row],[ID]],Query!$A:$N,14,FALSE))</f>
        <v/>
      </c>
      <c r="O81" s="5" t="str">
        <f>IF(ISBLANK(VLOOKUP(Proj5[[#This Row],[ID]],Query!$A:$O,15,FALSE)),"",VLOOKUP(Proj5[[#This Row],[ID]],Query!$A:$O,15,FALSE))</f>
        <v/>
      </c>
      <c r="P81" t="str">
        <f>IF(ISBLANK(VLOOKUP(Proj5[[#This Row],[ID]],Query!$A:$P,16,FALSE)),"",VLOOKUP(Proj5[[#This Row],[ID]],Query!$A:$P,16,FALSE))</f>
        <v/>
      </c>
    </row>
    <row r="82" spans="1:16">
      <c r="A82" s="18" t="s">
        <v>433</v>
      </c>
      <c r="L82" s="5" t="str">
        <f>IF(ISBLANK(VLOOKUP(Proj5[[#This Row],[ID]],Query!$A:$L,12,FALSE)),"",VLOOKUP(Proj5[[#This Row],[ID]],Query!$A:$L,12,FALSE))</f>
        <v/>
      </c>
      <c r="M82" s="5" t="str">
        <f>IF(ISBLANK(VLOOKUP(Proj5[[#This Row],[ID]],Query!$A:$M,13,FALSE)),"",VLOOKUP(Proj5[[#This Row],[ID]],Query!$A:$M,13,FALSE))</f>
        <v/>
      </c>
      <c r="N82" s="5" t="str">
        <f>IF(ISBLANK(VLOOKUP(Proj5[[#This Row],[ID]],Query!$A:$N,14,FALSE)),"",VLOOKUP(Proj5[[#This Row],[ID]],Query!$A:$N,14,FALSE))</f>
        <v/>
      </c>
      <c r="O82" s="5" t="str">
        <f>IF(ISBLANK(VLOOKUP(Proj5[[#This Row],[ID]],Query!$A:$O,15,FALSE)),"",VLOOKUP(Proj5[[#This Row],[ID]],Query!$A:$O,15,FALSE))</f>
        <v/>
      </c>
      <c r="P82" t="str">
        <f>IF(ISBLANK(VLOOKUP(Proj5[[#This Row],[ID]],Query!$A:$P,16,FALSE)),"",VLOOKUP(Proj5[[#This Row],[ID]],Query!$A:$P,16,FALSE))</f>
        <v/>
      </c>
    </row>
    <row r="83" spans="1:16">
      <c r="A83" s="18" t="s">
        <v>434</v>
      </c>
      <c r="L83" s="5" t="str">
        <f>IF(ISBLANK(VLOOKUP(Proj5[[#This Row],[ID]],Query!$A:$L,12,FALSE)),"",VLOOKUP(Proj5[[#This Row],[ID]],Query!$A:$L,12,FALSE))</f>
        <v/>
      </c>
      <c r="M83" s="5" t="str">
        <f>IF(ISBLANK(VLOOKUP(Proj5[[#This Row],[ID]],Query!$A:$M,13,FALSE)),"",VLOOKUP(Proj5[[#This Row],[ID]],Query!$A:$M,13,FALSE))</f>
        <v/>
      </c>
      <c r="N83" s="5" t="str">
        <f>IF(ISBLANK(VLOOKUP(Proj5[[#This Row],[ID]],Query!$A:$N,14,FALSE)),"",VLOOKUP(Proj5[[#This Row],[ID]],Query!$A:$N,14,FALSE))</f>
        <v/>
      </c>
      <c r="O83" s="5" t="str">
        <f>IF(ISBLANK(VLOOKUP(Proj5[[#This Row],[ID]],Query!$A:$O,15,FALSE)),"",VLOOKUP(Proj5[[#This Row],[ID]],Query!$A:$O,15,FALSE))</f>
        <v/>
      </c>
      <c r="P83" t="str">
        <f>IF(ISBLANK(VLOOKUP(Proj5[[#This Row],[ID]],Query!$A:$P,16,FALSE)),"",VLOOKUP(Proj5[[#This Row],[ID]],Query!$A:$P,16,FALSE))</f>
        <v/>
      </c>
    </row>
    <row r="84" spans="1:16">
      <c r="A84" s="18" t="s">
        <v>435</v>
      </c>
      <c r="L84" s="5" t="str">
        <f>IF(ISBLANK(VLOOKUP(Proj5[[#This Row],[ID]],Query!$A:$L,12,FALSE)),"",VLOOKUP(Proj5[[#This Row],[ID]],Query!$A:$L,12,FALSE))</f>
        <v/>
      </c>
      <c r="M84" s="5" t="str">
        <f>IF(ISBLANK(VLOOKUP(Proj5[[#This Row],[ID]],Query!$A:$M,13,FALSE)),"",VLOOKUP(Proj5[[#This Row],[ID]],Query!$A:$M,13,FALSE))</f>
        <v/>
      </c>
      <c r="N84" s="5" t="str">
        <f>IF(ISBLANK(VLOOKUP(Proj5[[#This Row],[ID]],Query!$A:$N,14,FALSE)),"",VLOOKUP(Proj5[[#This Row],[ID]],Query!$A:$N,14,FALSE))</f>
        <v/>
      </c>
      <c r="O84" s="5" t="str">
        <f>IF(ISBLANK(VLOOKUP(Proj5[[#This Row],[ID]],Query!$A:$O,15,FALSE)),"",VLOOKUP(Proj5[[#This Row],[ID]],Query!$A:$O,15,FALSE))</f>
        <v/>
      </c>
      <c r="P84" t="str">
        <f>IF(ISBLANK(VLOOKUP(Proj5[[#This Row],[ID]],Query!$A:$P,16,FALSE)),"",VLOOKUP(Proj5[[#This Row],[ID]],Query!$A:$P,16,FALSE))</f>
        <v/>
      </c>
    </row>
    <row r="85" spans="1:16">
      <c r="A85" s="18" t="s">
        <v>436</v>
      </c>
      <c r="L85" s="5" t="str">
        <f>IF(ISBLANK(VLOOKUP(Proj5[[#This Row],[ID]],Query!$A:$L,12,FALSE)),"",VLOOKUP(Proj5[[#This Row],[ID]],Query!$A:$L,12,FALSE))</f>
        <v/>
      </c>
      <c r="M85" s="5" t="str">
        <f>IF(ISBLANK(VLOOKUP(Proj5[[#This Row],[ID]],Query!$A:$M,13,FALSE)),"",VLOOKUP(Proj5[[#This Row],[ID]],Query!$A:$M,13,FALSE))</f>
        <v/>
      </c>
      <c r="N85" s="5" t="str">
        <f>IF(ISBLANK(VLOOKUP(Proj5[[#This Row],[ID]],Query!$A:$N,14,FALSE)),"",VLOOKUP(Proj5[[#This Row],[ID]],Query!$A:$N,14,FALSE))</f>
        <v/>
      </c>
      <c r="O85" s="5" t="str">
        <f>IF(ISBLANK(VLOOKUP(Proj5[[#This Row],[ID]],Query!$A:$O,15,FALSE)),"",VLOOKUP(Proj5[[#This Row],[ID]],Query!$A:$O,15,FALSE))</f>
        <v/>
      </c>
      <c r="P85" t="str">
        <f>IF(ISBLANK(VLOOKUP(Proj5[[#This Row],[ID]],Query!$A:$P,16,FALSE)),"",VLOOKUP(Proj5[[#This Row],[ID]],Query!$A:$P,16,FALSE))</f>
        <v/>
      </c>
    </row>
    <row r="86" spans="1:16">
      <c r="A86" s="18" t="s">
        <v>437</v>
      </c>
      <c r="L86" s="5" t="str">
        <f>IF(ISBLANK(VLOOKUP(Proj5[[#This Row],[ID]],Query!$A:$L,12,FALSE)),"",VLOOKUP(Proj5[[#This Row],[ID]],Query!$A:$L,12,FALSE))</f>
        <v/>
      </c>
      <c r="M86" s="5" t="str">
        <f>IF(ISBLANK(VLOOKUP(Proj5[[#This Row],[ID]],Query!$A:$M,13,FALSE)),"",VLOOKUP(Proj5[[#This Row],[ID]],Query!$A:$M,13,FALSE))</f>
        <v/>
      </c>
      <c r="N86" s="5" t="str">
        <f>IF(ISBLANK(VLOOKUP(Proj5[[#This Row],[ID]],Query!$A:$N,14,FALSE)),"",VLOOKUP(Proj5[[#This Row],[ID]],Query!$A:$N,14,FALSE))</f>
        <v/>
      </c>
      <c r="O86" s="5" t="str">
        <f>IF(ISBLANK(VLOOKUP(Proj5[[#This Row],[ID]],Query!$A:$O,15,FALSE)),"",VLOOKUP(Proj5[[#This Row],[ID]],Query!$A:$O,15,FALSE))</f>
        <v/>
      </c>
      <c r="P86" t="str">
        <f>IF(ISBLANK(VLOOKUP(Proj5[[#This Row],[ID]],Query!$A:$P,16,FALSE)),"",VLOOKUP(Proj5[[#This Row],[ID]],Query!$A:$P,16,FALSE))</f>
        <v/>
      </c>
    </row>
    <row r="87" spans="1:16">
      <c r="A87" s="18" t="s">
        <v>438</v>
      </c>
      <c r="L87" s="5" t="str">
        <f>IF(ISBLANK(VLOOKUP(Proj5[[#This Row],[ID]],Query!$A:$L,12,FALSE)),"",VLOOKUP(Proj5[[#This Row],[ID]],Query!$A:$L,12,FALSE))</f>
        <v/>
      </c>
      <c r="M87" s="5" t="str">
        <f>IF(ISBLANK(VLOOKUP(Proj5[[#This Row],[ID]],Query!$A:$M,13,FALSE)),"",VLOOKUP(Proj5[[#This Row],[ID]],Query!$A:$M,13,FALSE))</f>
        <v/>
      </c>
      <c r="N87" s="5" t="str">
        <f>IF(ISBLANK(VLOOKUP(Proj5[[#This Row],[ID]],Query!$A:$N,14,FALSE)),"",VLOOKUP(Proj5[[#This Row],[ID]],Query!$A:$N,14,FALSE))</f>
        <v/>
      </c>
      <c r="O87" s="5" t="str">
        <f>IF(ISBLANK(VLOOKUP(Proj5[[#This Row],[ID]],Query!$A:$O,15,FALSE)),"",VLOOKUP(Proj5[[#This Row],[ID]],Query!$A:$O,15,FALSE))</f>
        <v/>
      </c>
      <c r="P87" t="str">
        <f>IF(ISBLANK(VLOOKUP(Proj5[[#This Row],[ID]],Query!$A:$P,16,FALSE)),"",VLOOKUP(Proj5[[#This Row],[ID]],Query!$A:$P,16,FALSE))</f>
        <v/>
      </c>
    </row>
    <row r="88" spans="1:16">
      <c r="A88" s="18" t="s">
        <v>439</v>
      </c>
      <c r="L88" s="5" t="str">
        <f>IF(ISBLANK(VLOOKUP(Proj5[[#This Row],[ID]],Query!$A:$L,12,FALSE)),"",VLOOKUP(Proj5[[#This Row],[ID]],Query!$A:$L,12,FALSE))</f>
        <v/>
      </c>
      <c r="M88" s="5" t="str">
        <f>IF(ISBLANK(VLOOKUP(Proj5[[#This Row],[ID]],Query!$A:$M,13,FALSE)),"",VLOOKUP(Proj5[[#This Row],[ID]],Query!$A:$M,13,FALSE))</f>
        <v/>
      </c>
      <c r="N88" s="5" t="str">
        <f>IF(ISBLANK(VLOOKUP(Proj5[[#This Row],[ID]],Query!$A:$N,14,FALSE)),"",VLOOKUP(Proj5[[#This Row],[ID]],Query!$A:$N,14,FALSE))</f>
        <v/>
      </c>
      <c r="O88" s="5" t="str">
        <f>IF(ISBLANK(VLOOKUP(Proj5[[#This Row],[ID]],Query!$A:$O,15,FALSE)),"",VLOOKUP(Proj5[[#This Row],[ID]],Query!$A:$O,15,FALSE))</f>
        <v/>
      </c>
      <c r="P88" t="str">
        <f>IF(ISBLANK(VLOOKUP(Proj5[[#This Row],[ID]],Query!$A:$P,16,FALSE)),"",VLOOKUP(Proj5[[#This Row],[ID]],Query!$A:$P,16,FALSE))</f>
        <v/>
      </c>
    </row>
    <row r="89" spans="1:16">
      <c r="A89" s="18" t="s">
        <v>440</v>
      </c>
      <c r="L89" s="5" t="str">
        <f>IF(ISBLANK(VLOOKUP(Proj5[[#This Row],[ID]],Query!$A:$L,12,FALSE)),"",VLOOKUP(Proj5[[#This Row],[ID]],Query!$A:$L,12,FALSE))</f>
        <v/>
      </c>
      <c r="M89" s="5" t="str">
        <f>IF(ISBLANK(VLOOKUP(Proj5[[#This Row],[ID]],Query!$A:$M,13,FALSE)),"",VLOOKUP(Proj5[[#This Row],[ID]],Query!$A:$M,13,FALSE))</f>
        <v/>
      </c>
      <c r="N89" s="5" t="str">
        <f>IF(ISBLANK(VLOOKUP(Proj5[[#This Row],[ID]],Query!$A:$N,14,FALSE)),"",VLOOKUP(Proj5[[#This Row],[ID]],Query!$A:$N,14,FALSE))</f>
        <v/>
      </c>
      <c r="O89" s="5" t="str">
        <f>IF(ISBLANK(VLOOKUP(Proj5[[#This Row],[ID]],Query!$A:$O,15,FALSE)),"",VLOOKUP(Proj5[[#This Row],[ID]],Query!$A:$O,15,FALSE))</f>
        <v/>
      </c>
      <c r="P89" t="str">
        <f>IF(ISBLANK(VLOOKUP(Proj5[[#This Row],[ID]],Query!$A:$P,16,FALSE)),"",VLOOKUP(Proj5[[#This Row],[ID]],Query!$A:$P,16,FALSE))</f>
        <v/>
      </c>
    </row>
    <row r="90" spans="1:16">
      <c r="A90" s="18" t="s">
        <v>441</v>
      </c>
      <c r="L90" s="5" t="str">
        <f>IF(ISBLANK(VLOOKUP(Proj5[[#This Row],[ID]],Query!$A:$L,12,FALSE)),"",VLOOKUP(Proj5[[#This Row],[ID]],Query!$A:$L,12,FALSE))</f>
        <v/>
      </c>
      <c r="M90" s="5" t="str">
        <f>IF(ISBLANK(VLOOKUP(Proj5[[#This Row],[ID]],Query!$A:$M,13,FALSE)),"",VLOOKUP(Proj5[[#This Row],[ID]],Query!$A:$M,13,FALSE))</f>
        <v/>
      </c>
      <c r="N90" s="5" t="str">
        <f>IF(ISBLANK(VLOOKUP(Proj5[[#This Row],[ID]],Query!$A:$N,14,FALSE)),"",VLOOKUP(Proj5[[#This Row],[ID]],Query!$A:$N,14,FALSE))</f>
        <v/>
      </c>
      <c r="O90" s="5" t="str">
        <f>IF(ISBLANK(VLOOKUP(Proj5[[#This Row],[ID]],Query!$A:$O,15,FALSE)),"",VLOOKUP(Proj5[[#This Row],[ID]],Query!$A:$O,15,FALSE))</f>
        <v/>
      </c>
      <c r="P90" t="str">
        <f>IF(ISBLANK(VLOOKUP(Proj5[[#This Row],[ID]],Query!$A:$P,16,FALSE)),"",VLOOKUP(Proj5[[#This Row],[ID]],Query!$A:$P,16,FALSE))</f>
        <v/>
      </c>
    </row>
    <row r="91" spans="1:16">
      <c r="A91" s="18" t="s">
        <v>442</v>
      </c>
      <c r="L91" s="5" t="str">
        <f>IF(ISBLANK(VLOOKUP(Proj5[[#This Row],[ID]],Query!$A:$L,12,FALSE)),"",VLOOKUP(Proj5[[#This Row],[ID]],Query!$A:$L,12,FALSE))</f>
        <v/>
      </c>
      <c r="M91" s="5" t="str">
        <f>IF(ISBLANK(VLOOKUP(Proj5[[#This Row],[ID]],Query!$A:$M,13,FALSE)),"",VLOOKUP(Proj5[[#This Row],[ID]],Query!$A:$M,13,FALSE))</f>
        <v/>
      </c>
      <c r="N91" s="5" t="str">
        <f>IF(ISBLANK(VLOOKUP(Proj5[[#This Row],[ID]],Query!$A:$N,14,FALSE)),"",VLOOKUP(Proj5[[#This Row],[ID]],Query!$A:$N,14,FALSE))</f>
        <v/>
      </c>
      <c r="O91" s="5" t="str">
        <f>IF(ISBLANK(VLOOKUP(Proj5[[#This Row],[ID]],Query!$A:$O,15,FALSE)),"",VLOOKUP(Proj5[[#This Row],[ID]],Query!$A:$O,15,FALSE))</f>
        <v/>
      </c>
      <c r="P91" t="str">
        <f>IF(ISBLANK(VLOOKUP(Proj5[[#This Row],[ID]],Query!$A:$P,16,FALSE)),"",VLOOKUP(Proj5[[#This Row],[ID]],Query!$A:$P,16,FALSE))</f>
        <v/>
      </c>
    </row>
    <row r="92" spans="1:16">
      <c r="A92" s="18" t="s">
        <v>443</v>
      </c>
      <c r="L92" s="5" t="str">
        <f>IF(ISBLANK(VLOOKUP(Proj5[[#This Row],[ID]],Query!$A:$L,12,FALSE)),"",VLOOKUP(Proj5[[#This Row],[ID]],Query!$A:$L,12,FALSE))</f>
        <v/>
      </c>
      <c r="M92" s="5" t="str">
        <f>IF(ISBLANK(VLOOKUP(Proj5[[#This Row],[ID]],Query!$A:$M,13,FALSE)),"",VLOOKUP(Proj5[[#This Row],[ID]],Query!$A:$M,13,FALSE))</f>
        <v/>
      </c>
      <c r="N92" s="5" t="str">
        <f>IF(ISBLANK(VLOOKUP(Proj5[[#This Row],[ID]],Query!$A:$N,14,FALSE)),"",VLOOKUP(Proj5[[#This Row],[ID]],Query!$A:$N,14,FALSE))</f>
        <v/>
      </c>
      <c r="O92" s="5" t="str">
        <f>IF(ISBLANK(VLOOKUP(Proj5[[#This Row],[ID]],Query!$A:$O,15,FALSE)),"",VLOOKUP(Proj5[[#This Row],[ID]],Query!$A:$O,15,FALSE))</f>
        <v/>
      </c>
      <c r="P92" t="str">
        <f>IF(ISBLANK(VLOOKUP(Proj5[[#This Row],[ID]],Query!$A:$P,16,FALSE)),"",VLOOKUP(Proj5[[#This Row],[ID]],Query!$A:$P,16,FALSE))</f>
        <v/>
      </c>
    </row>
    <row r="93" spans="1:16">
      <c r="A93" s="18" t="s">
        <v>444</v>
      </c>
      <c r="L93" s="5" t="str">
        <f>IF(ISBLANK(VLOOKUP(Proj5[[#This Row],[ID]],Query!$A:$L,12,FALSE)),"",VLOOKUP(Proj5[[#This Row],[ID]],Query!$A:$L,12,FALSE))</f>
        <v/>
      </c>
      <c r="M93" s="5" t="str">
        <f>IF(ISBLANK(VLOOKUP(Proj5[[#This Row],[ID]],Query!$A:$M,13,FALSE)),"",VLOOKUP(Proj5[[#This Row],[ID]],Query!$A:$M,13,FALSE))</f>
        <v/>
      </c>
      <c r="N93" s="5" t="str">
        <f>IF(ISBLANK(VLOOKUP(Proj5[[#This Row],[ID]],Query!$A:$N,14,FALSE)),"",VLOOKUP(Proj5[[#This Row],[ID]],Query!$A:$N,14,FALSE))</f>
        <v/>
      </c>
      <c r="O93" s="5" t="str">
        <f>IF(ISBLANK(VLOOKUP(Proj5[[#This Row],[ID]],Query!$A:$O,15,FALSE)),"",VLOOKUP(Proj5[[#This Row],[ID]],Query!$A:$O,15,FALSE))</f>
        <v/>
      </c>
      <c r="P93" t="str">
        <f>IF(ISBLANK(VLOOKUP(Proj5[[#This Row],[ID]],Query!$A:$P,16,FALSE)),"",VLOOKUP(Proj5[[#This Row],[ID]],Query!$A:$P,16,FALSE))</f>
        <v/>
      </c>
    </row>
    <row r="94" spans="1:16">
      <c r="A94" s="18" t="s">
        <v>445</v>
      </c>
      <c r="L94" s="5" t="str">
        <f>IF(ISBLANK(VLOOKUP(Proj5[[#This Row],[ID]],Query!$A:$L,12,FALSE)),"",VLOOKUP(Proj5[[#This Row],[ID]],Query!$A:$L,12,FALSE))</f>
        <v/>
      </c>
      <c r="M94" s="5" t="str">
        <f>IF(ISBLANK(VLOOKUP(Proj5[[#This Row],[ID]],Query!$A:$M,13,FALSE)),"",VLOOKUP(Proj5[[#This Row],[ID]],Query!$A:$M,13,FALSE))</f>
        <v/>
      </c>
      <c r="N94" s="5" t="str">
        <f>IF(ISBLANK(VLOOKUP(Proj5[[#This Row],[ID]],Query!$A:$N,14,FALSE)),"",VLOOKUP(Proj5[[#This Row],[ID]],Query!$A:$N,14,FALSE))</f>
        <v/>
      </c>
      <c r="O94" s="5" t="str">
        <f>IF(ISBLANK(VLOOKUP(Proj5[[#This Row],[ID]],Query!$A:$O,15,FALSE)),"",VLOOKUP(Proj5[[#This Row],[ID]],Query!$A:$O,15,FALSE))</f>
        <v/>
      </c>
      <c r="P94" t="str">
        <f>IF(ISBLANK(VLOOKUP(Proj5[[#This Row],[ID]],Query!$A:$P,16,FALSE)),"",VLOOKUP(Proj5[[#This Row],[ID]],Query!$A:$P,16,FALSE))</f>
        <v/>
      </c>
    </row>
    <row r="95" spans="1:16">
      <c r="A95" s="18" t="s">
        <v>446</v>
      </c>
      <c r="L95" s="5" t="str">
        <f>IF(ISBLANK(VLOOKUP(Proj5[[#This Row],[ID]],Query!$A:$L,12,FALSE)),"",VLOOKUP(Proj5[[#This Row],[ID]],Query!$A:$L,12,FALSE))</f>
        <v/>
      </c>
      <c r="M95" s="5" t="str">
        <f>IF(ISBLANK(VLOOKUP(Proj5[[#This Row],[ID]],Query!$A:$M,13,FALSE)),"",VLOOKUP(Proj5[[#This Row],[ID]],Query!$A:$M,13,FALSE))</f>
        <v/>
      </c>
      <c r="N95" s="5" t="str">
        <f>IF(ISBLANK(VLOOKUP(Proj5[[#This Row],[ID]],Query!$A:$N,14,FALSE)),"",VLOOKUP(Proj5[[#This Row],[ID]],Query!$A:$N,14,FALSE))</f>
        <v/>
      </c>
      <c r="O95" s="5" t="str">
        <f>IF(ISBLANK(VLOOKUP(Proj5[[#This Row],[ID]],Query!$A:$O,15,FALSE)),"",VLOOKUP(Proj5[[#This Row],[ID]],Query!$A:$O,15,FALSE))</f>
        <v/>
      </c>
      <c r="P95" t="str">
        <f>IF(ISBLANK(VLOOKUP(Proj5[[#This Row],[ID]],Query!$A:$P,16,FALSE)),"",VLOOKUP(Proj5[[#This Row],[ID]],Query!$A:$P,16,FALSE))</f>
        <v/>
      </c>
    </row>
    <row r="96" spans="1:16">
      <c r="A96" s="18" t="s">
        <v>447</v>
      </c>
      <c r="L96" s="5" t="str">
        <f>IF(ISBLANK(VLOOKUP(Proj5[[#This Row],[ID]],Query!$A:$L,12,FALSE)),"",VLOOKUP(Proj5[[#This Row],[ID]],Query!$A:$L,12,FALSE))</f>
        <v/>
      </c>
      <c r="M96" s="5" t="str">
        <f>IF(ISBLANK(VLOOKUP(Proj5[[#This Row],[ID]],Query!$A:$M,13,FALSE)),"",VLOOKUP(Proj5[[#This Row],[ID]],Query!$A:$M,13,FALSE))</f>
        <v/>
      </c>
      <c r="N96" s="5" t="str">
        <f>IF(ISBLANK(VLOOKUP(Proj5[[#This Row],[ID]],Query!$A:$N,14,FALSE)),"",VLOOKUP(Proj5[[#This Row],[ID]],Query!$A:$N,14,FALSE))</f>
        <v/>
      </c>
      <c r="O96" s="5" t="str">
        <f>IF(ISBLANK(VLOOKUP(Proj5[[#This Row],[ID]],Query!$A:$O,15,FALSE)),"",VLOOKUP(Proj5[[#This Row],[ID]],Query!$A:$O,15,FALSE))</f>
        <v/>
      </c>
      <c r="P96" t="str">
        <f>IF(ISBLANK(VLOOKUP(Proj5[[#This Row],[ID]],Query!$A:$P,16,FALSE)),"",VLOOKUP(Proj5[[#This Row],[ID]],Query!$A:$P,16,FALSE))</f>
        <v/>
      </c>
    </row>
    <row r="97" spans="1:16">
      <c r="A97" s="18" t="s">
        <v>448</v>
      </c>
      <c r="L97" s="5" t="str">
        <f>IF(ISBLANK(VLOOKUP(Proj5[[#This Row],[ID]],Query!$A:$L,12,FALSE)),"",VLOOKUP(Proj5[[#This Row],[ID]],Query!$A:$L,12,FALSE))</f>
        <v/>
      </c>
      <c r="M97" s="5" t="str">
        <f>IF(ISBLANK(VLOOKUP(Proj5[[#This Row],[ID]],Query!$A:$M,13,FALSE)),"",VLOOKUP(Proj5[[#This Row],[ID]],Query!$A:$M,13,FALSE))</f>
        <v/>
      </c>
      <c r="N97" s="5" t="str">
        <f>IF(ISBLANK(VLOOKUP(Proj5[[#This Row],[ID]],Query!$A:$N,14,FALSE)),"",VLOOKUP(Proj5[[#This Row],[ID]],Query!$A:$N,14,FALSE))</f>
        <v/>
      </c>
      <c r="O97" s="5" t="str">
        <f>IF(ISBLANK(VLOOKUP(Proj5[[#This Row],[ID]],Query!$A:$O,15,FALSE)),"",VLOOKUP(Proj5[[#This Row],[ID]],Query!$A:$O,15,FALSE))</f>
        <v/>
      </c>
      <c r="P97" t="str">
        <f>IF(ISBLANK(VLOOKUP(Proj5[[#This Row],[ID]],Query!$A:$P,16,FALSE)),"",VLOOKUP(Proj5[[#This Row],[ID]],Query!$A:$P,16,FALSE))</f>
        <v/>
      </c>
    </row>
    <row r="98" spans="1:16">
      <c r="A98" s="18" t="s">
        <v>449</v>
      </c>
      <c r="L98" s="5" t="str">
        <f>IF(ISBLANK(VLOOKUP(Proj5[[#This Row],[ID]],Query!$A:$L,12,FALSE)),"",VLOOKUP(Proj5[[#This Row],[ID]],Query!$A:$L,12,FALSE))</f>
        <v/>
      </c>
      <c r="M98" s="5" t="str">
        <f>IF(ISBLANK(VLOOKUP(Proj5[[#This Row],[ID]],Query!$A:$M,13,FALSE)),"",VLOOKUP(Proj5[[#This Row],[ID]],Query!$A:$M,13,FALSE))</f>
        <v/>
      </c>
      <c r="N98" s="5" t="str">
        <f>IF(ISBLANK(VLOOKUP(Proj5[[#This Row],[ID]],Query!$A:$N,14,FALSE)),"",VLOOKUP(Proj5[[#This Row],[ID]],Query!$A:$N,14,FALSE))</f>
        <v/>
      </c>
      <c r="O98" s="5" t="str">
        <f>IF(ISBLANK(VLOOKUP(Proj5[[#This Row],[ID]],Query!$A:$O,15,FALSE)),"",VLOOKUP(Proj5[[#This Row],[ID]],Query!$A:$O,15,FALSE))</f>
        <v/>
      </c>
      <c r="P98" t="str">
        <f>IF(ISBLANK(VLOOKUP(Proj5[[#This Row],[ID]],Query!$A:$P,16,FALSE)),"",VLOOKUP(Proj5[[#This Row],[ID]],Query!$A:$P,16,FALSE))</f>
        <v/>
      </c>
    </row>
    <row r="99" spans="1:16">
      <c r="A99" s="18" t="s">
        <v>450</v>
      </c>
      <c r="L99" s="5" t="str">
        <f>IF(ISBLANK(VLOOKUP(Proj5[[#This Row],[ID]],Query!$A:$L,12,FALSE)),"",VLOOKUP(Proj5[[#This Row],[ID]],Query!$A:$L,12,FALSE))</f>
        <v/>
      </c>
      <c r="M99" s="5" t="str">
        <f>IF(ISBLANK(VLOOKUP(Proj5[[#This Row],[ID]],Query!$A:$M,13,FALSE)),"",VLOOKUP(Proj5[[#This Row],[ID]],Query!$A:$M,13,FALSE))</f>
        <v/>
      </c>
      <c r="N99" s="5" t="str">
        <f>IF(ISBLANK(VLOOKUP(Proj5[[#This Row],[ID]],Query!$A:$N,14,FALSE)),"",VLOOKUP(Proj5[[#This Row],[ID]],Query!$A:$N,14,FALSE))</f>
        <v/>
      </c>
      <c r="O99" s="5" t="str">
        <f>IF(ISBLANK(VLOOKUP(Proj5[[#This Row],[ID]],Query!$A:$O,15,FALSE)),"",VLOOKUP(Proj5[[#This Row],[ID]],Query!$A:$O,15,FALSE))</f>
        <v/>
      </c>
      <c r="P99" t="str">
        <f>IF(ISBLANK(VLOOKUP(Proj5[[#This Row],[ID]],Query!$A:$P,16,FALSE)),"",VLOOKUP(Proj5[[#This Row],[ID]],Query!$A:$P,16,FALSE))</f>
        <v/>
      </c>
    </row>
    <row r="100" spans="1:16">
      <c r="A100" s="18" t="s">
        <v>451</v>
      </c>
      <c r="L100" s="5" t="str">
        <f>IF(ISBLANK(VLOOKUP(Proj5[[#This Row],[ID]],Query!$A:$L,12,FALSE)),"",VLOOKUP(Proj5[[#This Row],[ID]],Query!$A:$L,12,FALSE))</f>
        <v/>
      </c>
      <c r="M100" s="5" t="str">
        <f>IF(ISBLANK(VLOOKUP(Proj5[[#This Row],[ID]],Query!$A:$M,13,FALSE)),"",VLOOKUP(Proj5[[#This Row],[ID]],Query!$A:$M,13,FALSE))</f>
        <v/>
      </c>
      <c r="N100" s="5" t="str">
        <f>IF(ISBLANK(VLOOKUP(Proj5[[#This Row],[ID]],Query!$A:$N,14,FALSE)),"",VLOOKUP(Proj5[[#This Row],[ID]],Query!$A:$N,14,FALSE))</f>
        <v/>
      </c>
      <c r="O100" s="5" t="str">
        <f>IF(ISBLANK(VLOOKUP(Proj5[[#This Row],[ID]],Query!$A:$O,15,FALSE)),"",VLOOKUP(Proj5[[#This Row],[ID]],Query!$A:$O,15,FALSE))</f>
        <v/>
      </c>
      <c r="P100" t="str">
        <f>IF(ISBLANK(VLOOKUP(Proj5[[#This Row],[ID]],Query!$A:$P,16,FALSE)),"",VLOOKUP(Proj5[[#This Row],[ID]],Query!$A:$P,16,FALSE))</f>
        <v/>
      </c>
    </row>
  </sheetData>
  <sheetProtection selectLockedCells="1" selectUnlockedCells="1"/>
  <phoneticPr fontId="10" type="noConversion"/>
  <conditionalFormatting sqref="C2:C100">
    <cfRule type="cellIs" dxfId="82" priority="1" operator="greaterThan">
      <formula>1</formula>
    </cfRule>
  </conditionalFormatting>
  <conditionalFormatting sqref="J2:J100">
    <cfRule type="cellIs" dxfId="81" priority="2" operator="greaterThan">
      <formula>7</formula>
    </cfRule>
  </conditionalFormatting>
  <dataValidations count="1">
    <dataValidation type="list" allowBlank="1" showInputMessage="1" showErrorMessage="1" sqref="K2:K1048576" xr:uid="{D24A2B5E-0856-4003-B6CF-8348C59FE09B}">
      <formula1>"goedgekeurd, afgekeurd, te herwerken"</formula1>
    </dataValidation>
  </dataValidations>
  <hyperlinks>
    <hyperlink ref="G2" r:id="rId1" xr:uid="{2B89E748-B6A2-4138-BF2C-E31F49D73847}"/>
    <hyperlink ref="G3" r:id="rId2" xr:uid="{1B976EB3-1B00-4316-9C64-DDC0219A26ED}"/>
    <hyperlink ref="G4" r:id="rId3" xr:uid="{4D3B8AED-5E23-4D1D-A20F-B78A76886F5A}"/>
    <hyperlink ref="G5" r:id="rId4" xr:uid="{AD9EC103-D2DE-46C3-97F2-FE6BD6CFE6BE}"/>
    <hyperlink ref="G6" r:id="rId5" display="https://be.farnell.com/en-BE/dfrobot/dfr0300/electric-sensor-meter-brd-dfrduino/dp/2946108?gross_price=true&amp;CMP=KNC-GBE-GEN-PLA-Standard-shopping&amp;gad_source=1&amp;gclid=CjwKCAjw9p24BhB_EiwA8ID5Bg1_QT4BXOEOkx_DCVi_P2Sk8-3k8fjxggpJutmUzqQ62GcJe6pW8BoCjl0QAvD_BwE" xr:uid="{0276B6C5-2F25-4B43-9993-C0FF1B9B17BA}"/>
    <hyperlink ref="G7" r:id="rId6" xr:uid="{93B7536C-4DBB-4D8B-A9A4-1891FE2D5922}"/>
    <hyperlink ref="G8" r:id="rId7" xr:uid="{7FE55F55-804D-49AF-AEFC-5AFDC5946F82}"/>
    <hyperlink ref="G9" r:id="rId8" location="specs" xr:uid="{537631AA-2E17-408F-B386-7AA693EB16CE}"/>
    <hyperlink ref="G10" r:id="rId9" xr:uid="{EB236B2A-1434-4D06-9A42-2446ED528AFF}"/>
    <hyperlink ref="G11" r:id="rId10" xr:uid="{12DE998A-417C-4B53-AC21-196537C3F62E}"/>
    <hyperlink ref="G12" r:id="rId11" display="https://www.2dehands.be/v/tuin-en-terras/regentonnen/a2813724-zwarte-uv-hoes-voor-1000l-ibc?c=08c285449651fa109c354bbabe740c1b&amp;casData=SHFYaiSdE7cjiFjZYd4Zraj5Z95l9Mw3hUZ4Wq_a4-JgNh3Bqbzi3TMK3XTtgwTJeocRu0S_LUoHP9JeHgCj9GFN7ycYLncangGDjNkbLTckU8Qwwwo01-3J5Sa-bYrhHtE-k9zuVWxndFi-" xr:uid="{BE1CB337-EDA9-4310-AED0-19FA430AA109}"/>
    <hyperlink ref="G14" r:id="rId12" xr:uid="{5C73BE8B-B670-442F-8C39-1F1ED65A040E}"/>
  </hyperlinks>
  <pageMargins left="0.7" right="0.7" top="0.75" bottom="0.75" header="0.3" footer="0.3"/>
  <pageSetup paperSize="9" orientation="portrait" r:id="rId13"/>
  <legacyDrawing r:id="rId14"/>
  <tableParts count="1">
    <tablePart r:id="rId15"/>
  </tableParts>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Title="Selecteer een winkel uit de lijs" error="Je hebt een winkel gekozen die niet uit de voorgedefinieerde lijst komt. Controleer of er geen tikfout in de cel staat of bespreek het gebruik van een andere winkel met jouw coach." xr:uid="{87508F43-A3B9-4252-A717-CAC6AD10A029}">
          <x14:formula1>
            <xm:f>Winkels!$A:$A</xm:f>
          </x14:formula1>
          <xm:sqref>E1</xm:sqref>
        </x14:dataValidation>
        <x14:dataValidation type="list" errorStyle="warning" allowBlank="1" showInputMessage="1" errorTitle="Selecteer een winkel uit de lijs" error="Je hebt een winkel gekozen die niet uit de voorgedefinieerde lijst komt. Controleer of er geen tikfout in de cel staat of bespreek het gebruik van een andere winkel met jouw coach." xr:uid="{47E4B3B9-F41A-4203-8599-EFF2E51C3677}">
          <x14:formula1>
            <xm:f>Winkels!$A:$A</xm:f>
          </x14:formula1>
          <xm:sqref>E2:E100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C2CC0-8E93-4EA7-A315-1712BB9AF068}">
  <dimension ref="A1:R99"/>
  <sheetViews>
    <sheetView topLeftCell="E1" workbookViewId="0">
      <pane ySplit="1" topLeftCell="A2" activePane="bottomLeft" state="frozen"/>
      <selection pane="bottomLeft" activeCell="K2" sqref="K2"/>
      <selection activeCell="A2" sqref="A2:XFD2"/>
    </sheetView>
  </sheetViews>
  <sheetFormatPr defaultRowHeight="15"/>
  <cols>
    <col min="2" max="2" width="17.28515625" style="5" customWidth="1"/>
    <col min="3" max="3" width="11.28515625" bestFit="1" customWidth="1"/>
    <col min="4" max="4" width="34.85546875" customWidth="1"/>
    <col min="5" max="5" width="26.28515625" customWidth="1"/>
    <col min="6" max="6" width="19.42578125" customWidth="1"/>
    <col min="7" max="7" width="34.5703125" customWidth="1"/>
    <col min="8" max="8" width="27.7109375" style="3" customWidth="1"/>
    <col min="9" max="9" width="19.140625" customWidth="1"/>
    <col min="10" max="10" width="22.7109375" style="10" customWidth="1"/>
    <col min="11" max="11" width="26.28515625" customWidth="1"/>
    <col min="12" max="12" width="34.42578125" style="5" customWidth="1"/>
    <col min="13" max="13" width="37" style="5" customWidth="1"/>
    <col min="14" max="14" width="42.7109375" style="5" customWidth="1"/>
    <col min="15" max="15" width="29.42578125" style="5" customWidth="1"/>
    <col min="16" max="16" width="41.42578125" customWidth="1"/>
    <col min="17" max="17" width="18.7109375" bestFit="1" customWidth="1"/>
    <col min="18" max="18" width="10.42578125" bestFit="1" customWidth="1"/>
  </cols>
  <sheetData>
    <row r="1" spans="1:18">
      <c r="A1" s="19" t="s">
        <v>14</v>
      </c>
      <c r="B1" s="4" t="s">
        <v>15</v>
      </c>
      <c r="C1" s="1" t="s">
        <v>16</v>
      </c>
      <c r="D1" s="1" t="s">
        <v>17</v>
      </c>
      <c r="E1" s="1" t="s">
        <v>18</v>
      </c>
      <c r="F1" s="1" t="s">
        <v>19</v>
      </c>
      <c r="G1" s="1" t="s">
        <v>20</v>
      </c>
      <c r="H1" s="2" t="s">
        <v>21</v>
      </c>
      <c r="I1" s="1" t="s">
        <v>22</v>
      </c>
      <c r="J1" s="1" t="s">
        <v>23</v>
      </c>
      <c r="K1" s="1" t="s">
        <v>24</v>
      </c>
      <c r="L1" s="4" t="s">
        <v>25</v>
      </c>
      <c r="M1" s="4" t="s">
        <v>26</v>
      </c>
      <c r="N1" s="4" t="s">
        <v>27</v>
      </c>
      <c r="O1" s="4" t="s">
        <v>28</v>
      </c>
      <c r="P1" s="1" t="s">
        <v>29</v>
      </c>
      <c r="Q1" s="9" t="s">
        <v>1198</v>
      </c>
      <c r="R1" s="9">
        <f>SUM(H:H)</f>
        <v>158.82999999999998</v>
      </c>
    </row>
    <row r="2" spans="1:18">
      <c r="A2" s="18" t="s">
        <v>452</v>
      </c>
      <c r="B2" s="5">
        <v>45568</v>
      </c>
      <c r="C2">
        <v>30</v>
      </c>
      <c r="D2" s="31" t="s">
        <v>453</v>
      </c>
      <c r="E2" t="s">
        <v>11</v>
      </c>
      <c r="F2" s="8" t="s">
        <v>454</v>
      </c>
      <c r="G2" s="6" t="s">
        <v>455</v>
      </c>
      <c r="H2" s="7">
        <v>4.8</v>
      </c>
      <c r="I2" t="s">
        <v>456</v>
      </c>
      <c r="J2" s="10">
        <v>7</v>
      </c>
      <c r="L2" s="5" t="str">
        <f>IF(ISBLANK(VLOOKUP(Proj6[[#This Row],[ID]],Query!$A:$L,12,FALSE)),"",VLOOKUP(Proj6[[#This Row],[ID]],Query!$A:$L,12,FALSE))</f>
        <v/>
      </c>
      <c r="M2" s="5" t="str">
        <f>IF(ISBLANK(VLOOKUP(Proj6[[#This Row],[ID]],Query!$A:$M,13,FALSE)),"",VLOOKUP(Proj6[[#This Row],[ID]],Query!$A:$M,13,FALSE))</f>
        <v/>
      </c>
      <c r="N2" s="5" t="str">
        <f>IF(ISBLANK(VLOOKUP(Proj6[[#This Row],[ID]],Query!$A:$N,14,FALSE)),"",VLOOKUP(Proj6[[#This Row],[ID]],Query!$A:$N,14,FALSE))</f>
        <v/>
      </c>
      <c r="O2" s="5" t="str">
        <f>IF(ISBLANK(VLOOKUP(Proj6[[#This Row],[ID]],Query!$A:$O,15,FALSE)),"",VLOOKUP(Proj6[[#This Row],[ID]],Query!$A:$O,15,FALSE))</f>
        <v/>
      </c>
      <c r="P2" t="str">
        <f>IF(ISBLANK(VLOOKUP(Proj6[[#This Row],[ID]],Query!$A:$P,16,FALSE)),"",VLOOKUP(Proj6[[#This Row],[ID]],Query!$A:$P,16,FALSE))</f>
        <v/>
      </c>
    </row>
    <row r="3" spans="1:18">
      <c r="A3" s="18" t="s">
        <v>457</v>
      </c>
      <c r="B3" s="5">
        <v>45568</v>
      </c>
      <c r="C3">
        <v>1</v>
      </c>
      <c r="D3" s="31" t="s">
        <v>458</v>
      </c>
      <c r="E3" t="s">
        <v>11</v>
      </c>
      <c r="F3" s="8" t="s">
        <v>459</v>
      </c>
      <c r="G3" s="6" t="s">
        <v>460</v>
      </c>
      <c r="H3" s="7">
        <v>2.79</v>
      </c>
      <c r="I3" t="s">
        <v>456</v>
      </c>
      <c r="J3" s="10">
        <v>7</v>
      </c>
      <c r="L3" s="5" t="str">
        <f>IF(ISBLANK(VLOOKUP(Proj6[[#This Row],[ID]],Query!$A:$L,12,FALSE)),"",VLOOKUP(Proj6[[#This Row],[ID]],Query!$A:$L,12,FALSE))</f>
        <v/>
      </c>
      <c r="M3" s="5" t="str">
        <f>IF(ISBLANK(VLOOKUP(Proj6[[#This Row],[ID]],Query!$A:$M,13,FALSE)),"",VLOOKUP(Proj6[[#This Row],[ID]],Query!$A:$M,13,FALSE))</f>
        <v/>
      </c>
      <c r="N3" s="5" t="str">
        <f>IF(ISBLANK(VLOOKUP(Proj6[[#This Row],[ID]],Query!$A:$N,14,FALSE)),"",VLOOKUP(Proj6[[#This Row],[ID]],Query!$A:$N,14,FALSE))</f>
        <v/>
      </c>
      <c r="O3" s="5" t="str">
        <f>IF(ISBLANK(VLOOKUP(Proj6[[#This Row],[ID]],Query!$A:$O,15,FALSE)),"",VLOOKUP(Proj6[[#This Row],[ID]],Query!$A:$O,15,FALSE))</f>
        <v/>
      </c>
      <c r="P3" t="str">
        <f>IF(ISBLANK(VLOOKUP(Proj6[[#This Row],[ID]],Query!$A:$P,16,FALSE)),"",VLOOKUP(Proj6[[#This Row],[ID]],Query!$A:$P,16,FALSE))</f>
        <v/>
      </c>
    </row>
    <row r="4" spans="1:18">
      <c r="A4" s="18" t="s">
        <v>461</v>
      </c>
      <c r="B4" s="5">
        <v>45568</v>
      </c>
      <c r="C4">
        <v>1</v>
      </c>
      <c r="D4" s="31" t="s">
        <v>462</v>
      </c>
      <c r="E4" t="s">
        <v>2</v>
      </c>
      <c r="F4" t="s">
        <v>463</v>
      </c>
      <c r="G4" s="6" t="s">
        <v>464</v>
      </c>
      <c r="H4" s="3">
        <v>11.49</v>
      </c>
      <c r="I4" t="s">
        <v>456</v>
      </c>
      <c r="J4" s="10">
        <v>7</v>
      </c>
      <c r="L4" s="5" t="str">
        <f>IF(ISBLANK(VLOOKUP(Proj6[[#This Row],[ID]],Query!$A:$L,12,FALSE)),"",VLOOKUP(Proj6[[#This Row],[ID]],Query!$A:$L,12,FALSE))</f>
        <v/>
      </c>
      <c r="M4" s="5" t="str">
        <f>IF(ISBLANK(VLOOKUP(Proj6[[#This Row],[ID]],Query!$A:$M,13,FALSE)),"",VLOOKUP(Proj6[[#This Row],[ID]],Query!$A:$M,13,FALSE))</f>
        <v/>
      </c>
      <c r="N4" s="5" t="str">
        <f>IF(ISBLANK(VLOOKUP(Proj6[[#This Row],[ID]],Query!$A:$N,14,FALSE)),"",VLOOKUP(Proj6[[#This Row],[ID]],Query!$A:$N,14,FALSE))</f>
        <v/>
      </c>
      <c r="O4" s="5" t="str">
        <f>IF(ISBLANK(VLOOKUP(Proj6[[#This Row],[ID]],Query!$A:$O,15,FALSE)),"",VLOOKUP(Proj6[[#This Row],[ID]],Query!$A:$O,15,FALSE))</f>
        <v/>
      </c>
      <c r="P4" t="str">
        <f>IF(ISBLANK(VLOOKUP(Proj6[[#This Row],[ID]],Query!$A:$P,16,FALSE)),"",VLOOKUP(Proj6[[#This Row],[ID]],Query!$A:$P,16,FALSE))</f>
        <v/>
      </c>
    </row>
    <row r="5" spans="1:18">
      <c r="A5" s="18" t="s">
        <v>465</v>
      </c>
      <c r="B5" s="5">
        <v>45568</v>
      </c>
      <c r="C5">
        <v>1</v>
      </c>
      <c r="D5" t="s">
        <v>466</v>
      </c>
      <c r="E5" t="s">
        <v>2</v>
      </c>
      <c r="F5" t="s">
        <v>467</v>
      </c>
      <c r="G5" s="6" t="s">
        <v>468</v>
      </c>
      <c r="H5" s="7">
        <v>3.9</v>
      </c>
      <c r="I5" t="s">
        <v>456</v>
      </c>
      <c r="J5" s="10">
        <v>7</v>
      </c>
      <c r="L5" s="5" t="str">
        <f>IF(ISBLANK(VLOOKUP(Proj6[[#This Row],[ID]],Query!$A:$L,12,FALSE)),"",VLOOKUP(Proj6[[#This Row],[ID]],Query!$A:$L,12,FALSE))</f>
        <v/>
      </c>
      <c r="M5" s="5" t="str">
        <f>IF(ISBLANK(VLOOKUP(Proj6[[#This Row],[ID]],Query!$A:$M,13,FALSE)),"",VLOOKUP(Proj6[[#This Row],[ID]],Query!$A:$M,13,FALSE))</f>
        <v/>
      </c>
      <c r="N5" s="5" t="str">
        <f>IF(ISBLANK(VLOOKUP(Proj6[[#This Row],[ID]],Query!$A:$N,14,FALSE)),"",VLOOKUP(Proj6[[#This Row],[ID]],Query!$A:$N,14,FALSE))</f>
        <v/>
      </c>
      <c r="O5" s="5" t="str">
        <f>IF(ISBLANK(VLOOKUP(Proj6[[#This Row],[ID]],Query!$A:$O,15,FALSE)),"",VLOOKUP(Proj6[[#This Row],[ID]],Query!$A:$O,15,FALSE))</f>
        <v/>
      </c>
      <c r="P5" t="str">
        <f>IF(ISBLANK(VLOOKUP(Proj6[[#This Row],[ID]],Query!$A:$P,16,FALSE)),"",VLOOKUP(Proj6[[#This Row],[ID]],Query!$A:$P,16,FALSE))</f>
        <v/>
      </c>
    </row>
    <row r="6" spans="1:18">
      <c r="A6" s="18" t="s">
        <v>469</v>
      </c>
      <c r="B6" s="5">
        <v>45568</v>
      </c>
      <c r="C6">
        <v>1</v>
      </c>
      <c r="D6" s="31" t="s">
        <v>474</v>
      </c>
      <c r="E6" t="s">
        <v>2</v>
      </c>
      <c r="F6" t="s">
        <v>475</v>
      </c>
      <c r="G6" s="12" t="s">
        <v>476</v>
      </c>
      <c r="H6" s="7">
        <v>3.99</v>
      </c>
      <c r="I6" t="s">
        <v>456</v>
      </c>
      <c r="J6" s="10">
        <v>7</v>
      </c>
      <c r="L6" s="5" t="str">
        <f>IF(ISBLANK(VLOOKUP(Proj6[[#This Row],[ID]],Query!$A:$L,12,FALSE)),"",VLOOKUP(Proj6[[#This Row],[ID]],Query!$A:$L,12,FALSE))</f>
        <v/>
      </c>
      <c r="M6" s="5" t="str">
        <f>IF(ISBLANK(VLOOKUP(Proj6[[#This Row],[ID]],Query!$A:$M,13,FALSE)),"",VLOOKUP(Proj6[[#This Row],[ID]],Query!$A:$M,13,FALSE))</f>
        <v/>
      </c>
      <c r="N6" s="5" t="str">
        <f>IF(ISBLANK(VLOOKUP(Proj6[[#This Row],[ID]],Query!$A:$N,14,FALSE)),"",VLOOKUP(Proj6[[#This Row],[ID]],Query!$A:$N,14,FALSE))</f>
        <v/>
      </c>
      <c r="O6" s="5" t="str">
        <f>IF(ISBLANK(VLOOKUP(Proj6[[#This Row],[ID]],Query!$A:$O,15,FALSE)),"",VLOOKUP(Proj6[[#This Row],[ID]],Query!$A:$O,15,FALSE))</f>
        <v/>
      </c>
      <c r="P6" t="str">
        <f>IF(ISBLANK(VLOOKUP(Proj6[[#This Row],[ID]],Query!$A:$P,16,FALSE)),"",VLOOKUP(Proj6[[#This Row],[ID]],Query!$A:$P,16,FALSE))</f>
        <v/>
      </c>
    </row>
    <row r="7" spans="1:18">
      <c r="A7" s="18" t="s">
        <v>473</v>
      </c>
      <c r="B7" s="5">
        <v>45568</v>
      </c>
      <c r="C7">
        <v>1</v>
      </c>
      <c r="D7" s="31" t="s">
        <v>478</v>
      </c>
      <c r="E7" t="s">
        <v>2</v>
      </c>
      <c r="F7" t="s">
        <v>479</v>
      </c>
      <c r="G7" s="12" t="s">
        <v>480</v>
      </c>
      <c r="H7" s="7">
        <v>2.7</v>
      </c>
      <c r="I7" t="s">
        <v>456</v>
      </c>
      <c r="J7" s="10">
        <v>7</v>
      </c>
      <c r="L7" s="5" t="str">
        <f>IF(ISBLANK(VLOOKUP(Proj6[[#This Row],[ID]],Query!$A:$L,12,FALSE)),"",VLOOKUP(Proj6[[#This Row],[ID]],Query!$A:$L,12,FALSE))</f>
        <v/>
      </c>
      <c r="M7" s="5" t="str">
        <f>IF(ISBLANK(VLOOKUP(Proj6[[#This Row],[ID]],Query!$A:$M,13,FALSE)),"",VLOOKUP(Proj6[[#This Row],[ID]],Query!$A:$M,13,FALSE))</f>
        <v/>
      </c>
      <c r="N7" s="5" t="str">
        <f>IF(ISBLANK(VLOOKUP(Proj6[[#This Row],[ID]],Query!$A:$N,14,FALSE)),"",VLOOKUP(Proj6[[#This Row],[ID]],Query!$A:$N,14,FALSE))</f>
        <v/>
      </c>
      <c r="O7" s="5" t="str">
        <f>IF(ISBLANK(VLOOKUP(Proj6[[#This Row],[ID]],Query!$A:$O,15,FALSE)),"",VLOOKUP(Proj6[[#This Row],[ID]],Query!$A:$O,15,FALSE))</f>
        <v/>
      </c>
      <c r="P7" t="str">
        <f>IF(ISBLANK(VLOOKUP(Proj6[[#This Row],[ID]],Query!$A:$P,16,FALSE)),"",VLOOKUP(Proj6[[#This Row],[ID]],Query!$A:$P,16,FALSE))</f>
        <v/>
      </c>
      <c r="Q7" s="6"/>
    </row>
    <row r="8" spans="1:18">
      <c r="A8" s="18" t="s">
        <v>477</v>
      </c>
      <c r="B8" s="5">
        <v>45568</v>
      </c>
      <c r="C8">
        <v>1</v>
      </c>
      <c r="D8" s="31" t="s">
        <v>482</v>
      </c>
      <c r="E8" t="s">
        <v>2</v>
      </c>
      <c r="F8" t="s">
        <v>483</v>
      </c>
      <c r="G8" s="12" t="s">
        <v>484</v>
      </c>
      <c r="H8" s="3">
        <v>43.5</v>
      </c>
      <c r="I8" t="s">
        <v>456</v>
      </c>
      <c r="J8" s="10">
        <v>7</v>
      </c>
      <c r="L8" s="5" t="str">
        <f>IF(ISBLANK(VLOOKUP(Proj6[[#This Row],[ID]],Query!$A:$L,12,FALSE)),"",VLOOKUP(Proj6[[#This Row],[ID]],Query!$A:$L,12,FALSE))</f>
        <v/>
      </c>
      <c r="M8" s="5" t="str">
        <f>IF(ISBLANK(VLOOKUP(Proj6[[#This Row],[ID]],Query!$A:$M,13,FALSE)),"",VLOOKUP(Proj6[[#This Row],[ID]],Query!$A:$M,13,FALSE))</f>
        <v/>
      </c>
      <c r="N8" s="5" t="str">
        <f>IF(ISBLANK(VLOOKUP(Proj6[[#This Row],[ID]],Query!$A:$N,14,FALSE)),"",VLOOKUP(Proj6[[#This Row],[ID]],Query!$A:$N,14,FALSE))</f>
        <v/>
      </c>
      <c r="O8" s="5" t="str">
        <f>IF(ISBLANK(VLOOKUP(Proj6[[#This Row],[ID]],Query!$A:$O,15,FALSE)),"",VLOOKUP(Proj6[[#This Row],[ID]],Query!$A:$O,15,FALSE))</f>
        <v/>
      </c>
      <c r="P8" t="str">
        <f>IF(ISBLANK(VLOOKUP(Proj6[[#This Row],[ID]],Query!$A:$P,16,FALSE)),"",VLOOKUP(Proj6[[#This Row],[ID]],Query!$A:$P,16,FALSE))</f>
        <v/>
      </c>
    </row>
    <row r="9" spans="1:18">
      <c r="A9" s="18" t="s">
        <v>481</v>
      </c>
      <c r="B9" s="5">
        <v>45568</v>
      </c>
      <c r="C9">
        <v>1</v>
      </c>
      <c r="D9" t="s">
        <v>486</v>
      </c>
      <c r="E9" t="s">
        <v>2</v>
      </c>
      <c r="F9" t="s">
        <v>487</v>
      </c>
      <c r="G9" s="12" t="s">
        <v>488</v>
      </c>
      <c r="H9" s="3">
        <v>3</v>
      </c>
      <c r="I9" t="s">
        <v>456</v>
      </c>
      <c r="J9" s="10">
        <v>7</v>
      </c>
      <c r="L9" s="5" t="str">
        <f>IF(ISBLANK(VLOOKUP(Proj6[[#This Row],[ID]],Query!$A:$L,12,FALSE)),"",VLOOKUP(Proj6[[#This Row],[ID]],Query!$A:$L,12,FALSE))</f>
        <v/>
      </c>
      <c r="M9" s="5" t="str">
        <f>IF(ISBLANK(VLOOKUP(Proj6[[#This Row],[ID]],Query!$A:$M,13,FALSE)),"",VLOOKUP(Proj6[[#This Row],[ID]],Query!$A:$M,13,FALSE))</f>
        <v/>
      </c>
      <c r="N9" s="5" t="str">
        <f>IF(ISBLANK(VLOOKUP(Proj6[[#This Row],[ID]],Query!$A:$N,14,FALSE)),"",VLOOKUP(Proj6[[#This Row],[ID]],Query!$A:$N,14,FALSE))</f>
        <v/>
      </c>
      <c r="O9" s="5" t="str">
        <f>IF(ISBLANK(VLOOKUP(Proj6[[#This Row],[ID]],Query!$A:$O,15,FALSE)),"",VLOOKUP(Proj6[[#This Row],[ID]],Query!$A:$O,15,FALSE))</f>
        <v/>
      </c>
      <c r="P9" t="str">
        <f>IF(ISBLANK(VLOOKUP(Proj6[[#This Row],[ID]],Query!$A:$P,16,FALSE)),"",VLOOKUP(Proj6[[#This Row],[ID]],Query!$A:$P,16,FALSE))</f>
        <v/>
      </c>
    </row>
    <row r="10" spans="1:18">
      <c r="A10" s="18" t="s">
        <v>485</v>
      </c>
      <c r="B10" s="5">
        <v>45568</v>
      </c>
      <c r="C10">
        <v>1</v>
      </c>
      <c r="D10" s="31" t="s">
        <v>490</v>
      </c>
      <c r="E10" t="s">
        <v>2</v>
      </c>
      <c r="F10" t="s">
        <v>491</v>
      </c>
      <c r="G10" s="12" t="s">
        <v>492</v>
      </c>
      <c r="H10" s="3">
        <v>1.9</v>
      </c>
      <c r="I10" t="s">
        <v>456</v>
      </c>
      <c r="J10" s="10">
        <v>7</v>
      </c>
      <c r="L10" s="5" t="str">
        <f>IF(ISBLANK(VLOOKUP(Proj6[[#This Row],[ID]],Query!$A:$L,12,FALSE)),"",VLOOKUP(Proj6[[#This Row],[ID]],Query!$A:$L,12,FALSE))</f>
        <v/>
      </c>
      <c r="M10" s="5" t="str">
        <f>IF(ISBLANK(VLOOKUP(Proj6[[#This Row],[ID]],Query!$A:$M,13,FALSE)),"",VLOOKUP(Proj6[[#This Row],[ID]],Query!$A:$M,13,FALSE))</f>
        <v/>
      </c>
      <c r="N10" s="5" t="str">
        <f>IF(ISBLANK(VLOOKUP(Proj6[[#This Row],[ID]],Query!$A:$N,14,FALSE)),"",VLOOKUP(Proj6[[#This Row],[ID]],Query!$A:$N,14,FALSE))</f>
        <v/>
      </c>
      <c r="O10" s="5" t="str">
        <f>IF(ISBLANK(VLOOKUP(Proj6[[#This Row],[ID]],Query!$A:$O,15,FALSE)),"",VLOOKUP(Proj6[[#This Row],[ID]],Query!$A:$O,15,FALSE))</f>
        <v/>
      </c>
      <c r="P10" t="str">
        <f>IF(ISBLANK(VLOOKUP(Proj6[[#This Row],[ID]],Query!$A:$P,16,FALSE)),"",VLOOKUP(Proj6[[#This Row],[ID]],Query!$A:$P,16,FALSE))</f>
        <v/>
      </c>
    </row>
    <row r="11" spans="1:18">
      <c r="A11" s="18" t="s">
        <v>489</v>
      </c>
      <c r="B11" s="5">
        <v>45568</v>
      </c>
      <c r="C11">
        <v>1</v>
      </c>
      <c r="D11" s="31" t="s">
        <v>494</v>
      </c>
      <c r="E11" t="s">
        <v>9</v>
      </c>
      <c r="F11" t="s">
        <v>495</v>
      </c>
      <c r="G11" s="12" t="s">
        <v>496</v>
      </c>
      <c r="H11" s="3">
        <v>54.87</v>
      </c>
      <c r="I11" t="s">
        <v>456</v>
      </c>
      <c r="J11" s="10">
        <v>21</v>
      </c>
      <c r="L11" s="5" t="str">
        <f>IF(ISBLANK(VLOOKUP(Proj6[[#This Row],[ID]],Query!$A:$L,12,FALSE)),"",VLOOKUP(Proj6[[#This Row],[ID]],Query!$A:$L,12,FALSE))</f>
        <v/>
      </c>
      <c r="M11" s="5" t="str">
        <f>IF(ISBLANK(VLOOKUP(Proj6[[#This Row],[ID]],Query!$A:$M,13,FALSE)),"",VLOOKUP(Proj6[[#This Row],[ID]],Query!$A:$M,13,FALSE))</f>
        <v/>
      </c>
      <c r="N11" s="5" t="str">
        <f>IF(ISBLANK(VLOOKUP(Proj6[[#This Row],[ID]],Query!$A:$N,14,FALSE)),"",VLOOKUP(Proj6[[#This Row],[ID]],Query!$A:$N,14,FALSE))</f>
        <v/>
      </c>
      <c r="O11" s="5" t="str">
        <f>IF(ISBLANK(VLOOKUP(Proj6[[#This Row],[ID]],Query!$A:$O,15,FALSE)),"",VLOOKUP(Proj6[[#This Row],[ID]],Query!$A:$O,15,FALSE))</f>
        <v/>
      </c>
      <c r="P11" t="str">
        <f>IF(ISBLANK(VLOOKUP(Proj6[[#This Row],[ID]],Query!$A:$P,16,FALSE)),"",VLOOKUP(Proj6[[#This Row],[ID]],Query!$A:$P,16,FALSE))</f>
        <v/>
      </c>
    </row>
    <row r="12" spans="1:18">
      <c r="A12" s="18" t="s">
        <v>493</v>
      </c>
      <c r="B12" s="5">
        <v>45568</v>
      </c>
      <c r="C12">
        <v>1</v>
      </c>
      <c r="D12" s="31" t="s">
        <v>498</v>
      </c>
      <c r="E12" t="s">
        <v>10</v>
      </c>
      <c r="F12" t="s">
        <v>499</v>
      </c>
      <c r="G12" s="12" t="s">
        <v>500</v>
      </c>
      <c r="H12" s="3">
        <v>17.95</v>
      </c>
      <c r="I12" t="s">
        <v>456</v>
      </c>
      <c r="J12" s="10">
        <v>7</v>
      </c>
      <c r="L12" s="5" t="str">
        <f>IF(ISBLANK(VLOOKUP(Proj6[[#This Row],[ID]],Query!$A:$L,12,FALSE)),"",VLOOKUP(Proj6[[#This Row],[ID]],Query!$A:$L,12,FALSE))</f>
        <v/>
      </c>
      <c r="M12" s="5" t="str">
        <f>IF(ISBLANK(VLOOKUP(Proj6[[#This Row],[ID]],Query!$A:$M,13,FALSE)),"",VLOOKUP(Proj6[[#This Row],[ID]],Query!$A:$M,13,FALSE))</f>
        <v/>
      </c>
      <c r="N12" s="5" t="str">
        <f>IF(ISBLANK(VLOOKUP(Proj6[[#This Row],[ID]],Query!$A:$N,14,FALSE)),"",VLOOKUP(Proj6[[#This Row],[ID]],Query!$A:$N,14,FALSE))</f>
        <v/>
      </c>
      <c r="O12" s="5" t="str">
        <f>IF(ISBLANK(VLOOKUP(Proj6[[#This Row],[ID]],Query!$A:$O,15,FALSE)),"",VLOOKUP(Proj6[[#This Row],[ID]],Query!$A:$O,15,FALSE))</f>
        <v/>
      </c>
      <c r="P12" t="str">
        <f>IF(ISBLANK(VLOOKUP(Proj6[[#This Row],[ID]],Query!$A:$P,16,FALSE)),"",VLOOKUP(Proj6[[#This Row],[ID]],Query!$A:$P,16,FALSE))</f>
        <v/>
      </c>
    </row>
    <row r="13" spans="1:18">
      <c r="A13" s="18" t="s">
        <v>497</v>
      </c>
      <c r="B13" s="5">
        <v>45575</v>
      </c>
      <c r="C13" s="26">
        <v>3</v>
      </c>
      <c r="D13" t="s">
        <v>502</v>
      </c>
      <c r="E13" t="s">
        <v>2</v>
      </c>
      <c r="F13" t="s">
        <v>503</v>
      </c>
      <c r="G13" s="12" t="s">
        <v>504</v>
      </c>
      <c r="H13" s="3">
        <v>1.95</v>
      </c>
      <c r="I13" t="s">
        <v>456</v>
      </c>
      <c r="J13" s="10">
        <v>7</v>
      </c>
    </row>
    <row r="14" spans="1:18">
      <c r="A14" s="18" t="s">
        <v>501</v>
      </c>
      <c r="B14" s="18">
        <v>45575</v>
      </c>
      <c r="C14" s="26">
        <v>1</v>
      </c>
      <c r="D14" t="s">
        <v>1226</v>
      </c>
      <c r="E14" t="s">
        <v>11</v>
      </c>
      <c r="F14" s="26" t="s">
        <v>1227</v>
      </c>
      <c r="G14" s="12" t="s">
        <v>1228</v>
      </c>
      <c r="H14" s="3">
        <v>5.99</v>
      </c>
      <c r="I14" t="s">
        <v>456</v>
      </c>
      <c r="J14" s="10">
        <v>2</v>
      </c>
      <c r="L14" s="18"/>
      <c r="M14" s="18"/>
      <c r="N14" s="18"/>
      <c r="O14" s="18"/>
    </row>
    <row r="15" spans="1:18">
      <c r="A15" s="18" t="s">
        <v>505</v>
      </c>
      <c r="L15" s="5" t="str">
        <f>IF(ISBLANK(VLOOKUP(Proj6[[#This Row],[ID]],Query!$A:$L,12,FALSE)),"",VLOOKUP(Proj6[[#This Row],[ID]],Query!$A:$L,12,FALSE))</f>
        <v/>
      </c>
      <c r="M15" s="5" t="str">
        <f>IF(ISBLANK(VLOOKUP(Proj6[[#This Row],[ID]],Query!$A:$M,13,FALSE)),"",VLOOKUP(Proj6[[#This Row],[ID]],Query!$A:$M,13,FALSE))</f>
        <v/>
      </c>
      <c r="N15" s="5" t="str">
        <f>IF(ISBLANK(VLOOKUP(Proj6[[#This Row],[ID]],Query!$A:$N,14,FALSE)),"",VLOOKUP(Proj6[[#This Row],[ID]],Query!$A:$N,14,FALSE))</f>
        <v/>
      </c>
      <c r="O15" s="5" t="str">
        <f>IF(ISBLANK(VLOOKUP(Proj6[[#This Row],[ID]],Query!$A:$O,15,FALSE)),"",VLOOKUP(Proj6[[#This Row],[ID]],Query!$A:$O,15,FALSE))</f>
        <v/>
      </c>
      <c r="P15" t="str">
        <f>IF(ISBLANK(VLOOKUP(Proj6[[#This Row],[ID]],Query!$A:$P,16,FALSE)),"",VLOOKUP(Proj6[[#This Row],[ID]],Query!$A:$P,16,FALSE))</f>
        <v/>
      </c>
    </row>
    <row r="16" spans="1:18">
      <c r="A16" s="18" t="s">
        <v>506</v>
      </c>
      <c r="L16" s="5" t="str">
        <f>IF(ISBLANK(VLOOKUP(Proj6[[#This Row],[ID]],Query!$A:$L,12,FALSE)),"",VLOOKUP(Proj6[[#This Row],[ID]],Query!$A:$L,12,FALSE))</f>
        <v/>
      </c>
      <c r="M16" s="5" t="str">
        <f>IF(ISBLANK(VLOOKUP(Proj6[[#This Row],[ID]],Query!$A:$M,13,FALSE)),"",VLOOKUP(Proj6[[#This Row],[ID]],Query!$A:$M,13,FALSE))</f>
        <v/>
      </c>
      <c r="N16" s="5" t="str">
        <f>IF(ISBLANK(VLOOKUP(Proj6[[#This Row],[ID]],Query!$A:$N,14,FALSE)),"",VLOOKUP(Proj6[[#This Row],[ID]],Query!$A:$N,14,FALSE))</f>
        <v/>
      </c>
      <c r="O16" s="5" t="str">
        <f>IF(ISBLANK(VLOOKUP(Proj6[[#This Row],[ID]],Query!$A:$O,15,FALSE)),"",VLOOKUP(Proj6[[#This Row],[ID]],Query!$A:$O,15,FALSE))</f>
        <v/>
      </c>
      <c r="P16" t="str">
        <f>IF(ISBLANK(VLOOKUP(Proj6[[#This Row],[ID]],Query!$A:$P,16,FALSE)),"",VLOOKUP(Proj6[[#This Row],[ID]],Query!$A:$P,16,FALSE))</f>
        <v/>
      </c>
    </row>
    <row r="17" spans="1:16">
      <c r="A17" s="18" t="s">
        <v>507</v>
      </c>
      <c r="L17" s="5" t="str">
        <f>IF(ISBLANK(VLOOKUP(Proj6[[#This Row],[ID]],Query!$A:$L,12,FALSE)),"",VLOOKUP(Proj6[[#This Row],[ID]],Query!$A:$L,12,FALSE))</f>
        <v/>
      </c>
      <c r="M17" s="5" t="str">
        <f>IF(ISBLANK(VLOOKUP(Proj6[[#This Row],[ID]],Query!$A:$M,13,FALSE)),"",VLOOKUP(Proj6[[#This Row],[ID]],Query!$A:$M,13,FALSE))</f>
        <v/>
      </c>
      <c r="N17" s="5" t="str">
        <f>IF(ISBLANK(VLOOKUP(Proj6[[#This Row],[ID]],Query!$A:$N,14,FALSE)),"",VLOOKUP(Proj6[[#This Row],[ID]],Query!$A:$N,14,FALSE))</f>
        <v/>
      </c>
      <c r="O17" s="5" t="str">
        <f>IF(ISBLANK(VLOOKUP(Proj6[[#This Row],[ID]],Query!$A:$O,15,FALSE)),"",VLOOKUP(Proj6[[#This Row],[ID]],Query!$A:$O,15,FALSE))</f>
        <v/>
      </c>
      <c r="P17" t="str">
        <f>IF(ISBLANK(VLOOKUP(Proj6[[#This Row],[ID]],Query!$A:$P,16,FALSE)),"",VLOOKUP(Proj6[[#This Row],[ID]],Query!$A:$P,16,FALSE))</f>
        <v/>
      </c>
    </row>
    <row r="18" spans="1:16">
      <c r="A18" s="18" t="s">
        <v>508</v>
      </c>
      <c r="L18" s="5" t="str">
        <f>IF(ISBLANK(VLOOKUP(Proj6[[#This Row],[ID]],Query!$A:$L,12,FALSE)),"",VLOOKUP(Proj6[[#This Row],[ID]],Query!$A:$L,12,FALSE))</f>
        <v/>
      </c>
      <c r="M18" s="5" t="str">
        <f>IF(ISBLANK(VLOOKUP(Proj6[[#This Row],[ID]],Query!$A:$M,13,FALSE)),"",VLOOKUP(Proj6[[#This Row],[ID]],Query!$A:$M,13,FALSE))</f>
        <v/>
      </c>
      <c r="N18" s="5" t="str">
        <f>IF(ISBLANK(VLOOKUP(Proj6[[#This Row],[ID]],Query!$A:$N,14,FALSE)),"",VLOOKUP(Proj6[[#This Row],[ID]],Query!$A:$N,14,FALSE))</f>
        <v/>
      </c>
      <c r="O18" s="5" t="str">
        <f>IF(ISBLANK(VLOOKUP(Proj6[[#This Row],[ID]],Query!$A:$O,15,FALSE)),"",VLOOKUP(Proj6[[#This Row],[ID]],Query!$A:$O,15,FALSE))</f>
        <v/>
      </c>
      <c r="P18" t="str">
        <f>IF(ISBLANK(VLOOKUP(Proj6[[#This Row],[ID]],Query!$A:$P,16,FALSE)),"",VLOOKUP(Proj6[[#This Row],[ID]],Query!$A:$P,16,FALSE))</f>
        <v/>
      </c>
    </row>
    <row r="19" spans="1:16">
      <c r="A19" s="18" t="s">
        <v>509</v>
      </c>
      <c r="L19" s="5" t="str">
        <f>IF(ISBLANK(VLOOKUP(Proj6[[#This Row],[ID]],Query!$A:$L,12,FALSE)),"",VLOOKUP(Proj6[[#This Row],[ID]],Query!$A:$L,12,FALSE))</f>
        <v/>
      </c>
      <c r="M19" s="5" t="str">
        <f>IF(ISBLANK(VLOOKUP(Proj6[[#This Row],[ID]],Query!$A:$M,13,FALSE)),"",VLOOKUP(Proj6[[#This Row],[ID]],Query!$A:$M,13,FALSE))</f>
        <v/>
      </c>
      <c r="N19" s="5" t="str">
        <f>IF(ISBLANK(VLOOKUP(Proj6[[#This Row],[ID]],Query!$A:$N,14,FALSE)),"",VLOOKUP(Proj6[[#This Row],[ID]],Query!$A:$N,14,FALSE))</f>
        <v/>
      </c>
      <c r="O19" s="5" t="str">
        <f>IF(ISBLANK(VLOOKUP(Proj6[[#This Row],[ID]],Query!$A:$O,15,FALSE)),"",VLOOKUP(Proj6[[#This Row],[ID]],Query!$A:$O,15,FALSE))</f>
        <v/>
      </c>
      <c r="P19" t="str">
        <f>IF(ISBLANK(VLOOKUP(Proj6[[#This Row],[ID]],Query!$A:$P,16,FALSE)),"",VLOOKUP(Proj6[[#This Row],[ID]],Query!$A:$P,16,FALSE))</f>
        <v/>
      </c>
    </row>
    <row r="20" spans="1:16">
      <c r="A20" s="18" t="s">
        <v>510</v>
      </c>
      <c r="L20" s="5" t="str">
        <f>IF(ISBLANK(VLOOKUP(Proj6[[#This Row],[ID]],Query!$A:$L,12,FALSE)),"",VLOOKUP(Proj6[[#This Row],[ID]],Query!$A:$L,12,FALSE))</f>
        <v/>
      </c>
      <c r="M20" s="5" t="str">
        <f>IF(ISBLANK(VLOOKUP(Proj6[[#This Row],[ID]],Query!$A:$M,13,FALSE)),"",VLOOKUP(Proj6[[#This Row],[ID]],Query!$A:$M,13,FALSE))</f>
        <v/>
      </c>
      <c r="N20" s="5" t="str">
        <f>IF(ISBLANK(VLOOKUP(Proj6[[#This Row],[ID]],Query!$A:$N,14,FALSE)),"",VLOOKUP(Proj6[[#This Row],[ID]],Query!$A:$N,14,FALSE))</f>
        <v/>
      </c>
      <c r="O20" s="5" t="str">
        <f>IF(ISBLANK(VLOOKUP(Proj6[[#This Row],[ID]],Query!$A:$O,15,FALSE)),"",VLOOKUP(Proj6[[#This Row],[ID]],Query!$A:$O,15,FALSE))</f>
        <v/>
      </c>
      <c r="P20" t="str">
        <f>IF(ISBLANK(VLOOKUP(Proj6[[#This Row],[ID]],Query!$A:$P,16,FALSE)),"",VLOOKUP(Proj6[[#This Row],[ID]],Query!$A:$P,16,FALSE))</f>
        <v/>
      </c>
    </row>
    <row r="21" spans="1:16">
      <c r="A21" s="18" t="s">
        <v>511</v>
      </c>
      <c r="L21" s="5" t="str">
        <f>IF(ISBLANK(VLOOKUP(Proj6[[#This Row],[ID]],Query!$A:$L,12,FALSE)),"",VLOOKUP(Proj6[[#This Row],[ID]],Query!$A:$L,12,FALSE))</f>
        <v/>
      </c>
      <c r="M21" s="5" t="str">
        <f>IF(ISBLANK(VLOOKUP(Proj6[[#This Row],[ID]],Query!$A:$M,13,FALSE)),"",VLOOKUP(Proj6[[#This Row],[ID]],Query!$A:$M,13,FALSE))</f>
        <v/>
      </c>
      <c r="N21" s="5" t="str">
        <f>IF(ISBLANK(VLOOKUP(Proj6[[#This Row],[ID]],Query!$A:$N,14,FALSE)),"",VLOOKUP(Proj6[[#This Row],[ID]],Query!$A:$N,14,FALSE))</f>
        <v/>
      </c>
      <c r="O21" s="5" t="str">
        <f>IF(ISBLANK(VLOOKUP(Proj6[[#This Row],[ID]],Query!$A:$O,15,FALSE)),"",VLOOKUP(Proj6[[#This Row],[ID]],Query!$A:$O,15,FALSE))</f>
        <v/>
      </c>
      <c r="P21" t="str">
        <f>IF(ISBLANK(VLOOKUP(Proj6[[#This Row],[ID]],Query!$A:$P,16,FALSE)),"",VLOOKUP(Proj6[[#This Row],[ID]],Query!$A:$P,16,FALSE))</f>
        <v/>
      </c>
    </row>
    <row r="22" spans="1:16">
      <c r="A22" s="18" t="s">
        <v>512</v>
      </c>
      <c r="L22" s="5" t="str">
        <f>IF(ISBLANK(VLOOKUP(Proj6[[#This Row],[ID]],Query!$A:$L,12,FALSE)),"",VLOOKUP(Proj6[[#This Row],[ID]],Query!$A:$L,12,FALSE))</f>
        <v/>
      </c>
      <c r="M22" s="5" t="str">
        <f>IF(ISBLANK(VLOOKUP(Proj6[[#This Row],[ID]],Query!$A:$M,13,FALSE)),"",VLOOKUP(Proj6[[#This Row],[ID]],Query!$A:$M,13,FALSE))</f>
        <v/>
      </c>
      <c r="N22" s="5" t="str">
        <f>IF(ISBLANK(VLOOKUP(Proj6[[#This Row],[ID]],Query!$A:$N,14,FALSE)),"",VLOOKUP(Proj6[[#This Row],[ID]],Query!$A:$N,14,FALSE))</f>
        <v/>
      </c>
      <c r="O22" s="5" t="str">
        <f>IF(ISBLANK(VLOOKUP(Proj6[[#This Row],[ID]],Query!$A:$O,15,FALSE)),"",VLOOKUP(Proj6[[#This Row],[ID]],Query!$A:$O,15,FALSE))</f>
        <v/>
      </c>
      <c r="P22" t="str">
        <f>IF(ISBLANK(VLOOKUP(Proj6[[#This Row],[ID]],Query!$A:$P,16,FALSE)),"",VLOOKUP(Proj6[[#This Row],[ID]],Query!$A:$P,16,FALSE))</f>
        <v/>
      </c>
    </row>
    <row r="23" spans="1:16">
      <c r="A23" s="18" t="s">
        <v>513</v>
      </c>
      <c r="L23" s="5" t="str">
        <f>IF(ISBLANK(VLOOKUP(Proj6[[#This Row],[ID]],Query!$A:$L,12,FALSE)),"",VLOOKUP(Proj6[[#This Row],[ID]],Query!$A:$L,12,FALSE))</f>
        <v/>
      </c>
      <c r="M23" s="5" t="str">
        <f>IF(ISBLANK(VLOOKUP(Proj6[[#This Row],[ID]],Query!$A:$M,13,FALSE)),"",VLOOKUP(Proj6[[#This Row],[ID]],Query!$A:$M,13,FALSE))</f>
        <v/>
      </c>
      <c r="N23" s="5" t="str">
        <f>IF(ISBLANK(VLOOKUP(Proj6[[#This Row],[ID]],Query!$A:$N,14,FALSE)),"",VLOOKUP(Proj6[[#This Row],[ID]],Query!$A:$N,14,FALSE))</f>
        <v/>
      </c>
      <c r="O23" s="5" t="str">
        <f>IF(ISBLANK(VLOOKUP(Proj6[[#This Row],[ID]],Query!$A:$O,15,FALSE)),"",VLOOKUP(Proj6[[#This Row],[ID]],Query!$A:$O,15,FALSE))</f>
        <v/>
      </c>
      <c r="P23" t="str">
        <f>IF(ISBLANK(VLOOKUP(Proj6[[#This Row],[ID]],Query!$A:$P,16,FALSE)),"",VLOOKUP(Proj6[[#This Row],[ID]],Query!$A:$P,16,FALSE))</f>
        <v/>
      </c>
    </row>
    <row r="24" spans="1:16">
      <c r="A24" s="18" t="s">
        <v>514</v>
      </c>
      <c r="L24" s="5" t="str">
        <f>IF(ISBLANK(VLOOKUP(Proj6[[#This Row],[ID]],Query!$A:$L,12,FALSE)),"",VLOOKUP(Proj6[[#This Row],[ID]],Query!$A:$L,12,FALSE))</f>
        <v/>
      </c>
      <c r="M24" s="5" t="str">
        <f>IF(ISBLANK(VLOOKUP(Proj6[[#This Row],[ID]],Query!$A:$M,13,FALSE)),"",VLOOKUP(Proj6[[#This Row],[ID]],Query!$A:$M,13,FALSE))</f>
        <v/>
      </c>
      <c r="N24" s="5" t="str">
        <f>IF(ISBLANK(VLOOKUP(Proj6[[#This Row],[ID]],Query!$A:$N,14,FALSE)),"",VLOOKUP(Proj6[[#This Row],[ID]],Query!$A:$N,14,FALSE))</f>
        <v/>
      </c>
      <c r="O24" s="5" t="str">
        <f>IF(ISBLANK(VLOOKUP(Proj6[[#This Row],[ID]],Query!$A:$O,15,FALSE)),"",VLOOKUP(Proj6[[#This Row],[ID]],Query!$A:$O,15,FALSE))</f>
        <v/>
      </c>
      <c r="P24" t="str">
        <f>IF(ISBLANK(VLOOKUP(Proj6[[#This Row],[ID]],Query!$A:$P,16,FALSE)),"",VLOOKUP(Proj6[[#This Row],[ID]],Query!$A:$P,16,FALSE))</f>
        <v/>
      </c>
    </row>
    <row r="25" spans="1:16">
      <c r="A25" s="18" t="s">
        <v>515</v>
      </c>
      <c r="L25" s="5" t="str">
        <f>IF(ISBLANK(VLOOKUP(Proj6[[#This Row],[ID]],Query!$A:$L,12,FALSE)),"",VLOOKUP(Proj6[[#This Row],[ID]],Query!$A:$L,12,FALSE))</f>
        <v/>
      </c>
      <c r="M25" s="5" t="str">
        <f>IF(ISBLANK(VLOOKUP(Proj6[[#This Row],[ID]],Query!$A:$M,13,FALSE)),"",VLOOKUP(Proj6[[#This Row],[ID]],Query!$A:$M,13,FALSE))</f>
        <v/>
      </c>
      <c r="N25" s="5" t="str">
        <f>IF(ISBLANK(VLOOKUP(Proj6[[#This Row],[ID]],Query!$A:$N,14,FALSE)),"",VLOOKUP(Proj6[[#This Row],[ID]],Query!$A:$N,14,FALSE))</f>
        <v/>
      </c>
      <c r="O25" s="5" t="str">
        <f>IF(ISBLANK(VLOOKUP(Proj6[[#This Row],[ID]],Query!$A:$O,15,FALSE)),"",VLOOKUP(Proj6[[#This Row],[ID]],Query!$A:$O,15,FALSE))</f>
        <v/>
      </c>
      <c r="P25" t="str">
        <f>IF(ISBLANK(VLOOKUP(Proj6[[#This Row],[ID]],Query!$A:$P,16,FALSE)),"",VLOOKUP(Proj6[[#This Row],[ID]],Query!$A:$P,16,FALSE))</f>
        <v/>
      </c>
    </row>
    <row r="26" spans="1:16">
      <c r="A26" s="18" t="s">
        <v>516</v>
      </c>
      <c r="L26" s="5" t="str">
        <f>IF(ISBLANK(VLOOKUP(Proj6[[#This Row],[ID]],Query!$A:$L,12,FALSE)),"",VLOOKUP(Proj6[[#This Row],[ID]],Query!$A:$L,12,FALSE))</f>
        <v/>
      </c>
      <c r="M26" s="5" t="str">
        <f>IF(ISBLANK(VLOOKUP(Proj6[[#This Row],[ID]],Query!$A:$M,13,FALSE)),"",VLOOKUP(Proj6[[#This Row],[ID]],Query!$A:$M,13,FALSE))</f>
        <v/>
      </c>
      <c r="N26" s="5" t="str">
        <f>IF(ISBLANK(VLOOKUP(Proj6[[#This Row],[ID]],Query!$A:$N,14,FALSE)),"",VLOOKUP(Proj6[[#This Row],[ID]],Query!$A:$N,14,FALSE))</f>
        <v/>
      </c>
      <c r="O26" s="5" t="str">
        <f>IF(ISBLANK(VLOOKUP(Proj6[[#This Row],[ID]],Query!$A:$O,15,FALSE)),"",VLOOKUP(Proj6[[#This Row],[ID]],Query!$A:$O,15,FALSE))</f>
        <v/>
      </c>
      <c r="P26" t="str">
        <f>IF(ISBLANK(VLOOKUP(Proj6[[#This Row],[ID]],Query!$A:$P,16,FALSE)),"",VLOOKUP(Proj6[[#This Row],[ID]],Query!$A:$P,16,FALSE))</f>
        <v/>
      </c>
    </row>
    <row r="27" spans="1:16">
      <c r="A27" s="18" t="s">
        <v>517</v>
      </c>
      <c r="L27" s="5" t="str">
        <f>IF(ISBLANK(VLOOKUP(Proj6[[#This Row],[ID]],Query!$A:$L,12,FALSE)),"",VLOOKUP(Proj6[[#This Row],[ID]],Query!$A:$L,12,FALSE))</f>
        <v/>
      </c>
      <c r="M27" s="5" t="str">
        <f>IF(ISBLANK(VLOOKUP(Proj6[[#This Row],[ID]],Query!$A:$M,13,FALSE)),"",VLOOKUP(Proj6[[#This Row],[ID]],Query!$A:$M,13,FALSE))</f>
        <v/>
      </c>
      <c r="N27" s="5" t="str">
        <f>IF(ISBLANK(VLOOKUP(Proj6[[#This Row],[ID]],Query!$A:$N,14,FALSE)),"",VLOOKUP(Proj6[[#This Row],[ID]],Query!$A:$N,14,FALSE))</f>
        <v/>
      </c>
      <c r="O27" s="5" t="str">
        <f>IF(ISBLANK(VLOOKUP(Proj6[[#This Row],[ID]],Query!$A:$O,15,FALSE)),"",VLOOKUP(Proj6[[#This Row],[ID]],Query!$A:$O,15,FALSE))</f>
        <v/>
      </c>
      <c r="P27" t="str">
        <f>IF(ISBLANK(VLOOKUP(Proj6[[#This Row],[ID]],Query!$A:$P,16,FALSE)),"",VLOOKUP(Proj6[[#This Row],[ID]],Query!$A:$P,16,FALSE))</f>
        <v/>
      </c>
    </row>
    <row r="28" spans="1:16">
      <c r="A28" s="18" t="s">
        <v>518</v>
      </c>
      <c r="L28" s="5" t="str">
        <f>IF(ISBLANK(VLOOKUP(Proj6[[#This Row],[ID]],Query!$A:$L,12,FALSE)),"",VLOOKUP(Proj6[[#This Row],[ID]],Query!$A:$L,12,FALSE))</f>
        <v/>
      </c>
      <c r="M28" s="5" t="str">
        <f>IF(ISBLANK(VLOOKUP(Proj6[[#This Row],[ID]],Query!$A:$M,13,FALSE)),"",VLOOKUP(Proj6[[#This Row],[ID]],Query!$A:$M,13,FALSE))</f>
        <v/>
      </c>
      <c r="N28" s="5" t="str">
        <f>IF(ISBLANK(VLOOKUP(Proj6[[#This Row],[ID]],Query!$A:$N,14,FALSE)),"",VLOOKUP(Proj6[[#This Row],[ID]],Query!$A:$N,14,FALSE))</f>
        <v/>
      </c>
      <c r="O28" s="5" t="str">
        <f>IF(ISBLANK(VLOOKUP(Proj6[[#This Row],[ID]],Query!$A:$O,15,FALSE)),"",VLOOKUP(Proj6[[#This Row],[ID]],Query!$A:$O,15,FALSE))</f>
        <v/>
      </c>
      <c r="P28" t="str">
        <f>IF(ISBLANK(VLOOKUP(Proj6[[#This Row],[ID]],Query!$A:$P,16,FALSE)),"",VLOOKUP(Proj6[[#This Row],[ID]],Query!$A:$P,16,FALSE))</f>
        <v/>
      </c>
    </row>
    <row r="29" spans="1:16">
      <c r="A29" s="18" t="s">
        <v>519</v>
      </c>
      <c r="L29" s="5" t="str">
        <f>IF(ISBLANK(VLOOKUP(Proj6[[#This Row],[ID]],Query!$A:$L,12,FALSE)),"",VLOOKUP(Proj6[[#This Row],[ID]],Query!$A:$L,12,FALSE))</f>
        <v/>
      </c>
      <c r="M29" s="5" t="str">
        <f>IF(ISBLANK(VLOOKUP(Proj6[[#This Row],[ID]],Query!$A:$M,13,FALSE)),"",VLOOKUP(Proj6[[#This Row],[ID]],Query!$A:$M,13,FALSE))</f>
        <v/>
      </c>
      <c r="N29" s="5" t="str">
        <f>IF(ISBLANK(VLOOKUP(Proj6[[#This Row],[ID]],Query!$A:$N,14,FALSE)),"",VLOOKUP(Proj6[[#This Row],[ID]],Query!$A:$N,14,FALSE))</f>
        <v/>
      </c>
      <c r="O29" s="5" t="str">
        <f>IF(ISBLANK(VLOOKUP(Proj6[[#This Row],[ID]],Query!$A:$O,15,FALSE)),"",VLOOKUP(Proj6[[#This Row],[ID]],Query!$A:$O,15,FALSE))</f>
        <v/>
      </c>
      <c r="P29" t="str">
        <f>IF(ISBLANK(VLOOKUP(Proj6[[#This Row],[ID]],Query!$A:$P,16,FALSE)),"",VLOOKUP(Proj6[[#This Row],[ID]],Query!$A:$P,16,FALSE))</f>
        <v/>
      </c>
    </row>
    <row r="30" spans="1:16">
      <c r="A30" s="18" t="s">
        <v>520</v>
      </c>
      <c r="L30" s="5" t="str">
        <f>IF(ISBLANK(VLOOKUP(Proj6[[#This Row],[ID]],Query!$A:$L,12,FALSE)),"",VLOOKUP(Proj6[[#This Row],[ID]],Query!$A:$L,12,FALSE))</f>
        <v/>
      </c>
      <c r="M30" s="5" t="str">
        <f>IF(ISBLANK(VLOOKUP(Proj6[[#This Row],[ID]],Query!$A:$M,13,FALSE)),"",VLOOKUP(Proj6[[#This Row],[ID]],Query!$A:$M,13,FALSE))</f>
        <v/>
      </c>
      <c r="N30" s="5" t="str">
        <f>IF(ISBLANK(VLOOKUP(Proj6[[#This Row],[ID]],Query!$A:$N,14,FALSE)),"",VLOOKUP(Proj6[[#This Row],[ID]],Query!$A:$N,14,FALSE))</f>
        <v/>
      </c>
      <c r="O30" s="5" t="str">
        <f>IF(ISBLANK(VLOOKUP(Proj6[[#This Row],[ID]],Query!$A:$O,15,FALSE)),"",VLOOKUP(Proj6[[#This Row],[ID]],Query!$A:$O,15,FALSE))</f>
        <v/>
      </c>
      <c r="P30" t="str">
        <f>IF(ISBLANK(VLOOKUP(Proj6[[#This Row],[ID]],Query!$A:$P,16,FALSE)),"",VLOOKUP(Proj6[[#This Row],[ID]],Query!$A:$P,16,FALSE))</f>
        <v/>
      </c>
    </row>
    <row r="31" spans="1:16">
      <c r="A31" s="18" t="s">
        <v>521</v>
      </c>
      <c r="L31" s="5" t="str">
        <f>IF(ISBLANK(VLOOKUP(Proj6[[#This Row],[ID]],Query!$A:$L,12,FALSE)),"",VLOOKUP(Proj6[[#This Row],[ID]],Query!$A:$L,12,FALSE))</f>
        <v/>
      </c>
      <c r="M31" s="5" t="str">
        <f>IF(ISBLANK(VLOOKUP(Proj6[[#This Row],[ID]],Query!$A:$M,13,FALSE)),"",VLOOKUP(Proj6[[#This Row],[ID]],Query!$A:$M,13,FALSE))</f>
        <v/>
      </c>
      <c r="N31" s="5" t="str">
        <f>IF(ISBLANK(VLOOKUP(Proj6[[#This Row],[ID]],Query!$A:$N,14,FALSE)),"",VLOOKUP(Proj6[[#This Row],[ID]],Query!$A:$N,14,FALSE))</f>
        <v/>
      </c>
      <c r="O31" s="5" t="str">
        <f>IF(ISBLANK(VLOOKUP(Proj6[[#This Row],[ID]],Query!$A:$O,15,FALSE)),"",VLOOKUP(Proj6[[#This Row],[ID]],Query!$A:$O,15,FALSE))</f>
        <v/>
      </c>
      <c r="P31" t="str">
        <f>IF(ISBLANK(VLOOKUP(Proj6[[#This Row],[ID]],Query!$A:$P,16,FALSE)),"",VLOOKUP(Proj6[[#This Row],[ID]],Query!$A:$P,16,FALSE))</f>
        <v/>
      </c>
    </row>
    <row r="32" spans="1:16">
      <c r="A32" s="18" t="s">
        <v>522</v>
      </c>
      <c r="L32" s="5" t="str">
        <f>IF(ISBLANK(VLOOKUP(Proj6[[#This Row],[ID]],Query!$A:$L,12,FALSE)),"",VLOOKUP(Proj6[[#This Row],[ID]],Query!$A:$L,12,FALSE))</f>
        <v/>
      </c>
      <c r="M32" s="5" t="str">
        <f>IF(ISBLANK(VLOOKUP(Proj6[[#This Row],[ID]],Query!$A:$M,13,FALSE)),"",VLOOKUP(Proj6[[#This Row],[ID]],Query!$A:$M,13,FALSE))</f>
        <v/>
      </c>
      <c r="N32" s="5" t="str">
        <f>IF(ISBLANK(VLOOKUP(Proj6[[#This Row],[ID]],Query!$A:$N,14,FALSE)),"",VLOOKUP(Proj6[[#This Row],[ID]],Query!$A:$N,14,FALSE))</f>
        <v/>
      </c>
      <c r="O32" s="5" t="str">
        <f>IF(ISBLANK(VLOOKUP(Proj6[[#This Row],[ID]],Query!$A:$O,15,FALSE)),"",VLOOKUP(Proj6[[#This Row],[ID]],Query!$A:$O,15,FALSE))</f>
        <v/>
      </c>
      <c r="P32" t="str">
        <f>IF(ISBLANK(VLOOKUP(Proj6[[#This Row],[ID]],Query!$A:$P,16,FALSE)),"",VLOOKUP(Proj6[[#This Row],[ID]],Query!$A:$P,16,FALSE))</f>
        <v/>
      </c>
    </row>
    <row r="33" spans="1:16">
      <c r="A33" s="18" t="s">
        <v>523</v>
      </c>
      <c r="L33" s="5" t="str">
        <f>IF(ISBLANK(VLOOKUP(Proj6[[#This Row],[ID]],Query!$A:$L,12,FALSE)),"",VLOOKUP(Proj6[[#This Row],[ID]],Query!$A:$L,12,FALSE))</f>
        <v/>
      </c>
      <c r="M33" s="5" t="str">
        <f>IF(ISBLANK(VLOOKUP(Proj6[[#This Row],[ID]],Query!$A:$M,13,FALSE)),"",VLOOKUP(Proj6[[#This Row],[ID]],Query!$A:$M,13,FALSE))</f>
        <v/>
      </c>
      <c r="N33" s="5" t="str">
        <f>IF(ISBLANK(VLOOKUP(Proj6[[#This Row],[ID]],Query!$A:$N,14,FALSE)),"",VLOOKUP(Proj6[[#This Row],[ID]],Query!$A:$N,14,FALSE))</f>
        <v/>
      </c>
      <c r="O33" s="5" t="str">
        <f>IF(ISBLANK(VLOOKUP(Proj6[[#This Row],[ID]],Query!$A:$O,15,FALSE)),"",VLOOKUP(Proj6[[#This Row],[ID]],Query!$A:$O,15,FALSE))</f>
        <v/>
      </c>
      <c r="P33" t="str">
        <f>IF(ISBLANK(VLOOKUP(Proj6[[#This Row],[ID]],Query!$A:$P,16,FALSE)),"",VLOOKUP(Proj6[[#This Row],[ID]],Query!$A:$P,16,FALSE))</f>
        <v/>
      </c>
    </row>
    <row r="34" spans="1:16">
      <c r="A34" s="18" t="s">
        <v>524</v>
      </c>
      <c r="L34" s="5" t="str">
        <f>IF(ISBLANK(VLOOKUP(Proj6[[#This Row],[ID]],Query!$A:$L,12,FALSE)),"",VLOOKUP(Proj6[[#This Row],[ID]],Query!$A:$L,12,FALSE))</f>
        <v/>
      </c>
      <c r="M34" s="5" t="str">
        <f>IF(ISBLANK(VLOOKUP(Proj6[[#This Row],[ID]],Query!$A:$M,13,FALSE)),"",VLOOKUP(Proj6[[#This Row],[ID]],Query!$A:$M,13,FALSE))</f>
        <v/>
      </c>
      <c r="N34" s="5" t="str">
        <f>IF(ISBLANK(VLOOKUP(Proj6[[#This Row],[ID]],Query!$A:$N,14,FALSE)),"",VLOOKUP(Proj6[[#This Row],[ID]],Query!$A:$N,14,FALSE))</f>
        <v/>
      </c>
      <c r="O34" s="5" t="str">
        <f>IF(ISBLANK(VLOOKUP(Proj6[[#This Row],[ID]],Query!$A:$O,15,FALSE)),"",VLOOKUP(Proj6[[#This Row],[ID]],Query!$A:$O,15,FALSE))</f>
        <v/>
      </c>
      <c r="P34" t="str">
        <f>IF(ISBLANK(VLOOKUP(Proj6[[#This Row],[ID]],Query!$A:$P,16,FALSE)),"",VLOOKUP(Proj6[[#This Row],[ID]],Query!$A:$P,16,FALSE))</f>
        <v/>
      </c>
    </row>
    <row r="35" spans="1:16">
      <c r="A35" s="18" t="s">
        <v>525</v>
      </c>
      <c r="L35" s="5" t="str">
        <f>IF(ISBLANK(VLOOKUP(Proj6[[#This Row],[ID]],Query!$A:$L,12,FALSE)),"",VLOOKUP(Proj6[[#This Row],[ID]],Query!$A:$L,12,FALSE))</f>
        <v/>
      </c>
      <c r="M35" s="5" t="str">
        <f>IF(ISBLANK(VLOOKUP(Proj6[[#This Row],[ID]],Query!$A:$M,13,FALSE)),"",VLOOKUP(Proj6[[#This Row],[ID]],Query!$A:$M,13,FALSE))</f>
        <v/>
      </c>
      <c r="N35" s="5" t="str">
        <f>IF(ISBLANK(VLOOKUP(Proj6[[#This Row],[ID]],Query!$A:$N,14,FALSE)),"",VLOOKUP(Proj6[[#This Row],[ID]],Query!$A:$N,14,FALSE))</f>
        <v/>
      </c>
      <c r="O35" s="5" t="str">
        <f>IF(ISBLANK(VLOOKUP(Proj6[[#This Row],[ID]],Query!$A:$O,15,FALSE)),"",VLOOKUP(Proj6[[#This Row],[ID]],Query!$A:$O,15,FALSE))</f>
        <v/>
      </c>
      <c r="P35" t="str">
        <f>IF(ISBLANK(VLOOKUP(Proj6[[#This Row],[ID]],Query!$A:$P,16,FALSE)),"",VLOOKUP(Proj6[[#This Row],[ID]],Query!$A:$P,16,FALSE))</f>
        <v/>
      </c>
    </row>
    <row r="36" spans="1:16">
      <c r="A36" s="18" t="s">
        <v>527</v>
      </c>
      <c r="L36" s="5" t="str">
        <f>IF(ISBLANK(VLOOKUP(Proj6[[#This Row],[ID]],Query!$A:$L,12,FALSE)),"",VLOOKUP(Proj6[[#This Row],[ID]],Query!$A:$L,12,FALSE))</f>
        <v/>
      </c>
      <c r="M36" s="5" t="str">
        <f>IF(ISBLANK(VLOOKUP(Proj6[[#This Row],[ID]],Query!$A:$M,13,FALSE)),"",VLOOKUP(Proj6[[#This Row],[ID]],Query!$A:$M,13,FALSE))</f>
        <v/>
      </c>
      <c r="N36" s="5" t="str">
        <f>IF(ISBLANK(VLOOKUP(Proj6[[#This Row],[ID]],Query!$A:$N,14,FALSE)),"",VLOOKUP(Proj6[[#This Row],[ID]],Query!$A:$N,14,FALSE))</f>
        <v/>
      </c>
      <c r="O36" s="5" t="str">
        <f>IF(ISBLANK(VLOOKUP(Proj6[[#This Row],[ID]],Query!$A:$O,15,FALSE)),"",VLOOKUP(Proj6[[#This Row],[ID]],Query!$A:$O,15,FALSE))</f>
        <v/>
      </c>
      <c r="P36" t="str">
        <f>IF(ISBLANK(VLOOKUP(Proj6[[#This Row],[ID]],Query!$A:$P,16,FALSE)),"",VLOOKUP(Proj6[[#This Row],[ID]],Query!$A:$P,16,FALSE))</f>
        <v/>
      </c>
    </row>
    <row r="37" spans="1:16">
      <c r="A37" s="18" t="s">
        <v>528</v>
      </c>
      <c r="L37" s="5" t="str">
        <f>IF(ISBLANK(VLOOKUP(Proj6[[#This Row],[ID]],Query!$A:$L,12,FALSE)),"",VLOOKUP(Proj6[[#This Row],[ID]],Query!$A:$L,12,FALSE))</f>
        <v/>
      </c>
      <c r="M37" s="5" t="str">
        <f>IF(ISBLANK(VLOOKUP(Proj6[[#This Row],[ID]],Query!$A:$M,13,FALSE)),"",VLOOKUP(Proj6[[#This Row],[ID]],Query!$A:$M,13,FALSE))</f>
        <v/>
      </c>
      <c r="N37" s="5" t="str">
        <f>IF(ISBLANK(VLOOKUP(Proj6[[#This Row],[ID]],Query!$A:$N,14,FALSE)),"",VLOOKUP(Proj6[[#This Row],[ID]],Query!$A:$N,14,FALSE))</f>
        <v/>
      </c>
      <c r="O37" s="5" t="str">
        <f>IF(ISBLANK(VLOOKUP(Proj6[[#This Row],[ID]],Query!$A:$O,15,FALSE)),"",VLOOKUP(Proj6[[#This Row],[ID]],Query!$A:$O,15,FALSE))</f>
        <v/>
      </c>
      <c r="P37" t="str">
        <f>IF(ISBLANK(VLOOKUP(Proj6[[#This Row],[ID]],Query!$A:$P,16,FALSE)),"",VLOOKUP(Proj6[[#This Row],[ID]],Query!$A:$P,16,FALSE))</f>
        <v/>
      </c>
    </row>
    <row r="38" spans="1:16">
      <c r="A38" s="18" t="s">
        <v>529</v>
      </c>
      <c r="L38" s="5" t="str">
        <f>IF(ISBLANK(VLOOKUP(Proj6[[#This Row],[ID]],Query!$A:$L,12,FALSE)),"",VLOOKUP(Proj6[[#This Row],[ID]],Query!$A:$L,12,FALSE))</f>
        <v/>
      </c>
      <c r="M38" s="5" t="str">
        <f>IF(ISBLANK(VLOOKUP(Proj6[[#This Row],[ID]],Query!$A:$M,13,FALSE)),"",VLOOKUP(Proj6[[#This Row],[ID]],Query!$A:$M,13,FALSE))</f>
        <v/>
      </c>
      <c r="N38" s="5" t="str">
        <f>IF(ISBLANK(VLOOKUP(Proj6[[#This Row],[ID]],Query!$A:$N,14,FALSE)),"",VLOOKUP(Proj6[[#This Row],[ID]],Query!$A:$N,14,FALSE))</f>
        <v/>
      </c>
      <c r="O38" s="5" t="str">
        <f>IF(ISBLANK(VLOOKUP(Proj6[[#This Row],[ID]],Query!$A:$O,15,FALSE)),"",VLOOKUP(Proj6[[#This Row],[ID]],Query!$A:$O,15,FALSE))</f>
        <v/>
      </c>
      <c r="P38" t="str">
        <f>IF(ISBLANK(VLOOKUP(Proj6[[#This Row],[ID]],Query!$A:$P,16,FALSE)),"",VLOOKUP(Proj6[[#This Row],[ID]],Query!$A:$P,16,FALSE))</f>
        <v/>
      </c>
    </row>
    <row r="39" spans="1:16">
      <c r="A39" s="18" t="s">
        <v>530</v>
      </c>
      <c r="L39" s="5" t="str">
        <f>IF(ISBLANK(VLOOKUP(Proj6[[#This Row],[ID]],Query!$A:$L,12,FALSE)),"",VLOOKUP(Proj6[[#This Row],[ID]],Query!$A:$L,12,FALSE))</f>
        <v/>
      </c>
      <c r="M39" s="5" t="str">
        <f>IF(ISBLANK(VLOOKUP(Proj6[[#This Row],[ID]],Query!$A:$M,13,FALSE)),"",VLOOKUP(Proj6[[#This Row],[ID]],Query!$A:$M,13,FALSE))</f>
        <v/>
      </c>
      <c r="N39" s="5" t="str">
        <f>IF(ISBLANK(VLOOKUP(Proj6[[#This Row],[ID]],Query!$A:$N,14,FALSE)),"",VLOOKUP(Proj6[[#This Row],[ID]],Query!$A:$N,14,FALSE))</f>
        <v/>
      </c>
      <c r="O39" s="5" t="str">
        <f>IF(ISBLANK(VLOOKUP(Proj6[[#This Row],[ID]],Query!$A:$O,15,FALSE)),"",VLOOKUP(Proj6[[#This Row],[ID]],Query!$A:$O,15,FALSE))</f>
        <v/>
      </c>
      <c r="P39" t="str">
        <f>IF(ISBLANK(VLOOKUP(Proj6[[#This Row],[ID]],Query!$A:$P,16,FALSE)),"",VLOOKUP(Proj6[[#This Row],[ID]],Query!$A:$P,16,FALSE))</f>
        <v/>
      </c>
    </row>
    <row r="40" spans="1:16">
      <c r="A40" s="18" t="s">
        <v>531</v>
      </c>
      <c r="L40" s="5" t="str">
        <f>IF(ISBLANK(VLOOKUP(Proj6[[#This Row],[ID]],Query!$A:$L,12,FALSE)),"",VLOOKUP(Proj6[[#This Row],[ID]],Query!$A:$L,12,FALSE))</f>
        <v/>
      </c>
      <c r="M40" s="5" t="str">
        <f>IF(ISBLANK(VLOOKUP(Proj6[[#This Row],[ID]],Query!$A:$M,13,FALSE)),"",VLOOKUP(Proj6[[#This Row],[ID]],Query!$A:$M,13,FALSE))</f>
        <v/>
      </c>
      <c r="N40" s="5" t="str">
        <f>IF(ISBLANK(VLOOKUP(Proj6[[#This Row],[ID]],Query!$A:$N,14,FALSE)),"",VLOOKUP(Proj6[[#This Row],[ID]],Query!$A:$N,14,FALSE))</f>
        <v/>
      </c>
      <c r="O40" s="5" t="str">
        <f>IF(ISBLANK(VLOOKUP(Proj6[[#This Row],[ID]],Query!$A:$O,15,FALSE)),"",VLOOKUP(Proj6[[#This Row],[ID]],Query!$A:$O,15,FALSE))</f>
        <v/>
      </c>
      <c r="P40" t="str">
        <f>IF(ISBLANK(VLOOKUP(Proj6[[#This Row],[ID]],Query!$A:$P,16,FALSE)),"",VLOOKUP(Proj6[[#This Row],[ID]],Query!$A:$P,16,FALSE))</f>
        <v/>
      </c>
    </row>
    <row r="41" spans="1:16">
      <c r="A41" s="18" t="s">
        <v>532</v>
      </c>
      <c r="L41" s="5" t="str">
        <f>IF(ISBLANK(VLOOKUP(Proj6[[#This Row],[ID]],Query!$A:$L,12,FALSE)),"",VLOOKUP(Proj6[[#This Row],[ID]],Query!$A:$L,12,FALSE))</f>
        <v/>
      </c>
      <c r="M41" s="5" t="str">
        <f>IF(ISBLANK(VLOOKUP(Proj6[[#This Row],[ID]],Query!$A:$M,13,FALSE)),"",VLOOKUP(Proj6[[#This Row],[ID]],Query!$A:$M,13,FALSE))</f>
        <v/>
      </c>
      <c r="N41" s="5" t="str">
        <f>IF(ISBLANK(VLOOKUP(Proj6[[#This Row],[ID]],Query!$A:$N,14,FALSE)),"",VLOOKUP(Proj6[[#This Row],[ID]],Query!$A:$N,14,FALSE))</f>
        <v/>
      </c>
      <c r="O41" s="5" t="str">
        <f>IF(ISBLANK(VLOOKUP(Proj6[[#This Row],[ID]],Query!$A:$O,15,FALSE)),"",VLOOKUP(Proj6[[#This Row],[ID]],Query!$A:$O,15,FALSE))</f>
        <v/>
      </c>
      <c r="P41" t="str">
        <f>IF(ISBLANK(VLOOKUP(Proj6[[#This Row],[ID]],Query!$A:$P,16,FALSE)),"",VLOOKUP(Proj6[[#This Row],[ID]],Query!$A:$P,16,FALSE))</f>
        <v/>
      </c>
    </row>
    <row r="42" spans="1:16">
      <c r="A42" s="18" t="s">
        <v>533</v>
      </c>
      <c r="L42" s="5" t="str">
        <f>IF(ISBLANK(VLOOKUP(Proj6[[#This Row],[ID]],Query!$A:$L,12,FALSE)),"",VLOOKUP(Proj6[[#This Row],[ID]],Query!$A:$L,12,FALSE))</f>
        <v/>
      </c>
      <c r="M42" s="5" t="str">
        <f>IF(ISBLANK(VLOOKUP(Proj6[[#This Row],[ID]],Query!$A:$M,13,FALSE)),"",VLOOKUP(Proj6[[#This Row],[ID]],Query!$A:$M,13,FALSE))</f>
        <v/>
      </c>
      <c r="N42" s="5" t="str">
        <f>IF(ISBLANK(VLOOKUP(Proj6[[#This Row],[ID]],Query!$A:$N,14,FALSE)),"",VLOOKUP(Proj6[[#This Row],[ID]],Query!$A:$N,14,FALSE))</f>
        <v/>
      </c>
      <c r="O42" s="5" t="str">
        <f>IF(ISBLANK(VLOOKUP(Proj6[[#This Row],[ID]],Query!$A:$O,15,FALSE)),"",VLOOKUP(Proj6[[#This Row],[ID]],Query!$A:$O,15,FALSE))</f>
        <v/>
      </c>
      <c r="P42" t="str">
        <f>IF(ISBLANK(VLOOKUP(Proj6[[#This Row],[ID]],Query!$A:$P,16,FALSE)),"",VLOOKUP(Proj6[[#This Row],[ID]],Query!$A:$P,16,FALSE))</f>
        <v/>
      </c>
    </row>
    <row r="43" spans="1:16">
      <c r="A43" s="18" t="s">
        <v>534</v>
      </c>
      <c r="L43" s="5" t="str">
        <f>IF(ISBLANK(VLOOKUP(Proj6[[#This Row],[ID]],Query!$A:$L,12,FALSE)),"",VLOOKUP(Proj6[[#This Row],[ID]],Query!$A:$L,12,FALSE))</f>
        <v/>
      </c>
      <c r="M43" s="5" t="str">
        <f>IF(ISBLANK(VLOOKUP(Proj6[[#This Row],[ID]],Query!$A:$M,13,FALSE)),"",VLOOKUP(Proj6[[#This Row],[ID]],Query!$A:$M,13,FALSE))</f>
        <v/>
      </c>
      <c r="N43" s="5" t="str">
        <f>IF(ISBLANK(VLOOKUP(Proj6[[#This Row],[ID]],Query!$A:$N,14,FALSE)),"",VLOOKUP(Proj6[[#This Row],[ID]],Query!$A:$N,14,FALSE))</f>
        <v/>
      </c>
      <c r="O43" s="5" t="str">
        <f>IF(ISBLANK(VLOOKUP(Proj6[[#This Row],[ID]],Query!$A:$O,15,FALSE)),"",VLOOKUP(Proj6[[#This Row],[ID]],Query!$A:$O,15,FALSE))</f>
        <v/>
      </c>
      <c r="P43" t="str">
        <f>IF(ISBLANK(VLOOKUP(Proj6[[#This Row],[ID]],Query!$A:$P,16,FALSE)),"",VLOOKUP(Proj6[[#This Row],[ID]],Query!$A:$P,16,FALSE))</f>
        <v/>
      </c>
    </row>
    <row r="44" spans="1:16">
      <c r="A44" s="18" t="s">
        <v>535</v>
      </c>
      <c r="L44" s="5" t="str">
        <f>IF(ISBLANK(VLOOKUP(Proj6[[#This Row],[ID]],Query!$A:$L,12,FALSE)),"",VLOOKUP(Proj6[[#This Row],[ID]],Query!$A:$L,12,FALSE))</f>
        <v/>
      </c>
      <c r="M44" s="5" t="str">
        <f>IF(ISBLANK(VLOOKUP(Proj6[[#This Row],[ID]],Query!$A:$M,13,FALSE)),"",VLOOKUP(Proj6[[#This Row],[ID]],Query!$A:$M,13,FALSE))</f>
        <v/>
      </c>
      <c r="N44" s="5" t="str">
        <f>IF(ISBLANK(VLOOKUP(Proj6[[#This Row],[ID]],Query!$A:$N,14,FALSE)),"",VLOOKUP(Proj6[[#This Row],[ID]],Query!$A:$N,14,FALSE))</f>
        <v/>
      </c>
      <c r="O44" s="5" t="str">
        <f>IF(ISBLANK(VLOOKUP(Proj6[[#This Row],[ID]],Query!$A:$O,15,FALSE)),"",VLOOKUP(Proj6[[#This Row],[ID]],Query!$A:$O,15,FALSE))</f>
        <v/>
      </c>
      <c r="P44" t="str">
        <f>IF(ISBLANK(VLOOKUP(Proj6[[#This Row],[ID]],Query!$A:$P,16,FALSE)),"",VLOOKUP(Proj6[[#This Row],[ID]],Query!$A:$P,16,FALSE))</f>
        <v/>
      </c>
    </row>
    <row r="45" spans="1:16">
      <c r="A45" s="18" t="s">
        <v>536</v>
      </c>
      <c r="L45" s="5" t="str">
        <f>IF(ISBLANK(VLOOKUP(Proj6[[#This Row],[ID]],Query!$A:$L,12,FALSE)),"",VLOOKUP(Proj6[[#This Row],[ID]],Query!$A:$L,12,FALSE))</f>
        <v/>
      </c>
      <c r="M45" s="5" t="str">
        <f>IF(ISBLANK(VLOOKUP(Proj6[[#This Row],[ID]],Query!$A:$M,13,FALSE)),"",VLOOKUP(Proj6[[#This Row],[ID]],Query!$A:$M,13,FALSE))</f>
        <v/>
      </c>
      <c r="N45" s="5" t="str">
        <f>IF(ISBLANK(VLOOKUP(Proj6[[#This Row],[ID]],Query!$A:$N,14,FALSE)),"",VLOOKUP(Proj6[[#This Row],[ID]],Query!$A:$N,14,FALSE))</f>
        <v/>
      </c>
      <c r="O45" s="5" t="str">
        <f>IF(ISBLANK(VLOOKUP(Proj6[[#This Row],[ID]],Query!$A:$O,15,FALSE)),"",VLOOKUP(Proj6[[#This Row],[ID]],Query!$A:$O,15,FALSE))</f>
        <v/>
      </c>
      <c r="P45" t="str">
        <f>IF(ISBLANK(VLOOKUP(Proj6[[#This Row],[ID]],Query!$A:$P,16,FALSE)),"",VLOOKUP(Proj6[[#This Row],[ID]],Query!$A:$P,16,FALSE))</f>
        <v/>
      </c>
    </row>
    <row r="46" spans="1:16">
      <c r="A46" s="18" t="s">
        <v>537</v>
      </c>
      <c r="L46" s="5" t="str">
        <f>IF(ISBLANK(VLOOKUP(Proj6[[#This Row],[ID]],Query!$A:$L,12,FALSE)),"",VLOOKUP(Proj6[[#This Row],[ID]],Query!$A:$L,12,FALSE))</f>
        <v/>
      </c>
      <c r="M46" s="5" t="str">
        <f>IF(ISBLANK(VLOOKUP(Proj6[[#This Row],[ID]],Query!$A:$M,13,FALSE)),"",VLOOKUP(Proj6[[#This Row],[ID]],Query!$A:$M,13,FALSE))</f>
        <v/>
      </c>
      <c r="N46" s="5" t="str">
        <f>IF(ISBLANK(VLOOKUP(Proj6[[#This Row],[ID]],Query!$A:$N,14,FALSE)),"",VLOOKUP(Proj6[[#This Row],[ID]],Query!$A:$N,14,FALSE))</f>
        <v/>
      </c>
      <c r="O46" s="5" t="str">
        <f>IF(ISBLANK(VLOOKUP(Proj6[[#This Row],[ID]],Query!$A:$O,15,FALSE)),"",VLOOKUP(Proj6[[#This Row],[ID]],Query!$A:$O,15,FALSE))</f>
        <v/>
      </c>
      <c r="P46" t="str">
        <f>IF(ISBLANK(VLOOKUP(Proj6[[#This Row],[ID]],Query!$A:$P,16,FALSE)),"",VLOOKUP(Proj6[[#This Row],[ID]],Query!$A:$P,16,FALSE))</f>
        <v/>
      </c>
    </row>
    <row r="47" spans="1:16">
      <c r="A47" s="18" t="s">
        <v>538</v>
      </c>
      <c r="L47" s="5" t="str">
        <f>IF(ISBLANK(VLOOKUP(Proj6[[#This Row],[ID]],Query!$A:$L,12,FALSE)),"",VLOOKUP(Proj6[[#This Row],[ID]],Query!$A:$L,12,FALSE))</f>
        <v/>
      </c>
      <c r="M47" s="5" t="str">
        <f>IF(ISBLANK(VLOOKUP(Proj6[[#This Row],[ID]],Query!$A:$M,13,FALSE)),"",VLOOKUP(Proj6[[#This Row],[ID]],Query!$A:$M,13,FALSE))</f>
        <v/>
      </c>
      <c r="N47" s="5" t="str">
        <f>IF(ISBLANK(VLOOKUP(Proj6[[#This Row],[ID]],Query!$A:$N,14,FALSE)),"",VLOOKUP(Proj6[[#This Row],[ID]],Query!$A:$N,14,FALSE))</f>
        <v/>
      </c>
      <c r="O47" s="5" t="str">
        <f>IF(ISBLANK(VLOOKUP(Proj6[[#This Row],[ID]],Query!$A:$O,15,FALSE)),"",VLOOKUP(Proj6[[#This Row],[ID]],Query!$A:$O,15,FALSE))</f>
        <v/>
      </c>
      <c r="P47" t="str">
        <f>IF(ISBLANK(VLOOKUP(Proj6[[#This Row],[ID]],Query!$A:$P,16,FALSE)),"",VLOOKUP(Proj6[[#This Row],[ID]],Query!$A:$P,16,FALSE))</f>
        <v/>
      </c>
    </row>
    <row r="48" spans="1:16">
      <c r="A48" s="18" t="s">
        <v>539</v>
      </c>
      <c r="L48" s="5" t="str">
        <f>IF(ISBLANK(VLOOKUP(Proj6[[#This Row],[ID]],Query!$A:$L,12,FALSE)),"",VLOOKUP(Proj6[[#This Row],[ID]],Query!$A:$L,12,FALSE))</f>
        <v/>
      </c>
      <c r="M48" s="5" t="str">
        <f>IF(ISBLANK(VLOOKUP(Proj6[[#This Row],[ID]],Query!$A:$M,13,FALSE)),"",VLOOKUP(Proj6[[#This Row],[ID]],Query!$A:$M,13,FALSE))</f>
        <v/>
      </c>
      <c r="N48" s="5" t="str">
        <f>IF(ISBLANK(VLOOKUP(Proj6[[#This Row],[ID]],Query!$A:$N,14,FALSE)),"",VLOOKUP(Proj6[[#This Row],[ID]],Query!$A:$N,14,FALSE))</f>
        <v/>
      </c>
      <c r="O48" s="5" t="str">
        <f>IF(ISBLANK(VLOOKUP(Proj6[[#This Row],[ID]],Query!$A:$O,15,FALSE)),"",VLOOKUP(Proj6[[#This Row],[ID]],Query!$A:$O,15,FALSE))</f>
        <v/>
      </c>
      <c r="P48" t="str">
        <f>IF(ISBLANK(VLOOKUP(Proj6[[#This Row],[ID]],Query!$A:$P,16,FALSE)),"",VLOOKUP(Proj6[[#This Row],[ID]],Query!$A:$P,16,FALSE))</f>
        <v/>
      </c>
    </row>
    <row r="49" spans="1:16">
      <c r="A49" s="18" t="s">
        <v>540</v>
      </c>
      <c r="L49" s="5" t="str">
        <f>IF(ISBLANK(VLOOKUP(Proj6[[#This Row],[ID]],Query!$A:$L,12,FALSE)),"",VLOOKUP(Proj6[[#This Row],[ID]],Query!$A:$L,12,FALSE))</f>
        <v/>
      </c>
      <c r="M49" s="5" t="str">
        <f>IF(ISBLANK(VLOOKUP(Proj6[[#This Row],[ID]],Query!$A:$M,13,FALSE)),"",VLOOKUP(Proj6[[#This Row],[ID]],Query!$A:$M,13,FALSE))</f>
        <v/>
      </c>
      <c r="N49" s="5" t="str">
        <f>IF(ISBLANK(VLOOKUP(Proj6[[#This Row],[ID]],Query!$A:$N,14,FALSE)),"",VLOOKUP(Proj6[[#This Row],[ID]],Query!$A:$N,14,FALSE))</f>
        <v/>
      </c>
      <c r="O49" s="5" t="str">
        <f>IF(ISBLANK(VLOOKUP(Proj6[[#This Row],[ID]],Query!$A:$O,15,FALSE)),"",VLOOKUP(Proj6[[#This Row],[ID]],Query!$A:$O,15,FALSE))</f>
        <v/>
      </c>
      <c r="P49" t="str">
        <f>IF(ISBLANK(VLOOKUP(Proj6[[#This Row],[ID]],Query!$A:$P,16,FALSE)),"",VLOOKUP(Proj6[[#This Row],[ID]],Query!$A:$P,16,FALSE))</f>
        <v/>
      </c>
    </row>
    <row r="50" spans="1:16">
      <c r="A50" s="18" t="s">
        <v>541</v>
      </c>
      <c r="L50" s="5" t="str">
        <f>IF(ISBLANK(VLOOKUP(Proj6[[#This Row],[ID]],Query!$A:$L,12,FALSE)),"",VLOOKUP(Proj6[[#This Row],[ID]],Query!$A:$L,12,FALSE))</f>
        <v/>
      </c>
      <c r="M50" s="5" t="str">
        <f>IF(ISBLANK(VLOOKUP(Proj6[[#This Row],[ID]],Query!$A:$M,13,FALSE)),"",VLOOKUP(Proj6[[#This Row],[ID]],Query!$A:$M,13,FALSE))</f>
        <v/>
      </c>
      <c r="N50" s="5" t="str">
        <f>IF(ISBLANK(VLOOKUP(Proj6[[#This Row],[ID]],Query!$A:$N,14,FALSE)),"",VLOOKUP(Proj6[[#This Row],[ID]],Query!$A:$N,14,FALSE))</f>
        <v/>
      </c>
      <c r="O50" s="5" t="str">
        <f>IF(ISBLANK(VLOOKUP(Proj6[[#This Row],[ID]],Query!$A:$O,15,FALSE)),"",VLOOKUP(Proj6[[#This Row],[ID]],Query!$A:$O,15,FALSE))</f>
        <v/>
      </c>
      <c r="P50" t="str">
        <f>IF(ISBLANK(VLOOKUP(Proj6[[#This Row],[ID]],Query!$A:$P,16,FALSE)),"",VLOOKUP(Proj6[[#This Row],[ID]],Query!$A:$P,16,FALSE))</f>
        <v/>
      </c>
    </row>
    <row r="51" spans="1:16">
      <c r="A51" s="18" t="s">
        <v>542</v>
      </c>
      <c r="L51" s="5" t="str">
        <f>IF(ISBLANK(VLOOKUP(Proj6[[#This Row],[ID]],Query!$A:$L,12,FALSE)),"",VLOOKUP(Proj6[[#This Row],[ID]],Query!$A:$L,12,FALSE))</f>
        <v/>
      </c>
      <c r="M51" s="5" t="str">
        <f>IF(ISBLANK(VLOOKUP(Proj6[[#This Row],[ID]],Query!$A:$M,13,FALSE)),"",VLOOKUP(Proj6[[#This Row],[ID]],Query!$A:$M,13,FALSE))</f>
        <v/>
      </c>
      <c r="N51" s="5" t="str">
        <f>IF(ISBLANK(VLOOKUP(Proj6[[#This Row],[ID]],Query!$A:$N,14,FALSE)),"",VLOOKUP(Proj6[[#This Row],[ID]],Query!$A:$N,14,FALSE))</f>
        <v/>
      </c>
      <c r="O51" s="5" t="str">
        <f>IF(ISBLANK(VLOOKUP(Proj6[[#This Row],[ID]],Query!$A:$O,15,FALSE)),"",VLOOKUP(Proj6[[#This Row],[ID]],Query!$A:$O,15,FALSE))</f>
        <v/>
      </c>
      <c r="P51" t="str">
        <f>IF(ISBLANK(VLOOKUP(Proj6[[#This Row],[ID]],Query!$A:$P,16,FALSE)),"",VLOOKUP(Proj6[[#This Row],[ID]],Query!$A:$P,16,FALSE))</f>
        <v/>
      </c>
    </row>
    <row r="52" spans="1:16">
      <c r="A52" s="18" t="s">
        <v>543</v>
      </c>
      <c r="L52" s="5" t="str">
        <f>IF(ISBLANK(VLOOKUP(Proj6[[#This Row],[ID]],Query!$A:$L,12,FALSE)),"",VLOOKUP(Proj6[[#This Row],[ID]],Query!$A:$L,12,FALSE))</f>
        <v/>
      </c>
      <c r="M52" s="5" t="str">
        <f>IF(ISBLANK(VLOOKUP(Proj6[[#This Row],[ID]],Query!$A:$M,13,FALSE)),"",VLOOKUP(Proj6[[#This Row],[ID]],Query!$A:$M,13,FALSE))</f>
        <v/>
      </c>
      <c r="N52" s="5" t="str">
        <f>IF(ISBLANK(VLOOKUP(Proj6[[#This Row],[ID]],Query!$A:$N,14,FALSE)),"",VLOOKUP(Proj6[[#This Row],[ID]],Query!$A:$N,14,FALSE))</f>
        <v/>
      </c>
      <c r="O52" s="5" t="str">
        <f>IF(ISBLANK(VLOOKUP(Proj6[[#This Row],[ID]],Query!$A:$O,15,FALSE)),"",VLOOKUP(Proj6[[#This Row],[ID]],Query!$A:$O,15,FALSE))</f>
        <v/>
      </c>
      <c r="P52" t="str">
        <f>IF(ISBLANK(VLOOKUP(Proj6[[#This Row],[ID]],Query!$A:$P,16,FALSE)),"",VLOOKUP(Proj6[[#This Row],[ID]],Query!$A:$P,16,FALSE))</f>
        <v/>
      </c>
    </row>
    <row r="53" spans="1:16">
      <c r="A53" s="18" t="s">
        <v>544</v>
      </c>
      <c r="L53" s="5" t="str">
        <f>IF(ISBLANK(VLOOKUP(Proj6[[#This Row],[ID]],Query!$A:$L,12,FALSE)),"",VLOOKUP(Proj6[[#This Row],[ID]],Query!$A:$L,12,FALSE))</f>
        <v/>
      </c>
      <c r="M53" s="5" t="str">
        <f>IF(ISBLANK(VLOOKUP(Proj6[[#This Row],[ID]],Query!$A:$M,13,FALSE)),"",VLOOKUP(Proj6[[#This Row],[ID]],Query!$A:$M,13,FALSE))</f>
        <v/>
      </c>
      <c r="N53" s="5" t="str">
        <f>IF(ISBLANK(VLOOKUP(Proj6[[#This Row],[ID]],Query!$A:$N,14,FALSE)),"",VLOOKUP(Proj6[[#This Row],[ID]],Query!$A:$N,14,FALSE))</f>
        <v/>
      </c>
      <c r="O53" s="5" t="str">
        <f>IF(ISBLANK(VLOOKUP(Proj6[[#This Row],[ID]],Query!$A:$O,15,FALSE)),"",VLOOKUP(Proj6[[#This Row],[ID]],Query!$A:$O,15,FALSE))</f>
        <v/>
      </c>
      <c r="P53" t="str">
        <f>IF(ISBLANK(VLOOKUP(Proj6[[#This Row],[ID]],Query!$A:$P,16,FALSE)),"",VLOOKUP(Proj6[[#This Row],[ID]],Query!$A:$P,16,FALSE))</f>
        <v/>
      </c>
    </row>
    <row r="54" spans="1:16">
      <c r="A54" s="18" t="s">
        <v>545</v>
      </c>
      <c r="L54" s="5" t="str">
        <f>IF(ISBLANK(VLOOKUP(Proj6[[#This Row],[ID]],Query!$A:$L,12,FALSE)),"",VLOOKUP(Proj6[[#This Row],[ID]],Query!$A:$L,12,FALSE))</f>
        <v/>
      </c>
      <c r="M54" s="5" t="str">
        <f>IF(ISBLANK(VLOOKUP(Proj6[[#This Row],[ID]],Query!$A:$M,13,FALSE)),"",VLOOKUP(Proj6[[#This Row],[ID]],Query!$A:$M,13,FALSE))</f>
        <v/>
      </c>
      <c r="N54" s="5" t="str">
        <f>IF(ISBLANK(VLOOKUP(Proj6[[#This Row],[ID]],Query!$A:$N,14,FALSE)),"",VLOOKUP(Proj6[[#This Row],[ID]],Query!$A:$N,14,FALSE))</f>
        <v/>
      </c>
      <c r="O54" s="5" t="str">
        <f>IF(ISBLANK(VLOOKUP(Proj6[[#This Row],[ID]],Query!$A:$O,15,FALSE)),"",VLOOKUP(Proj6[[#This Row],[ID]],Query!$A:$O,15,FALSE))</f>
        <v/>
      </c>
      <c r="P54" t="str">
        <f>IF(ISBLANK(VLOOKUP(Proj6[[#This Row],[ID]],Query!$A:$P,16,FALSE)),"",VLOOKUP(Proj6[[#This Row],[ID]],Query!$A:$P,16,FALSE))</f>
        <v/>
      </c>
    </row>
    <row r="55" spans="1:16">
      <c r="A55" s="18" t="s">
        <v>546</v>
      </c>
      <c r="L55" s="5" t="str">
        <f>IF(ISBLANK(VLOOKUP(Proj6[[#This Row],[ID]],Query!$A:$L,12,FALSE)),"",VLOOKUP(Proj6[[#This Row],[ID]],Query!$A:$L,12,FALSE))</f>
        <v/>
      </c>
      <c r="M55" s="5" t="str">
        <f>IF(ISBLANK(VLOOKUP(Proj6[[#This Row],[ID]],Query!$A:$M,13,FALSE)),"",VLOOKUP(Proj6[[#This Row],[ID]],Query!$A:$M,13,FALSE))</f>
        <v/>
      </c>
      <c r="N55" s="5" t="str">
        <f>IF(ISBLANK(VLOOKUP(Proj6[[#This Row],[ID]],Query!$A:$N,14,FALSE)),"",VLOOKUP(Proj6[[#This Row],[ID]],Query!$A:$N,14,FALSE))</f>
        <v/>
      </c>
      <c r="O55" s="5" t="str">
        <f>IF(ISBLANK(VLOOKUP(Proj6[[#This Row],[ID]],Query!$A:$O,15,FALSE)),"",VLOOKUP(Proj6[[#This Row],[ID]],Query!$A:$O,15,FALSE))</f>
        <v/>
      </c>
      <c r="P55" t="str">
        <f>IF(ISBLANK(VLOOKUP(Proj6[[#This Row],[ID]],Query!$A:$P,16,FALSE)),"",VLOOKUP(Proj6[[#This Row],[ID]],Query!$A:$P,16,FALSE))</f>
        <v/>
      </c>
    </row>
    <row r="56" spans="1:16">
      <c r="A56" s="18" t="s">
        <v>547</v>
      </c>
      <c r="L56" s="5" t="str">
        <f>IF(ISBLANK(VLOOKUP(Proj6[[#This Row],[ID]],Query!$A:$L,12,FALSE)),"",VLOOKUP(Proj6[[#This Row],[ID]],Query!$A:$L,12,FALSE))</f>
        <v/>
      </c>
      <c r="M56" s="5" t="str">
        <f>IF(ISBLANK(VLOOKUP(Proj6[[#This Row],[ID]],Query!$A:$M,13,FALSE)),"",VLOOKUP(Proj6[[#This Row],[ID]],Query!$A:$M,13,FALSE))</f>
        <v/>
      </c>
      <c r="N56" s="5" t="str">
        <f>IF(ISBLANK(VLOOKUP(Proj6[[#This Row],[ID]],Query!$A:$N,14,FALSE)),"",VLOOKUP(Proj6[[#This Row],[ID]],Query!$A:$N,14,FALSE))</f>
        <v/>
      </c>
      <c r="O56" s="5" t="str">
        <f>IF(ISBLANK(VLOOKUP(Proj6[[#This Row],[ID]],Query!$A:$O,15,FALSE)),"",VLOOKUP(Proj6[[#This Row],[ID]],Query!$A:$O,15,FALSE))</f>
        <v/>
      </c>
      <c r="P56" t="str">
        <f>IF(ISBLANK(VLOOKUP(Proj6[[#This Row],[ID]],Query!$A:$P,16,FALSE)),"",VLOOKUP(Proj6[[#This Row],[ID]],Query!$A:$P,16,FALSE))</f>
        <v/>
      </c>
    </row>
    <row r="57" spans="1:16">
      <c r="A57" s="18" t="s">
        <v>548</v>
      </c>
      <c r="L57" s="5" t="str">
        <f>IF(ISBLANK(VLOOKUP(Proj6[[#This Row],[ID]],Query!$A:$L,12,FALSE)),"",VLOOKUP(Proj6[[#This Row],[ID]],Query!$A:$L,12,FALSE))</f>
        <v/>
      </c>
      <c r="M57" s="5" t="str">
        <f>IF(ISBLANK(VLOOKUP(Proj6[[#This Row],[ID]],Query!$A:$M,13,FALSE)),"",VLOOKUP(Proj6[[#This Row],[ID]],Query!$A:$M,13,FALSE))</f>
        <v/>
      </c>
      <c r="N57" s="5" t="str">
        <f>IF(ISBLANK(VLOOKUP(Proj6[[#This Row],[ID]],Query!$A:$N,14,FALSE)),"",VLOOKUP(Proj6[[#This Row],[ID]],Query!$A:$N,14,FALSE))</f>
        <v/>
      </c>
      <c r="O57" s="5" t="str">
        <f>IF(ISBLANK(VLOOKUP(Proj6[[#This Row],[ID]],Query!$A:$O,15,FALSE)),"",VLOOKUP(Proj6[[#This Row],[ID]],Query!$A:$O,15,FALSE))</f>
        <v/>
      </c>
      <c r="P57" t="str">
        <f>IF(ISBLANK(VLOOKUP(Proj6[[#This Row],[ID]],Query!$A:$P,16,FALSE)),"",VLOOKUP(Proj6[[#This Row],[ID]],Query!$A:$P,16,FALSE))</f>
        <v/>
      </c>
    </row>
    <row r="58" spans="1:16">
      <c r="A58" s="18" t="s">
        <v>549</v>
      </c>
      <c r="L58" s="5" t="str">
        <f>IF(ISBLANK(VLOOKUP(Proj6[[#This Row],[ID]],Query!$A:$L,12,FALSE)),"",VLOOKUP(Proj6[[#This Row],[ID]],Query!$A:$L,12,FALSE))</f>
        <v/>
      </c>
      <c r="M58" s="5" t="str">
        <f>IF(ISBLANK(VLOOKUP(Proj6[[#This Row],[ID]],Query!$A:$M,13,FALSE)),"",VLOOKUP(Proj6[[#This Row],[ID]],Query!$A:$M,13,FALSE))</f>
        <v/>
      </c>
      <c r="N58" s="5" t="str">
        <f>IF(ISBLANK(VLOOKUP(Proj6[[#This Row],[ID]],Query!$A:$N,14,FALSE)),"",VLOOKUP(Proj6[[#This Row],[ID]],Query!$A:$N,14,FALSE))</f>
        <v/>
      </c>
      <c r="O58" s="5" t="str">
        <f>IF(ISBLANK(VLOOKUP(Proj6[[#This Row],[ID]],Query!$A:$O,15,FALSE)),"",VLOOKUP(Proj6[[#This Row],[ID]],Query!$A:$O,15,FALSE))</f>
        <v/>
      </c>
      <c r="P58" t="str">
        <f>IF(ISBLANK(VLOOKUP(Proj6[[#This Row],[ID]],Query!$A:$P,16,FALSE)),"",VLOOKUP(Proj6[[#This Row],[ID]],Query!$A:$P,16,FALSE))</f>
        <v/>
      </c>
    </row>
    <row r="59" spans="1:16">
      <c r="A59" s="18" t="s">
        <v>550</v>
      </c>
      <c r="L59" s="5" t="str">
        <f>IF(ISBLANK(VLOOKUP(Proj6[[#This Row],[ID]],Query!$A:$L,12,FALSE)),"",VLOOKUP(Proj6[[#This Row],[ID]],Query!$A:$L,12,FALSE))</f>
        <v/>
      </c>
      <c r="M59" s="5" t="str">
        <f>IF(ISBLANK(VLOOKUP(Proj6[[#This Row],[ID]],Query!$A:$M,13,FALSE)),"",VLOOKUP(Proj6[[#This Row],[ID]],Query!$A:$M,13,FALSE))</f>
        <v/>
      </c>
      <c r="N59" s="5" t="str">
        <f>IF(ISBLANK(VLOOKUP(Proj6[[#This Row],[ID]],Query!$A:$N,14,FALSE)),"",VLOOKUP(Proj6[[#This Row],[ID]],Query!$A:$N,14,FALSE))</f>
        <v/>
      </c>
      <c r="O59" s="5" t="str">
        <f>IF(ISBLANK(VLOOKUP(Proj6[[#This Row],[ID]],Query!$A:$O,15,FALSE)),"",VLOOKUP(Proj6[[#This Row],[ID]],Query!$A:$O,15,FALSE))</f>
        <v/>
      </c>
      <c r="P59" t="str">
        <f>IF(ISBLANK(VLOOKUP(Proj6[[#This Row],[ID]],Query!$A:$P,16,FALSE)),"",VLOOKUP(Proj6[[#This Row],[ID]],Query!$A:$P,16,FALSE))</f>
        <v/>
      </c>
    </row>
    <row r="60" spans="1:16">
      <c r="A60" s="18" t="s">
        <v>551</v>
      </c>
      <c r="L60" s="5" t="str">
        <f>IF(ISBLANK(VLOOKUP(Proj6[[#This Row],[ID]],Query!$A:$L,12,FALSE)),"",VLOOKUP(Proj6[[#This Row],[ID]],Query!$A:$L,12,FALSE))</f>
        <v/>
      </c>
      <c r="M60" s="5" t="str">
        <f>IF(ISBLANK(VLOOKUP(Proj6[[#This Row],[ID]],Query!$A:$M,13,FALSE)),"",VLOOKUP(Proj6[[#This Row],[ID]],Query!$A:$M,13,FALSE))</f>
        <v/>
      </c>
      <c r="N60" s="5" t="str">
        <f>IF(ISBLANK(VLOOKUP(Proj6[[#This Row],[ID]],Query!$A:$N,14,FALSE)),"",VLOOKUP(Proj6[[#This Row],[ID]],Query!$A:$N,14,FALSE))</f>
        <v/>
      </c>
      <c r="O60" s="5" t="str">
        <f>IF(ISBLANK(VLOOKUP(Proj6[[#This Row],[ID]],Query!$A:$O,15,FALSE)),"",VLOOKUP(Proj6[[#This Row],[ID]],Query!$A:$O,15,FALSE))</f>
        <v/>
      </c>
      <c r="P60" t="str">
        <f>IF(ISBLANK(VLOOKUP(Proj6[[#This Row],[ID]],Query!$A:$P,16,FALSE)),"",VLOOKUP(Proj6[[#This Row],[ID]],Query!$A:$P,16,FALSE))</f>
        <v/>
      </c>
    </row>
    <row r="61" spans="1:16">
      <c r="A61" s="18" t="s">
        <v>552</v>
      </c>
      <c r="L61" s="5" t="str">
        <f>IF(ISBLANK(VLOOKUP(Proj6[[#This Row],[ID]],Query!$A:$L,12,FALSE)),"",VLOOKUP(Proj6[[#This Row],[ID]],Query!$A:$L,12,FALSE))</f>
        <v/>
      </c>
      <c r="M61" s="5" t="str">
        <f>IF(ISBLANK(VLOOKUP(Proj6[[#This Row],[ID]],Query!$A:$M,13,FALSE)),"",VLOOKUP(Proj6[[#This Row],[ID]],Query!$A:$M,13,FALSE))</f>
        <v/>
      </c>
      <c r="N61" s="5" t="str">
        <f>IF(ISBLANK(VLOOKUP(Proj6[[#This Row],[ID]],Query!$A:$N,14,FALSE)),"",VLOOKUP(Proj6[[#This Row],[ID]],Query!$A:$N,14,FALSE))</f>
        <v/>
      </c>
      <c r="O61" s="5" t="str">
        <f>IF(ISBLANK(VLOOKUP(Proj6[[#This Row],[ID]],Query!$A:$O,15,FALSE)),"",VLOOKUP(Proj6[[#This Row],[ID]],Query!$A:$O,15,FALSE))</f>
        <v/>
      </c>
      <c r="P61" t="str">
        <f>IF(ISBLANK(VLOOKUP(Proj6[[#This Row],[ID]],Query!$A:$P,16,FALSE)),"",VLOOKUP(Proj6[[#This Row],[ID]],Query!$A:$P,16,FALSE))</f>
        <v/>
      </c>
    </row>
    <row r="62" spans="1:16">
      <c r="A62" s="18" t="s">
        <v>553</v>
      </c>
      <c r="L62" s="5" t="str">
        <f>IF(ISBLANK(VLOOKUP(Proj6[[#This Row],[ID]],Query!$A:$L,12,FALSE)),"",VLOOKUP(Proj6[[#This Row],[ID]],Query!$A:$L,12,FALSE))</f>
        <v/>
      </c>
      <c r="M62" s="5" t="str">
        <f>IF(ISBLANK(VLOOKUP(Proj6[[#This Row],[ID]],Query!$A:$M,13,FALSE)),"",VLOOKUP(Proj6[[#This Row],[ID]],Query!$A:$M,13,FALSE))</f>
        <v/>
      </c>
      <c r="N62" s="5" t="str">
        <f>IF(ISBLANK(VLOOKUP(Proj6[[#This Row],[ID]],Query!$A:$N,14,FALSE)),"",VLOOKUP(Proj6[[#This Row],[ID]],Query!$A:$N,14,FALSE))</f>
        <v/>
      </c>
      <c r="O62" s="5" t="str">
        <f>IF(ISBLANK(VLOOKUP(Proj6[[#This Row],[ID]],Query!$A:$O,15,FALSE)),"",VLOOKUP(Proj6[[#This Row],[ID]],Query!$A:$O,15,FALSE))</f>
        <v/>
      </c>
      <c r="P62" t="str">
        <f>IF(ISBLANK(VLOOKUP(Proj6[[#This Row],[ID]],Query!$A:$P,16,FALSE)),"",VLOOKUP(Proj6[[#This Row],[ID]],Query!$A:$P,16,FALSE))</f>
        <v/>
      </c>
    </row>
    <row r="63" spans="1:16">
      <c r="A63" s="18" t="s">
        <v>554</v>
      </c>
      <c r="L63" s="5" t="str">
        <f>IF(ISBLANK(VLOOKUP(Proj6[[#This Row],[ID]],Query!$A:$L,12,FALSE)),"",VLOOKUP(Proj6[[#This Row],[ID]],Query!$A:$L,12,FALSE))</f>
        <v/>
      </c>
      <c r="M63" s="5" t="str">
        <f>IF(ISBLANK(VLOOKUP(Proj6[[#This Row],[ID]],Query!$A:$M,13,FALSE)),"",VLOOKUP(Proj6[[#This Row],[ID]],Query!$A:$M,13,FALSE))</f>
        <v/>
      </c>
      <c r="N63" s="5" t="str">
        <f>IF(ISBLANK(VLOOKUP(Proj6[[#This Row],[ID]],Query!$A:$N,14,FALSE)),"",VLOOKUP(Proj6[[#This Row],[ID]],Query!$A:$N,14,FALSE))</f>
        <v/>
      </c>
      <c r="O63" s="5" t="str">
        <f>IF(ISBLANK(VLOOKUP(Proj6[[#This Row],[ID]],Query!$A:$O,15,FALSE)),"",VLOOKUP(Proj6[[#This Row],[ID]],Query!$A:$O,15,FALSE))</f>
        <v/>
      </c>
      <c r="P63" t="str">
        <f>IF(ISBLANK(VLOOKUP(Proj6[[#This Row],[ID]],Query!$A:$P,16,FALSE)),"",VLOOKUP(Proj6[[#This Row],[ID]],Query!$A:$P,16,FALSE))</f>
        <v/>
      </c>
    </row>
    <row r="64" spans="1:16">
      <c r="A64" s="18" t="s">
        <v>555</v>
      </c>
      <c r="L64" s="5" t="str">
        <f>IF(ISBLANK(VLOOKUP(Proj6[[#This Row],[ID]],Query!$A:$L,12,FALSE)),"",VLOOKUP(Proj6[[#This Row],[ID]],Query!$A:$L,12,FALSE))</f>
        <v/>
      </c>
      <c r="M64" s="5" t="str">
        <f>IF(ISBLANK(VLOOKUP(Proj6[[#This Row],[ID]],Query!$A:$M,13,FALSE)),"",VLOOKUP(Proj6[[#This Row],[ID]],Query!$A:$M,13,FALSE))</f>
        <v/>
      </c>
      <c r="N64" s="5" t="str">
        <f>IF(ISBLANK(VLOOKUP(Proj6[[#This Row],[ID]],Query!$A:$N,14,FALSE)),"",VLOOKUP(Proj6[[#This Row],[ID]],Query!$A:$N,14,FALSE))</f>
        <v/>
      </c>
      <c r="O64" s="5" t="str">
        <f>IF(ISBLANK(VLOOKUP(Proj6[[#This Row],[ID]],Query!$A:$O,15,FALSE)),"",VLOOKUP(Proj6[[#This Row],[ID]],Query!$A:$O,15,FALSE))</f>
        <v/>
      </c>
      <c r="P64" t="str">
        <f>IF(ISBLANK(VLOOKUP(Proj6[[#This Row],[ID]],Query!$A:$P,16,FALSE)),"",VLOOKUP(Proj6[[#This Row],[ID]],Query!$A:$P,16,FALSE))</f>
        <v/>
      </c>
    </row>
    <row r="65" spans="1:16">
      <c r="A65" s="18" t="s">
        <v>556</v>
      </c>
      <c r="L65" s="5" t="str">
        <f>IF(ISBLANK(VLOOKUP(Proj6[[#This Row],[ID]],Query!$A:$L,12,FALSE)),"",VLOOKUP(Proj6[[#This Row],[ID]],Query!$A:$L,12,FALSE))</f>
        <v/>
      </c>
      <c r="M65" s="5" t="str">
        <f>IF(ISBLANK(VLOOKUP(Proj6[[#This Row],[ID]],Query!$A:$M,13,FALSE)),"",VLOOKUP(Proj6[[#This Row],[ID]],Query!$A:$M,13,FALSE))</f>
        <v/>
      </c>
      <c r="N65" s="5" t="str">
        <f>IF(ISBLANK(VLOOKUP(Proj6[[#This Row],[ID]],Query!$A:$N,14,FALSE)),"",VLOOKUP(Proj6[[#This Row],[ID]],Query!$A:$N,14,FALSE))</f>
        <v/>
      </c>
      <c r="O65" s="5" t="str">
        <f>IF(ISBLANK(VLOOKUP(Proj6[[#This Row],[ID]],Query!$A:$O,15,FALSE)),"",VLOOKUP(Proj6[[#This Row],[ID]],Query!$A:$O,15,FALSE))</f>
        <v/>
      </c>
      <c r="P65" t="str">
        <f>IF(ISBLANK(VLOOKUP(Proj6[[#This Row],[ID]],Query!$A:$P,16,FALSE)),"",VLOOKUP(Proj6[[#This Row],[ID]],Query!$A:$P,16,FALSE))</f>
        <v/>
      </c>
    </row>
    <row r="66" spans="1:16">
      <c r="A66" s="18" t="s">
        <v>557</v>
      </c>
      <c r="L66" s="5" t="str">
        <f>IF(ISBLANK(VLOOKUP(Proj6[[#This Row],[ID]],Query!$A:$L,12,FALSE)),"",VLOOKUP(Proj6[[#This Row],[ID]],Query!$A:$L,12,FALSE))</f>
        <v/>
      </c>
      <c r="M66" s="5" t="str">
        <f>IF(ISBLANK(VLOOKUP(Proj6[[#This Row],[ID]],Query!$A:$M,13,FALSE)),"",VLOOKUP(Proj6[[#This Row],[ID]],Query!$A:$M,13,FALSE))</f>
        <v/>
      </c>
      <c r="N66" s="5" t="str">
        <f>IF(ISBLANK(VLOOKUP(Proj6[[#This Row],[ID]],Query!$A:$N,14,FALSE)),"",VLOOKUP(Proj6[[#This Row],[ID]],Query!$A:$N,14,FALSE))</f>
        <v/>
      </c>
      <c r="O66" s="5" t="str">
        <f>IF(ISBLANK(VLOOKUP(Proj6[[#This Row],[ID]],Query!$A:$O,15,FALSE)),"",VLOOKUP(Proj6[[#This Row],[ID]],Query!$A:$O,15,FALSE))</f>
        <v/>
      </c>
      <c r="P66" t="str">
        <f>IF(ISBLANK(VLOOKUP(Proj6[[#This Row],[ID]],Query!$A:$P,16,FALSE)),"",VLOOKUP(Proj6[[#This Row],[ID]],Query!$A:$P,16,FALSE))</f>
        <v/>
      </c>
    </row>
    <row r="67" spans="1:16">
      <c r="A67" s="18" t="s">
        <v>558</v>
      </c>
      <c r="L67" s="5" t="str">
        <f>IF(ISBLANK(VLOOKUP(Proj6[[#This Row],[ID]],Query!$A:$L,12,FALSE)),"",VLOOKUP(Proj6[[#This Row],[ID]],Query!$A:$L,12,FALSE))</f>
        <v/>
      </c>
      <c r="M67" s="5" t="str">
        <f>IF(ISBLANK(VLOOKUP(Proj6[[#This Row],[ID]],Query!$A:$M,13,FALSE)),"",VLOOKUP(Proj6[[#This Row],[ID]],Query!$A:$M,13,FALSE))</f>
        <v/>
      </c>
      <c r="N67" s="5" t="str">
        <f>IF(ISBLANK(VLOOKUP(Proj6[[#This Row],[ID]],Query!$A:$N,14,FALSE)),"",VLOOKUP(Proj6[[#This Row],[ID]],Query!$A:$N,14,FALSE))</f>
        <v/>
      </c>
      <c r="O67" s="5" t="str">
        <f>IF(ISBLANK(VLOOKUP(Proj6[[#This Row],[ID]],Query!$A:$O,15,FALSE)),"",VLOOKUP(Proj6[[#This Row],[ID]],Query!$A:$O,15,FALSE))</f>
        <v/>
      </c>
      <c r="P67" t="str">
        <f>IF(ISBLANK(VLOOKUP(Proj6[[#This Row],[ID]],Query!$A:$P,16,FALSE)),"",VLOOKUP(Proj6[[#This Row],[ID]],Query!$A:$P,16,FALSE))</f>
        <v/>
      </c>
    </row>
    <row r="68" spans="1:16">
      <c r="A68" s="18" t="s">
        <v>559</v>
      </c>
      <c r="L68" s="5" t="str">
        <f>IF(ISBLANK(VLOOKUP(Proj6[[#This Row],[ID]],Query!$A:$L,12,FALSE)),"",VLOOKUP(Proj6[[#This Row],[ID]],Query!$A:$L,12,FALSE))</f>
        <v/>
      </c>
      <c r="M68" s="5" t="str">
        <f>IF(ISBLANK(VLOOKUP(Proj6[[#This Row],[ID]],Query!$A:$M,13,FALSE)),"",VLOOKUP(Proj6[[#This Row],[ID]],Query!$A:$M,13,FALSE))</f>
        <v/>
      </c>
      <c r="N68" s="5" t="str">
        <f>IF(ISBLANK(VLOOKUP(Proj6[[#This Row],[ID]],Query!$A:$N,14,FALSE)),"",VLOOKUP(Proj6[[#This Row],[ID]],Query!$A:$N,14,FALSE))</f>
        <v/>
      </c>
      <c r="O68" s="5" t="str">
        <f>IF(ISBLANK(VLOOKUP(Proj6[[#This Row],[ID]],Query!$A:$O,15,FALSE)),"",VLOOKUP(Proj6[[#This Row],[ID]],Query!$A:$O,15,FALSE))</f>
        <v/>
      </c>
      <c r="P68" t="str">
        <f>IF(ISBLANK(VLOOKUP(Proj6[[#This Row],[ID]],Query!$A:$P,16,FALSE)),"",VLOOKUP(Proj6[[#This Row],[ID]],Query!$A:$P,16,FALSE))</f>
        <v/>
      </c>
    </row>
    <row r="69" spans="1:16">
      <c r="A69" s="18" t="s">
        <v>560</v>
      </c>
      <c r="L69" s="5" t="str">
        <f>IF(ISBLANK(VLOOKUP(Proj6[[#This Row],[ID]],Query!$A:$L,12,FALSE)),"",VLOOKUP(Proj6[[#This Row],[ID]],Query!$A:$L,12,FALSE))</f>
        <v/>
      </c>
      <c r="M69" s="5" t="str">
        <f>IF(ISBLANK(VLOOKUP(Proj6[[#This Row],[ID]],Query!$A:$M,13,FALSE)),"",VLOOKUP(Proj6[[#This Row],[ID]],Query!$A:$M,13,FALSE))</f>
        <v/>
      </c>
      <c r="N69" s="5" t="str">
        <f>IF(ISBLANK(VLOOKUP(Proj6[[#This Row],[ID]],Query!$A:$N,14,FALSE)),"",VLOOKUP(Proj6[[#This Row],[ID]],Query!$A:$N,14,FALSE))</f>
        <v/>
      </c>
      <c r="O69" s="5" t="str">
        <f>IF(ISBLANK(VLOOKUP(Proj6[[#This Row],[ID]],Query!$A:$O,15,FALSE)),"",VLOOKUP(Proj6[[#This Row],[ID]],Query!$A:$O,15,FALSE))</f>
        <v/>
      </c>
      <c r="P69" t="str">
        <f>IF(ISBLANK(VLOOKUP(Proj6[[#This Row],[ID]],Query!$A:$P,16,FALSE)),"",VLOOKUP(Proj6[[#This Row],[ID]],Query!$A:$P,16,FALSE))</f>
        <v/>
      </c>
    </row>
    <row r="70" spans="1:16">
      <c r="A70" s="18" t="s">
        <v>561</v>
      </c>
      <c r="L70" s="5" t="str">
        <f>IF(ISBLANK(VLOOKUP(Proj6[[#This Row],[ID]],Query!$A:$L,12,FALSE)),"",VLOOKUP(Proj6[[#This Row],[ID]],Query!$A:$L,12,FALSE))</f>
        <v/>
      </c>
      <c r="M70" s="5" t="str">
        <f>IF(ISBLANK(VLOOKUP(Proj6[[#This Row],[ID]],Query!$A:$M,13,FALSE)),"",VLOOKUP(Proj6[[#This Row],[ID]],Query!$A:$M,13,FALSE))</f>
        <v/>
      </c>
      <c r="N70" s="5" t="str">
        <f>IF(ISBLANK(VLOOKUP(Proj6[[#This Row],[ID]],Query!$A:$N,14,FALSE)),"",VLOOKUP(Proj6[[#This Row],[ID]],Query!$A:$N,14,FALSE))</f>
        <v/>
      </c>
      <c r="O70" s="5" t="str">
        <f>IF(ISBLANK(VLOOKUP(Proj6[[#This Row],[ID]],Query!$A:$O,15,FALSE)),"",VLOOKUP(Proj6[[#This Row],[ID]],Query!$A:$O,15,FALSE))</f>
        <v/>
      </c>
      <c r="P70" t="str">
        <f>IF(ISBLANK(VLOOKUP(Proj6[[#This Row],[ID]],Query!$A:$P,16,FALSE)),"",VLOOKUP(Proj6[[#This Row],[ID]],Query!$A:$P,16,FALSE))</f>
        <v/>
      </c>
    </row>
    <row r="71" spans="1:16">
      <c r="A71" s="18" t="s">
        <v>562</v>
      </c>
      <c r="L71" s="5" t="str">
        <f>IF(ISBLANK(VLOOKUP(Proj6[[#This Row],[ID]],Query!$A:$L,12,FALSE)),"",VLOOKUP(Proj6[[#This Row],[ID]],Query!$A:$L,12,FALSE))</f>
        <v/>
      </c>
      <c r="M71" s="5" t="str">
        <f>IF(ISBLANK(VLOOKUP(Proj6[[#This Row],[ID]],Query!$A:$M,13,FALSE)),"",VLOOKUP(Proj6[[#This Row],[ID]],Query!$A:$M,13,FALSE))</f>
        <v/>
      </c>
      <c r="N71" s="5" t="str">
        <f>IF(ISBLANK(VLOOKUP(Proj6[[#This Row],[ID]],Query!$A:$N,14,FALSE)),"",VLOOKUP(Proj6[[#This Row],[ID]],Query!$A:$N,14,FALSE))</f>
        <v/>
      </c>
      <c r="O71" s="5" t="str">
        <f>IF(ISBLANK(VLOOKUP(Proj6[[#This Row],[ID]],Query!$A:$O,15,FALSE)),"",VLOOKUP(Proj6[[#This Row],[ID]],Query!$A:$O,15,FALSE))</f>
        <v/>
      </c>
      <c r="P71" t="str">
        <f>IF(ISBLANK(VLOOKUP(Proj6[[#This Row],[ID]],Query!$A:$P,16,FALSE)),"",VLOOKUP(Proj6[[#This Row],[ID]],Query!$A:$P,16,FALSE))</f>
        <v/>
      </c>
    </row>
    <row r="72" spans="1:16">
      <c r="A72" s="18" t="s">
        <v>563</v>
      </c>
      <c r="L72" s="5" t="str">
        <f>IF(ISBLANK(VLOOKUP(Proj6[[#This Row],[ID]],Query!$A:$L,12,FALSE)),"",VLOOKUP(Proj6[[#This Row],[ID]],Query!$A:$L,12,FALSE))</f>
        <v/>
      </c>
      <c r="M72" s="5" t="str">
        <f>IF(ISBLANK(VLOOKUP(Proj6[[#This Row],[ID]],Query!$A:$M,13,FALSE)),"",VLOOKUP(Proj6[[#This Row],[ID]],Query!$A:$M,13,FALSE))</f>
        <v/>
      </c>
      <c r="N72" s="5" t="str">
        <f>IF(ISBLANK(VLOOKUP(Proj6[[#This Row],[ID]],Query!$A:$N,14,FALSE)),"",VLOOKUP(Proj6[[#This Row],[ID]],Query!$A:$N,14,FALSE))</f>
        <v/>
      </c>
      <c r="O72" s="5" t="str">
        <f>IF(ISBLANK(VLOOKUP(Proj6[[#This Row],[ID]],Query!$A:$O,15,FALSE)),"",VLOOKUP(Proj6[[#This Row],[ID]],Query!$A:$O,15,FALSE))</f>
        <v/>
      </c>
      <c r="P72" t="str">
        <f>IF(ISBLANK(VLOOKUP(Proj6[[#This Row],[ID]],Query!$A:$P,16,FALSE)),"",VLOOKUP(Proj6[[#This Row],[ID]],Query!$A:$P,16,FALSE))</f>
        <v/>
      </c>
    </row>
    <row r="73" spans="1:16">
      <c r="A73" s="18" t="s">
        <v>564</v>
      </c>
      <c r="L73" s="5" t="str">
        <f>IF(ISBLANK(VLOOKUP(Proj6[[#This Row],[ID]],Query!$A:$L,12,FALSE)),"",VLOOKUP(Proj6[[#This Row],[ID]],Query!$A:$L,12,FALSE))</f>
        <v/>
      </c>
      <c r="M73" s="5" t="str">
        <f>IF(ISBLANK(VLOOKUP(Proj6[[#This Row],[ID]],Query!$A:$M,13,FALSE)),"",VLOOKUP(Proj6[[#This Row],[ID]],Query!$A:$M,13,FALSE))</f>
        <v/>
      </c>
      <c r="N73" s="5" t="str">
        <f>IF(ISBLANK(VLOOKUP(Proj6[[#This Row],[ID]],Query!$A:$N,14,FALSE)),"",VLOOKUP(Proj6[[#This Row],[ID]],Query!$A:$N,14,FALSE))</f>
        <v/>
      </c>
      <c r="O73" s="5" t="str">
        <f>IF(ISBLANK(VLOOKUP(Proj6[[#This Row],[ID]],Query!$A:$O,15,FALSE)),"",VLOOKUP(Proj6[[#This Row],[ID]],Query!$A:$O,15,FALSE))</f>
        <v/>
      </c>
      <c r="P73" t="str">
        <f>IF(ISBLANK(VLOOKUP(Proj6[[#This Row],[ID]],Query!$A:$P,16,FALSE)),"",VLOOKUP(Proj6[[#This Row],[ID]],Query!$A:$P,16,FALSE))</f>
        <v/>
      </c>
    </row>
    <row r="74" spans="1:16">
      <c r="A74" s="18" t="s">
        <v>565</v>
      </c>
      <c r="L74" s="5" t="str">
        <f>IF(ISBLANK(VLOOKUP(Proj6[[#This Row],[ID]],Query!$A:$L,12,FALSE)),"",VLOOKUP(Proj6[[#This Row],[ID]],Query!$A:$L,12,FALSE))</f>
        <v/>
      </c>
      <c r="M74" s="5" t="str">
        <f>IF(ISBLANK(VLOOKUP(Proj6[[#This Row],[ID]],Query!$A:$M,13,FALSE)),"",VLOOKUP(Proj6[[#This Row],[ID]],Query!$A:$M,13,FALSE))</f>
        <v/>
      </c>
      <c r="N74" s="5" t="str">
        <f>IF(ISBLANK(VLOOKUP(Proj6[[#This Row],[ID]],Query!$A:$N,14,FALSE)),"",VLOOKUP(Proj6[[#This Row],[ID]],Query!$A:$N,14,FALSE))</f>
        <v/>
      </c>
      <c r="O74" s="5" t="str">
        <f>IF(ISBLANK(VLOOKUP(Proj6[[#This Row],[ID]],Query!$A:$O,15,FALSE)),"",VLOOKUP(Proj6[[#This Row],[ID]],Query!$A:$O,15,FALSE))</f>
        <v/>
      </c>
      <c r="P74" t="str">
        <f>IF(ISBLANK(VLOOKUP(Proj6[[#This Row],[ID]],Query!$A:$P,16,FALSE)),"",VLOOKUP(Proj6[[#This Row],[ID]],Query!$A:$P,16,FALSE))</f>
        <v/>
      </c>
    </row>
    <row r="75" spans="1:16">
      <c r="A75" s="18" t="s">
        <v>566</v>
      </c>
      <c r="L75" s="5" t="str">
        <f>IF(ISBLANK(VLOOKUP(Proj6[[#This Row],[ID]],Query!$A:$L,12,FALSE)),"",VLOOKUP(Proj6[[#This Row],[ID]],Query!$A:$L,12,FALSE))</f>
        <v/>
      </c>
      <c r="M75" s="5" t="str">
        <f>IF(ISBLANK(VLOOKUP(Proj6[[#This Row],[ID]],Query!$A:$M,13,FALSE)),"",VLOOKUP(Proj6[[#This Row],[ID]],Query!$A:$M,13,FALSE))</f>
        <v/>
      </c>
      <c r="N75" s="5" t="str">
        <f>IF(ISBLANK(VLOOKUP(Proj6[[#This Row],[ID]],Query!$A:$N,14,FALSE)),"",VLOOKUP(Proj6[[#This Row],[ID]],Query!$A:$N,14,FALSE))</f>
        <v/>
      </c>
      <c r="O75" s="5" t="str">
        <f>IF(ISBLANK(VLOOKUP(Proj6[[#This Row],[ID]],Query!$A:$O,15,FALSE)),"",VLOOKUP(Proj6[[#This Row],[ID]],Query!$A:$O,15,FALSE))</f>
        <v/>
      </c>
      <c r="P75" t="str">
        <f>IF(ISBLANK(VLOOKUP(Proj6[[#This Row],[ID]],Query!$A:$P,16,FALSE)),"",VLOOKUP(Proj6[[#This Row],[ID]],Query!$A:$P,16,FALSE))</f>
        <v/>
      </c>
    </row>
    <row r="76" spans="1:16">
      <c r="A76" s="18" t="s">
        <v>567</v>
      </c>
      <c r="L76" s="5" t="str">
        <f>IF(ISBLANK(VLOOKUP(Proj6[[#This Row],[ID]],Query!$A:$L,12,FALSE)),"",VLOOKUP(Proj6[[#This Row],[ID]],Query!$A:$L,12,FALSE))</f>
        <v/>
      </c>
      <c r="M76" s="5" t="str">
        <f>IF(ISBLANK(VLOOKUP(Proj6[[#This Row],[ID]],Query!$A:$M,13,FALSE)),"",VLOOKUP(Proj6[[#This Row],[ID]],Query!$A:$M,13,FALSE))</f>
        <v/>
      </c>
      <c r="N76" s="5" t="str">
        <f>IF(ISBLANK(VLOOKUP(Proj6[[#This Row],[ID]],Query!$A:$N,14,FALSE)),"",VLOOKUP(Proj6[[#This Row],[ID]],Query!$A:$N,14,FALSE))</f>
        <v/>
      </c>
      <c r="O76" s="5" t="str">
        <f>IF(ISBLANK(VLOOKUP(Proj6[[#This Row],[ID]],Query!$A:$O,15,FALSE)),"",VLOOKUP(Proj6[[#This Row],[ID]],Query!$A:$O,15,FALSE))</f>
        <v/>
      </c>
      <c r="P76" t="str">
        <f>IF(ISBLANK(VLOOKUP(Proj6[[#This Row],[ID]],Query!$A:$P,16,FALSE)),"",VLOOKUP(Proj6[[#This Row],[ID]],Query!$A:$P,16,FALSE))</f>
        <v/>
      </c>
    </row>
    <row r="77" spans="1:16">
      <c r="A77" s="18" t="s">
        <v>568</v>
      </c>
      <c r="L77" s="5" t="str">
        <f>IF(ISBLANK(VLOOKUP(Proj6[[#This Row],[ID]],Query!$A:$L,12,FALSE)),"",VLOOKUP(Proj6[[#This Row],[ID]],Query!$A:$L,12,FALSE))</f>
        <v/>
      </c>
      <c r="M77" s="5" t="str">
        <f>IF(ISBLANK(VLOOKUP(Proj6[[#This Row],[ID]],Query!$A:$M,13,FALSE)),"",VLOOKUP(Proj6[[#This Row],[ID]],Query!$A:$M,13,FALSE))</f>
        <v/>
      </c>
      <c r="N77" s="5" t="str">
        <f>IF(ISBLANK(VLOOKUP(Proj6[[#This Row],[ID]],Query!$A:$N,14,FALSE)),"",VLOOKUP(Proj6[[#This Row],[ID]],Query!$A:$N,14,FALSE))</f>
        <v/>
      </c>
      <c r="O77" s="5" t="str">
        <f>IF(ISBLANK(VLOOKUP(Proj6[[#This Row],[ID]],Query!$A:$O,15,FALSE)),"",VLOOKUP(Proj6[[#This Row],[ID]],Query!$A:$O,15,FALSE))</f>
        <v/>
      </c>
      <c r="P77" t="str">
        <f>IF(ISBLANK(VLOOKUP(Proj6[[#This Row],[ID]],Query!$A:$P,16,FALSE)),"",VLOOKUP(Proj6[[#This Row],[ID]],Query!$A:$P,16,FALSE))</f>
        <v/>
      </c>
    </row>
    <row r="78" spans="1:16">
      <c r="A78" s="18" t="s">
        <v>569</v>
      </c>
      <c r="L78" s="5" t="str">
        <f>IF(ISBLANK(VLOOKUP(Proj6[[#This Row],[ID]],Query!$A:$L,12,FALSE)),"",VLOOKUP(Proj6[[#This Row],[ID]],Query!$A:$L,12,FALSE))</f>
        <v/>
      </c>
      <c r="M78" s="5" t="str">
        <f>IF(ISBLANK(VLOOKUP(Proj6[[#This Row],[ID]],Query!$A:$M,13,FALSE)),"",VLOOKUP(Proj6[[#This Row],[ID]],Query!$A:$M,13,FALSE))</f>
        <v/>
      </c>
      <c r="N78" s="5" t="str">
        <f>IF(ISBLANK(VLOOKUP(Proj6[[#This Row],[ID]],Query!$A:$N,14,FALSE)),"",VLOOKUP(Proj6[[#This Row],[ID]],Query!$A:$N,14,FALSE))</f>
        <v/>
      </c>
      <c r="O78" s="5" t="str">
        <f>IF(ISBLANK(VLOOKUP(Proj6[[#This Row],[ID]],Query!$A:$O,15,FALSE)),"",VLOOKUP(Proj6[[#This Row],[ID]],Query!$A:$O,15,FALSE))</f>
        <v/>
      </c>
      <c r="P78" t="str">
        <f>IF(ISBLANK(VLOOKUP(Proj6[[#This Row],[ID]],Query!$A:$P,16,FALSE)),"",VLOOKUP(Proj6[[#This Row],[ID]],Query!$A:$P,16,FALSE))</f>
        <v/>
      </c>
    </row>
    <row r="79" spans="1:16">
      <c r="A79" s="18" t="s">
        <v>570</v>
      </c>
      <c r="L79" s="5" t="str">
        <f>IF(ISBLANK(VLOOKUP(Proj6[[#This Row],[ID]],Query!$A:$L,12,FALSE)),"",VLOOKUP(Proj6[[#This Row],[ID]],Query!$A:$L,12,FALSE))</f>
        <v/>
      </c>
      <c r="M79" s="5" t="str">
        <f>IF(ISBLANK(VLOOKUP(Proj6[[#This Row],[ID]],Query!$A:$M,13,FALSE)),"",VLOOKUP(Proj6[[#This Row],[ID]],Query!$A:$M,13,FALSE))</f>
        <v/>
      </c>
      <c r="N79" s="5" t="str">
        <f>IF(ISBLANK(VLOOKUP(Proj6[[#This Row],[ID]],Query!$A:$N,14,FALSE)),"",VLOOKUP(Proj6[[#This Row],[ID]],Query!$A:$N,14,FALSE))</f>
        <v/>
      </c>
      <c r="O79" s="5" t="str">
        <f>IF(ISBLANK(VLOOKUP(Proj6[[#This Row],[ID]],Query!$A:$O,15,FALSE)),"",VLOOKUP(Proj6[[#This Row],[ID]],Query!$A:$O,15,FALSE))</f>
        <v/>
      </c>
      <c r="P79" t="str">
        <f>IF(ISBLANK(VLOOKUP(Proj6[[#This Row],[ID]],Query!$A:$P,16,FALSE)),"",VLOOKUP(Proj6[[#This Row],[ID]],Query!$A:$P,16,FALSE))</f>
        <v/>
      </c>
    </row>
    <row r="80" spans="1:16">
      <c r="A80" s="18" t="s">
        <v>571</v>
      </c>
      <c r="L80" s="5" t="str">
        <f>IF(ISBLANK(VLOOKUP(Proj6[[#This Row],[ID]],Query!$A:$L,12,FALSE)),"",VLOOKUP(Proj6[[#This Row],[ID]],Query!$A:$L,12,FALSE))</f>
        <v/>
      </c>
      <c r="M80" s="5" t="str">
        <f>IF(ISBLANK(VLOOKUP(Proj6[[#This Row],[ID]],Query!$A:$M,13,FALSE)),"",VLOOKUP(Proj6[[#This Row],[ID]],Query!$A:$M,13,FALSE))</f>
        <v/>
      </c>
      <c r="N80" s="5" t="str">
        <f>IF(ISBLANK(VLOOKUP(Proj6[[#This Row],[ID]],Query!$A:$N,14,FALSE)),"",VLOOKUP(Proj6[[#This Row],[ID]],Query!$A:$N,14,FALSE))</f>
        <v/>
      </c>
      <c r="O80" s="5" t="str">
        <f>IF(ISBLANK(VLOOKUP(Proj6[[#This Row],[ID]],Query!$A:$O,15,FALSE)),"",VLOOKUP(Proj6[[#This Row],[ID]],Query!$A:$O,15,FALSE))</f>
        <v/>
      </c>
      <c r="P80" t="str">
        <f>IF(ISBLANK(VLOOKUP(Proj6[[#This Row],[ID]],Query!$A:$P,16,FALSE)),"",VLOOKUP(Proj6[[#This Row],[ID]],Query!$A:$P,16,FALSE))</f>
        <v/>
      </c>
    </row>
    <row r="81" spans="1:16">
      <c r="A81" s="18" t="s">
        <v>572</v>
      </c>
      <c r="L81" s="5" t="str">
        <f>IF(ISBLANK(VLOOKUP(Proj6[[#This Row],[ID]],Query!$A:$L,12,FALSE)),"",VLOOKUP(Proj6[[#This Row],[ID]],Query!$A:$L,12,FALSE))</f>
        <v/>
      </c>
      <c r="M81" s="5" t="str">
        <f>IF(ISBLANK(VLOOKUP(Proj6[[#This Row],[ID]],Query!$A:$M,13,FALSE)),"",VLOOKUP(Proj6[[#This Row],[ID]],Query!$A:$M,13,FALSE))</f>
        <v/>
      </c>
      <c r="N81" s="5" t="str">
        <f>IF(ISBLANK(VLOOKUP(Proj6[[#This Row],[ID]],Query!$A:$N,14,FALSE)),"",VLOOKUP(Proj6[[#This Row],[ID]],Query!$A:$N,14,FALSE))</f>
        <v/>
      </c>
      <c r="O81" s="5" t="str">
        <f>IF(ISBLANK(VLOOKUP(Proj6[[#This Row],[ID]],Query!$A:$O,15,FALSE)),"",VLOOKUP(Proj6[[#This Row],[ID]],Query!$A:$O,15,FALSE))</f>
        <v/>
      </c>
      <c r="P81" t="str">
        <f>IF(ISBLANK(VLOOKUP(Proj6[[#This Row],[ID]],Query!$A:$P,16,FALSE)),"",VLOOKUP(Proj6[[#This Row],[ID]],Query!$A:$P,16,FALSE))</f>
        <v/>
      </c>
    </row>
    <row r="82" spans="1:16">
      <c r="A82" s="18" t="s">
        <v>573</v>
      </c>
      <c r="L82" s="5" t="str">
        <f>IF(ISBLANK(VLOOKUP(Proj6[[#This Row],[ID]],Query!$A:$L,12,FALSE)),"",VLOOKUP(Proj6[[#This Row],[ID]],Query!$A:$L,12,FALSE))</f>
        <v/>
      </c>
      <c r="M82" s="5" t="str">
        <f>IF(ISBLANK(VLOOKUP(Proj6[[#This Row],[ID]],Query!$A:$M,13,FALSE)),"",VLOOKUP(Proj6[[#This Row],[ID]],Query!$A:$M,13,FALSE))</f>
        <v/>
      </c>
      <c r="N82" s="5" t="str">
        <f>IF(ISBLANK(VLOOKUP(Proj6[[#This Row],[ID]],Query!$A:$N,14,FALSE)),"",VLOOKUP(Proj6[[#This Row],[ID]],Query!$A:$N,14,FALSE))</f>
        <v/>
      </c>
      <c r="O82" s="5" t="str">
        <f>IF(ISBLANK(VLOOKUP(Proj6[[#This Row],[ID]],Query!$A:$O,15,FALSE)),"",VLOOKUP(Proj6[[#This Row],[ID]],Query!$A:$O,15,FALSE))</f>
        <v/>
      </c>
      <c r="P82" t="str">
        <f>IF(ISBLANK(VLOOKUP(Proj6[[#This Row],[ID]],Query!$A:$P,16,FALSE)),"",VLOOKUP(Proj6[[#This Row],[ID]],Query!$A:$P,16,FALSE))</f>
        <v/>
      </c>
    </row>
    <row r="83" spans="1:16">
      <c r="A83" s="18" t="s">
        <v>574</v>
      </c>
      <c r="L83" s="5" t="str">
        <f>IF(ISBLANK(VLOOKUP(Proj6[[#This Row],[ID]],Query!$A:$L,12,FALSE)),"",VLOOKUP(Proj6[[#This Row],[ID]],Query!$A:$L,12,FALSE))</f>
        <v/>
      </c>
      <c r="M83" s="5" t="str">
        <f>IF(ISBLANK(VLOOKUP(Proj6[[#This Row],[ID]],Query!$A:$M,13,FALSE)),"",VLOOKUP(Proj6[[#This Row],[ID]],Query!$A:$M,13,FALSE))</f>
        <v/>
      </c>
      <c r="N83" s="5" t="str">
        <f>IF(ISBLANK(VLOOKUP(Proj6[[#This Row],[ID]],Query!$A:$N,14,FALSE)),"",VLOOKUP(Proj6[[#This Row],[ID]],Query!$A:$N,14,FALSE))</f>
        <v/>
      </c>
      <c r="O83" s="5" t="str">
        <f>IF(ISBLANK(VLOOKUP(Proj6[[#This Row],[ID]],Query!$A:$O,15,FALSE)),"",VLOOKUP(Proj6[[#This Row],[ID]],Query!$A:$O,15,FALSE))</f>
        <v/>
      </c>
      <c r="P83" t="str">
        <f>IF(ISBLANK(VLOOKUP(Proj6[[#This Row],[ID]],Query!$A:$P,16,FALSE)),"",VLOOKUP(Proj6[[#This Row],[ID]],Query!$A:$P,16,FALSE))</f>
        <v/>
      </c>
    </row>
    <row r="84" spans="1:16">
      <c r="A84" s="18" t="s">
        <v>575</v>
      </c>
      <c r="L84" s="5" t="str">
        <f>IF(ISBLANK(VLOOKUP(Proj6[[#This Row],[ID]],Query!$A:$L,12,FALSE)),"",VLOOKUP(Proj6[[#This Row],[ID]],Query!$A:$L,12,FALSE))</f>
        <v/>
      </c>
      <c r="M84" s="5" t="str">
        <f>IF(ISBLANK(VLOOKUP(Proj6[[#This Row],[ID]],Query!$A:$M,13,FALSE)),"",VLOOKUP(Proj6[[#This Row],[ID]],Query!$A:$M,13,FALSE))</f>
        <v/>
      </c>
      <c r="N84" s="5" t="str">
        <f>IF(ISBLANK(VLOOKUP(Proj6[[#This Row],[ID]],Query!$A:$N,14,FALSE)),"",VLOOKUP(Proj6[[#This Row],[ID]],Query!$A:$N,14,FALSE))</f>
        <v/>
      </c>
      <c r="O84" s="5" t="str">
        <f>IF(ISBLANK(VLOOKUP(Proj6[[#This Row],[ID]],Query!$A:$O,15,FALSE)),"",VLOOKUP(Proj6[[#This Row],[ID]],Query!$A:$O,15,FALSE))</f>
        <v/>
      </c>
      <c r="P84" t="str">
        <f>IF(ISBLANK(VLOOKUP(Proj6[[#This Row],[ID]],Query!$A:$P,16,FALSE)),"",VLOOKUP(Proj6[[#This Row],[ID]],Query!$A:$P,16,FALSE))</f>
        <v/>
      </c>
    </row>
    <row r="85" spans="1:16">
      <c r="A85" s="18" t="s">
        <v>576</v>
      </c>
      <c r="L85" s="5" t="str">
        <f>IF(ISBLANK(VLOOKUP(Proj6[[#This Row],[ID]],Query!$A:$L,12,FALSE)),"",VLOOKUP(Proj6[[#This Row],[ID]],Query!$A:$L,12,FALSE))</f>
        <v/>
      </c>
      <c r="M85" s="5" t="str">
        <f>IF(ISBLANK(VLOOKUP(Proj6[[#This Row],[ID]],Query!$A:$M,13,FALSE)),"",VLOOKUP(Proj6[[#This Row],[ID]],Query!$A:$M,13,FALSE))</f>
        <v/>
      </c>
      <c r="N85" s="5" t="str">
        <f>IF(ISBLANK(VLOOKUP(Proj6[[#This Row],[ID]],Query!$A:$N,14,FALSE)),"",VLOOKUP(Proj6[[#This Row],[ID]],Query!$A:$N,14,FALSE))</f>
        <v/>
      </c>
      <c r="O85" s="5" t="str">
        <f>IF(ISBLANK(VLOOKUP(Proj6[[#This Row],[ID]],Query!$A:$O,15,FALSE)),"",VLOOKUP(Proj6[[#This Row],[ID]],Query!$A:$O,15,FALSE))</f>
        <v/>
      </c>
      <c r="P85" t="str">
        <f>IF(ISBLANK(VLOOKUP(Proj6[[#This Row],[ID]],Query!$A:$P,16,FALSE)),"",VLOOKUP(Proj6[[#This Row],[ID]],Query!$A:$P,16,FALSE))</f>
        <v/>
      </c>
    </row>
    <row r="86" spans="1:16">
      <c r="A86" s="18" t="s">
        <v>577</v>
      </c>
      <c r="L86" s="5" t="str">
        <f>IF(ISBLANK(VLOOKUP(Proj6[[#This Row],[ID]],Query!$A:$L,12,FALSE)),"",VLOOKUP(Proj6[[#This Row],[ID]],Query!$A:$L,12,FALSE))</f>
        <v/>
      </c>
      <c r="M86" s="5" t="str">
        <f>IF(ISBLANK(VLOOKUP(Proj6[[#This Row],[ID]],Query!$A:$M,13,FALSE)),"",VLOOKUP(Proj6[[#This Row],[ID]],Query!$A:$M,13,FALSE))</f>
        <v/>
      </c>
      <c r="N86" s="5" t="str">
        <f>IF(ISBLANK(VLOOKUP(Proj6[[#This Row],[ID]],Query!$A:$N,14,FALSE)),"",VLOOKUP(Proj6[[#This Row],[ID]],Query!$A:$N,14,FALSE))</f>
        <v/>
      </c>
      <c r="O86" s="5" t="str">
        <f>IF(ISBLANK(VLOOKUP(Proj6[[#This Row],[ID]],Query!$A:$O,15,FALSE)),"",VLOOKUP(Proj6[[#This Row],[ID]],Query!$A:$O,15,FALSE))</f>
        <v/>
      </c>
      <c r="P86" t="str">
        <f>IF(ISBLANK(VLOOKUP(Proj6[[#This Row],[ID]],Query!$A:$P,16,FALSE)),"",VLOOKUP(Proj6[[#This Row],[ID]],Query!$A:$P,16,FALSE))</f>
        <v/>
      </c>
    </row>
    <row r="87" spans="1:16">
      <c r="A87" s="18" t="s">
        <v>578</v>
      </c>
      <c r="L87" s="5" t="str">
        <f>IF(ISBLANK(VLOOKUP(Proj6[[#This Row],[ID]],Query!$A:$L,12,FALSE)),"",VLOOKUP(Proj6[[#This Row],[ID]],Query!$A:$L,12,FALSE))</f>
        <v/>
      </c>
      <c r="M87" s="5" t="str">
        <f>IF(ISBLANK(VLOOKUP(Proj6[[#This Row],[ID]],Query!$A:$M,13,FALSE)),"",VLOOKUP(Proj6[[#This Row],[ID]],Query!$A:$M,13,FALSE))</f>
        <v/>
      </c>
      <c r="N87" s="5" t="str">
        <f>IF(ISBLANK(VLOOKUP(Proj6[[#This Row],[ID]],Query!$A:$N,14,FALSE)),"",VLOOKUP(Proj6[[#This Row],[ID]],Query!$A:$N,14,FALSE))</f>
        <v/>
      </c>
      <c r="O87" s="5" t="str">
        <f>IF(ISBLANK(VLOOKUP(Proj6[[#This Row],[ID]],Query!$A:$O,15,FALSE)),"",VLOOKUP(Proj6[[#This Row],[ID]],Query!$A:$O,15,FALSE))</f>
        <v/>
      </c>
      <c r="P87" t="str">
        <f>IF(ISBLANK(VLOOKUP(Proj6[[#This Row],[ID]],Query!$A:$P,16,FALSE)),"",VLOOKUP(Proj6[[#This Row],[ID]],Query!$A:$P,16,FALSE))</f>
        <v/>
      </c>
    </row>
    <row r="88" spans="1:16">
      <c r="A88" s="18" t="s">
        <v>579</v>
      </c>
      <c r="L88" s="5" t="str">
        <f>IF(ISBLANK(VLOOKUP(Proj6[[#This Row],[ID]],Query!$A:$L,12,FALSE)),"",VLOOKUP(Proj6[[#This Row],[ID]],Query!$A:$L,12,FALSE))</f>
        <v/>
      </c>
      <c r="M88" s="5" t="str">
        <f>IF(ISBLANK(VLOOKUP(Proj6[[#This Row],[ID]],Query!$A:$M,13,FALSE)),"",VLOOKUP(Proj6[[#This Row],[ID]],Query!$A:$M,13,FALSE))</f>
        <v/>
      </c>
      <c r="N88" s="5" t="str">
        <f>IF(ISBLANK(VLOOKUP(Proj6[[#This Row],[ID]],Query!$A:$N,14,FALSE)),"",VLOOKUP(Proj6[[#This Row],[ID]],Query!$A:$N,14,FALSE))</f>
        <v/>
      </c>
      <c r="O88" s="5" t="str">
        <f>IF(ISBLANK(VLOOKUP(Proj6[[#This Row],[ID]],Query!$A:$O,15,FALSE)),"",VLOOKUP(Proj6[[#This Row],[ID]],Query!$A:$O,15,FALSE))</f>
        <v/>
      </c>
      <c r="P88" t="str">
        <f>IF(ISBLANK(VLOOKUP(Proj6[[#This Row],[ID]],Query!$A:$P,16,FALSE)),"",VLOOKUP(Proj6[[#This Row],[ID]],Query!$A:$P,16,FALSE))</f>
        <v/>
      </c>
    </row>
    <row r="89" spans="1:16">
      <c r="A89" s="18" t="s">
        <v>580</v>
      </c>
      <c r="L89" s="5" t="str">
        <f>IF(ISBLANK(VLOOKUP(Proj6[[#This Row],[ID]],Query!$A:$L,12,FALSE)),"",VLOOKUP(Proj6[[#This Row],[ID]],Query!$A:$L,12,FALSE))</f>
        <v/>
      </c>
      <c r="M89" s="5" t="str">
        <f>IF(ISBLANK(VLOOKUP(Proj6[[#This Row],[ID]],Query!$A:$M,13,FALSE)),"",VLOOKUP(Proj6[[#This Row],[ID]],Query!$A:$M,13,FALSE))</f>
        <v/>
      </c>
      <c r="N89" s="5" t="str">
        <f>IF(ISBLANK(VLOOKUP(Proj6[[#This Row],[ID]],Query!$A:$N,14,FALSE)),"",VLOOKUP(Proj6[[#This Row],[ID]],Query!$A:$N,14,FALSE))</f>
        <v/>
      </c>
      <c r="O89" s="5" t="str">
        <f>IF(ISBLANK(VLOOKUP(Proj6[[#This Row],[ID]],Query!$A:$O,15,FALSE)),"",VLOOKUP(Proj6[[#This Row],[ID]],Query!$A:$O,15,FALSE))</f>
        <v/>
      </c>
      <c r="P89" t="str">
        <f>IF(ISBLANK(VLOOKUP(Proj6[[#This Row],[ID]],Query!$A:$P,16,FALSE)),"",VLOOKUP(Proj6[[#This Row],[ID]],Query!$A:$P,16,FALSE))</f>
        <v/>
      </c>
    </row>
    <row r="90" spans="1:16">
      <c r="A90" s="18" t="s">
        <v>581</v>
      </c>
      <c r="L90" s="5" t="str">
        <f>IF(ISBLANK(VLOOKUP(Proj6[[#This Row],[ID]],Query!$A:$L,12,FALSE)),"",VLOOKUP(Proj6[[#This Row],[ID]],Query!$A:$L,12,FALSE))</f>
        <v/>
      </c>
      <c r="M90" s="5" t="str">
        <f>IF(ISBLANK(VLOOKUP(Proj6[[#This Row],[ID]],Query!$A:$M,13,FALSE)),"",VLOOKUP(Proj6[[#This Row],[ID]],Query!$A:$M,13,FALSE))</f>
        <v/>
      </c>
      <c r="N90" s="5" t="str">
        <f>IF(ISBLANK(VLOOKUP(Proj6[[#This Row],[ID]],Query!$A:$N,14,FALSE)),"",VLOOKUP(Proj6[[#This Row],[ID]],Query!$A:$N,14,FALSE))</f>
        <v/>
      </c>
      <c r="O90" s="5" t="str">
        <f>IF(ISBLANK(VLOOKUP(Proj6[[#This Row],[ID]],Query!$A:$O,15,FALSE)),"",VLOOKUP(Proj6[[#This Row],[ID]],Query!$A:$O,15,FALSE))</f>
        <v/>
      </c>
      <c r="P90" t="str">
        <f>IF(ISBLANK(VLOOKUP(Proj6[[#This Row],[ID]],Query!$A:$P,16,FALSE)),"",VLOOKUP(Proj6[[#This Row],[ID]],Query!$A:$P,16,FALSE))</f>
        <v/>
      </c>
    </row>
    <row r="91" spans="1:16">
      <c r="A91" s="18" t="s">
        <v>582</v>
      </c>
      <c r="L91" s="5" t="str">
        <f>IF(ISBLANK(VLOOKUP(Proj6[[#This Row],[ID]],Query!$A:$L,12,FALSE)),"",VLOOKUP(Proj6[[#This Row],[ID]],Query!$A:$L,12,FALSE))</f>
        <v/>
      </c>
      <c r="M91" s="5" t="str">
        <f>IF(ISBLANK(VLOOKUP(Proj6[[#This Row],[ID]],Query!$A:$M,13,FALSE)),"",VLOOKUP(Proj6[[#This Row],[ID]],Query!$A:$M,13,FALSE))</f>
        <v/>
      </c>
      <c r="N91" s="5" t="str">
        <f>IF(ISBLANK(VLOOKUP(Proj6[[#This Row],[ID]],Query!$A:$N,14,FALSE)),"",VLOOKUP(Proj6[[#This Row],[ID]],Query!$A:$N,14,FALSE))</f>
        <v/>
      </c>
      <c r="O91" s="5" t="str">
        <f>IF(ISBLANK(VLOOKUP(Proj6[[#This Row],[ID]],Query!$A:$O,15,FALSE)),"",VLOOKUP(Proj6[[#This Row],[ID]],Query!$A:$O,15,FALSE))</f>
        <v/>
      </c>
      <c r="P91" t="str">
        <f>IF(ISBLANK(VLOOKUP(Proj6[[#This Row],[ID]],Query!$A:$P,16,FALSE)),"",VLOOKUP(Proj6[[#This Row],[ID]],Query!$A:$P,16,FALSE))</f>
        <v/>
      </c>
    </row>
    <row r="92" spans="1:16">
      <c r="A92" s="18" t="s">
        <v>583</v>
      </c>
      <c r="L92" s="5" t="str">
        <f>IF(ISBLANK(VLOOKUP(Proj6[[#This Row],[ID]],Query!$A:$L,12,FALSE)),"",VLOOKUP(Proj6[[#This Row],[ID]],Query!$A:$L,12,FALSE))</f>
        <v/>
      </c>
      <c r="M92" s="5" t="str">
        <f>IF(ISBLANK(VLOOKUP(Proj6[[#This Row],[ID]],Query!$A:$M,13,FALSE)),"",VLOOKUP(Proj6[[#This Row],[ID]],Query!$A:$M,13,FALSE))</f>
        <v/>
      </c>
      <c r="N92" s="5" t="str">
        <f>IF(ISBLANK(VLOOKUP(Proj6[[#This Row],[ID]],Query!$A:$N,14,FALSE)),"",VLOOKUP(Proj6[[#This Row],[ID]],Query!$A:$N,14,FALSE))</f>
        <v/>
      </c>
      <c r="O92" s="5" t="str">
        <f>IF(ISBLANK(VLOOKUP(Proj6[[#This Row],[ID]],Query!$A:$O,15,FALSE)),"",VLOOKUP(Proj6[[#This Row],[ID]],Query!$A:$O,15,FALSE))</f>
        <v/>
      </c>
      <c r="P92" t="str">
        <f>IF(ISBLANK(VLOOKUP(Proj6[[#This Row],[ID]],Query!$A:$P,16,FALSE)),"",VLOOKUP(Proj6[[#This Row],[ID]],Query!$A:$P,16,FALSE))</f>
        <v/>
      </c>
    </row>
    <row r="93" spans="1:16">
      <c r="A93" s="18" t="s">
        <v>584</v>
      </c>
      <c r="L93" s="5" t="str">
        <f>IF(ISBLANK(VLOOKUP(Proj6[[#This Row],[ID]],Query!$A:$L,12,FALSE)),"",VLOOKUP(Proj6[[#This Row],[ID]],Query!$A:$L,12,FALSE))</f>
        <v/>
      </c>
      <c r="M93" s="5" t="str">
        <f>IF(ISBLANK(VLOOKUP(Proj6[[#This Row],[ID]],Query!$A:$M,13,FALSE)),"",VLOOKUP(Proj6[[#This Row],[ID]],Query!$A:$M,13,FALSE))</f>
        <v/>
      </c>
      <c r="N93" s="5" t="str">
        <f>IF(ISBLANK(VLOOKUP(Proj6[[#This Row],[ID]],Query!$A:$N,14,FALSE)),"",VLOOKUP(Proj6[[#This Row],[ID]],Query!$A:$N,14,FALSE))</f>
        <v/>
      </c>
      <c r="O93" s="5" t="str">
        <f>IF(ISBLANK(VLOOKUP(Proj6[[#This Row],[ID]],Query!$A:$O,15,FALSE)),"",VLOOKUP(Proj6[[#This Row],[ID]],Query!$A:$O,15,FALSE))</f>
        <v/>
      </c>
      <c r="P93" t="str">
        <f>IF(ISBLANK(VLOOKUP(Proj6[[#This Row],[ID]],Query!$A:$P,16,FALSE)),"",VLOOKUP(Proj6[[#This Row],[ID]],Query!$A:$P,16,FALSE))</f>
        <v/>
      </c>
    </row>
    <row r="94" spans="1:16">
      <c r="A94" s="18" t="s">
        <v>585</v>
      </c>
      <c r="L94" s="5" t="str">
        <f>IF(ISBLANK(VLOOKUP(Proj6[[#This Row],[ID]],Query!$A:$L,12,FALSE)),"",VLOOKUP(Proj6[[#This Row],[ID]],Query!$A:$L,12,FALSE))</f>
        <v/>
      </c>
      <c r="M94" s="5" t="str">
        <f>IF(ISBLANK(VLOOKUP(Proj6[[#This Row],[ID]],Query!$A:$M,13,FALSE)),"",VLOOKUP(Proj6[[#This Row],[ID]],Query!$A:$M,13,FALSE))</f>
        <v/>
      </c>
      <c r="N94" s="5" t="str">
        <f>IF(ISBLANK(VLOOKUP(Proj6[[#This Row],[ID]],Query!$A:$N,14,FALSE)),"",VLOOKUP(Proj6[[#This Row],[ID]],Query!$A:$N,14,FALSE))</f>
        <v/>
      </c>
      <c r="O94" s="5" t="str">
        <f>IF(ISBLANK(VLOOKUP(Proj6[[#This Row],[ID]],Query!$A:$O,15,FALSE)),"",VLOOKUP(Proj6[[#This Row],[ID]],Query!$A:$O,15,FALSE))</f>
        <v/>
      </c>
      <c r="P94" t="str">
        <f>IF(ISBLANK(VLOOKUP(Proj6[[#This Row],[ID]],Query!$A:$P,16,FALSE)),"",VLOOKUP(Proj6[[#This Row],[ID]],Query!$A:$P,16,FALSE))</f>
        <v/>
      </c>
    </row>
    <row r="95" spans="1:16">
      <c r="A95" s="18" t="s">
        <v>586</v>
      </c>
      <c r="L95" s="5" t="str">
        <f>IF(ISBLANK(VLOOKUP(Proj6[[#This Row],[ID]],Query!$A:$L,12,FALSE)),"",VLOOKUP(Proj6[[#This Row],[ID]],Query!$A:$L,12,FALSE))</f>
        <v/>
      </c>
      <c r="M95" s="5" t="str">
        <f>IF(ISBLANK(VLOOKUP(Proj6[[#This Row],[ID]],Query!$A:$M,13,FALSE)),"",VLOOKUP(Proj6[[#This Row],[ID]],Query!$A:$M,13,FALSE))</f>
        <v/>
      </c>
      <c r="N95" s="5" t="str">
        <f>IF(ISBLANK(VLOOKUP(Proj6[[#This Row],[ID]],Query!$A:$N,14,FALSE)),"",VLOOKUP(Proj6[[#This Row],[ID]],Query!$A:$N,14,FALSE))</f>
        <v/>
      </c>
      <c r="O95" s="5" t="str">
        <f>IF(ISBLANK(VLOOKUP(Proj6[[#This Row],[ID]],Query!$A:$O,15,FALSE)),"",VLOOKUP(Proj6[[#This Row],[ID]],Query!$A:$O,15,FALSE))</f>
        <v/>
      </c>
      <c r="P95" t="str">
        <f>IF(ISBLANK(VLOOKUP(Proj6[[#This Row],[ID]],Query!$A:$P,16,FALSE)),"",VLOOKUP(Proj6[[#This Row],[ID]],Query!$A:$P,16,FALSE))</f>
        <v/>
      </c>
    </row>
    <row r="96" spans="1:16">
      <c r="A96" s="18" t="s">
        <v>587</v>
      </c>
      <c r="L96" s="5" t="str">
        <f>IF(ISBLANK(VLOOKUP(Proj6[[#This Row],[ID]],Query!$A:$L,12,FALSE)),"",VLOOKUP(Proj6[[#This Row],[ID]],Query!$A:$L,12,FALSE))</f>
        <v/>
      </c>
      <c r="M96" s="5" t="str">
        <f>IF(ISBLANK(VLOOKUP(Proj6[[#This Row],[ID]],Query!$A:$M,13,FALSE)),"",VLOOKUP(Proj6[[#This Row],[ID]],Query!$A:$M,13,FALSE))</f>
        <v/>
      </c>
      <c r="N96" s="5" t="str">
        <f>IF(ISBLANK(VLOOKUP(Proj6[[#This Row],[ID]],Query!$A:$N,14,FALSE)),"",VLOOKUP(Proj6[[#This Row],[ID]],Query!$A:$N,14,FALSE))</f>
        <v/>
      </c>
      <c r="O96" s="5" t="str">
        <f>IF(ISBLANK(VLOOKUP(Proj6[[#This Row],[ID]],Query!$A:$O,15,FALSE)),"",VLOOKUP(Proj6[[#This Row],[ID]],Query!$A:$O,15,FALSE))</f>
        <v/>
      </c>
      <c r="P96" t="str">
        <f>IF(ISBLANK(VLOOKUP(Proj6[[#This Row],[ID]],Query!$A:$P,16,FALSE)),"",VLOOKUP(Proj6[[#This Row],[ID]],Query!$A:$P,16,FALSE))</f>
        <v/>
      </c>
    </row>
    <row r="97" spans="1:16">
      <c r="A97" s="18" t="s">
        <v>588</v>
      </c>
      <c r="L97" s="5" t="str">
        <f>IF(ISBLANK(VLOOKUP(Proj6[[#This Row],[ID]],Query!$A:$L,12,FALSE)),"",VLOOKUP(Proj6[[#This Row],[ID]],Query!$A:$L,12,FALSE))</f>
        <v/>
      </c>
      <c r="M97" s="5" t="str">
        <f>IF(ISBLANK(VLOOKUP(Proj6[[#This Row],[ID]],Query!$A:$M,13,FALSE)),"",VLOOKUP(Proj6[[#This Row],[ID]],Query!$A:$M,13,FALSE))</f>
        <v/>
      </c>
      <c r="N97" s="5" t="str">
        <f>IF(ISBLANK(VLOOKUP(Proj6[[#This Row],[ID]],Query!$A:$N,14,FALSE)),"",VLOOKUP(Proj6[[#This Row],[ID]],Query!$A:$N,14,FALSE))</f>
        <v/>
      </c>
      <c r="O97" s="5" t="str">
        <f>IF(ISBLANK(VLOOKUP(Proj6[[#This Row],[ID]],Query!$A:$O,15,FALSE)),"",VLOOKUP(Proj6[[#This Row],[ID]],Query!$A:$O,15,FALSE))</f>
        <v/>
      </c>
      <c r="P97" t="str">
        <f>IF(ISBLANK(VLOOKUP(Proj6[[#This Row],[ID]],Query!$A:$P,16,FALSE)),"",VLOOKUP(Proj6[[#This Row],[ID]],Query!$A:$P,16,FALSE))</f>
        <v/>
      </c>
    </row>
    <row r="98" spans="1:16">
      <c r="A98" s="18" t="s">
        <v>589</v>
      </c>
      <c r="L98" s="5" t="str">
        <f>IF(ISBLANK(VLOOKUP(Proj6[[#This Row],[ID]],Query!$A:$L,12,FALSE)),"",VLOOKUP(Proj6[[#This Row],[ID]],Query!$A:$L,12,FALSE))</f>
        <v/>
      </c>
      <c r="M98" s="5" t="str">
        <f>IF(ISBLANK(VLOOKUP(Proj6[[#This Row],[ID]],Query!$A:$M,13,FALSE)),"",VLOOKUP(Proj6[[#This Row],[ID]],Query!$A:$M,13,FALSE))</f>
        <v/>
      </c>
      <c r="N98" s="5" t="str">
        <f>IF(ISBLANK(VLOOKUP(Proj6[[#This Row],[ID]],Query!$A:$N,14,FALSE)),"",VLOOKUP(Proj6[[#This Row],[ID]],Query!$A:$N,14,FALSE))</f>
        <v/>
      </c>
      <c r="O98" s="5" t="str">
        <f>IF(ISBLANK(VLOOKUP(Proj6[[#This Row],[ID]],Query!$A:$O,15,FALSE)),"",VLOOKUP(Proj6[[#This Row],[ID]],Query!$A:$O,15,FALSE))</f>
        <v/>
      </c>
      <c r="P98" t="str">
        <f>IF(ISBLANK(VLOOKUP(Proj6[[#This Row],[ID]],Query!$A:$P,16,FALSE)),"",VLOOKUP(Proj6[[#This Row],[ID]],Query!$A:$P,16,FALSE))</f>
        <v/>
      </c>
    </row>
    <row r="99" spans="1:16">
      <c r="A99" s="18" t="s">
        <v>590</v>
      </c>
      <c r="L99" s="5" t="str">
        <f>IF(ISBLANK(VLOOKUP(Proj6[[#This Row],[ID]],Query!$A:$L,12,FALSE)),"",VLOOKUP(Proj6[[#This Row],[ID]],Query!$A:$L,12,FALSE))</f>
        <v/>
      </c>
      <c r="M99" s="5" t="str">
        <f>IF(ISBLANK(VLOOKUP(Proj6[[#This Row],[ID]],Query!$A:$M,13,FALSE)),"",VLOOKUP(Proj6[[#This Row],[ID]],Query!$A:$M,13,FALSE))</f>
        <v/>
      </c>
      <c r="N99" s="5" t="str">
        <f>IF(ISBLANK(VLOOKUP(Proj6[[#This Row],[ID]],Query!$A:$N,14,FALSE)),"",VLOOKUP(Proj6[[#This Row],[ID]],Query!$A:$N,14,FALSE))</f>
        <v/>
      </c>
      <c r="O99" s="5" t="str">
        <f>IF(ISBLANK(VLOOKUP(Proj6[[#This Row],[ID]],Query!$A:$O,15,FALSE)),"",VLOOKUP(Proj6[[#This Row],[ID]],Query!$A:$O,15,FALSE))</f>
        <v/>
      </c>
      <c r="P99" t="str">
        <f>IF(ISBLANK(VLOOKUP(Proj6[[#This Row],[ID]],Query!$A:$P,16,FALSE)),"",VLOOKUP(Proj6[[#This Row],[ID]],Query!$A:$P,16,FALSE))</f>
        <v/>
      </c>
    </row>
  </sheetData>
  <sheetProtection selectLockedCells="1" selectUnlockedCells="1"/>
  <phoneticPr fontId="10" type="noConversion"/>
  <conditionalFormatting sqref="C2:C99">
    <cfRule type="cellIs" dxfId="71" priority="1" operator="greaterThan">
      <formula>1</formula>
    </cfRule>
  </conditionalFormatting>
  <conditionalFormatting sqref="J2:J99">
    <cfRule type="cellIs" dxfId="70" priority="2" operator="greaterThan">
      <formula>7</formula>
    </cfRule>
  </conditionalFormatting>
  <dataValidations count="1">
    <dataValidation type="list" allowBlank="1" showInputMessage="1" showErrorMessage="1" sqref="K2:K1048576" xr:uid="{6A273F10-58E7-489F-8671-8F61FE76F035}">
      <formula1>"goedgekeurd, afgekeurd, te herwerken"</formula1>
    </dataValidation>
  </dataValidations>
  <hyperlinks>
    <hyperlink ref="G2" r:id="rId1" xr:uid="{E42FFA5C-F352-43D7-BAAB-A6FE16BD56DF}"/>
    <hyperlink ref="G3" r:id="rId2" xr:uid="{148531A8-0C55-4037-B3BA-08936EE659A1}"/>
    <hyperlink ref="G4" r:id="rId3" xr:uid="{CD5E82FB-C94D-4846-881B-A37441F5F4C5}"/>
    <hyperlink ref="G5" r:id="rId4" xr:uid="{025A08A0-374D-4D2D-BB06-2F67E1FD7203}"/>
    <hyperlink ref="G6" r:id="rId5" location="gallery-1" xr:uid="{87B57219-32B5-43F2-9A86-4A1669BF3D69}"/>
    <hyperlink ref="G7" r:id="rId6" xr:uid="{0909B7E6-2983-4C74-8325-63A2BB2CDC7D}"/>
    <hyperlink ref="G8" r:id="rId7" xr:uid="{0C37DCA3-EFBB-43FC-8A68-5BB30E392D4E}"/>
    <hyperlink ref="G9" r:id="rId8" xr:uid="{1B420C1B-F912-4784-821D-3365CABA0CA3}"/>
    <hyperlink ref="G10" r:id="rId9" xr:uid="{BC68619C-FA45-4ECD-A91B-EEE24DCEF6A1}"/>
    <hyperlink ref="G11" r:id="rId10" xr:uid="{0B737A68-574C-45B6-BA29-D3C1B9E6E81E}"/>
    <hyperlink ref="G12" r:id="rId11" xr:uid="{E575A7BC-6B3E-45F4-B000-33C425B8B977}"/>
    <hyperlink ref="G13" r:id="rId12" xr:uid="{2B0FC2A7-F17F-4D71-95EC-B58E2BF115F7}"/>
    <hyperlink ref="G14" r:id="rId13" display="https://www.conrad.be/nl/p/tru-components-lt-usb4m-usb-connector-met-schroefaansluiting-stekker-recht-usb-stekker-type-a-inhoud-1-stuk-s-1572336.html?experience?utm_source=google&amp;utm_medium=surfaces&amp;utm_campaign=shopping-feed&amp;utm_content=free-google-shopping-clicks&amp;utm_term=1572336&amp;cq_src=google_ads&amp;cq_cmp=16860426636&amp;cq_term=&amp;cq_plac=&amp;cq_net=x&amp;cq_plt=gp&amp;utm_source=google&amp;utm_medium=cpc&amp;utm_campaign=SH%20-%20BE%20-%20Performance%20Max%20-%20High&amp;utm_id=16860426636&amp;gad_source=1&amp;gclid=CjwKCAjw9p24BhB_EiwA8ID5BqmGD4tAZrBDRVaqz2zW9YTTNdI-8HeYY6AfC1Li3ifoSNfa5CnXpRoCxhwQAvD_BwE" xr:uid="{B3C5B303-B156-4616-8CEA-59E276D3998E}"/>
  </hyperlinks>
  <pageMargins left="0.7" right="0.7" top="0.75" bottom="0.75" header="0.3" footer="0.3"/>
  <pageSetup paperSize="9" orientation="portrait" r:id="rId14"/>
  <legacyDrawing r:id="rId15"/>
  <tableParts count="1">
    <tablePart r:id="rId16"/>
  </tableParts>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Title="Selecteer een winkel uit de lijs" error="Je hebt een winkel gekozen die niet uit de voorgedefinieerde lijst komt. Controleer of er geen tikfout in de cel staat of bespreek het gebruik van een andere winkel met jouw coach." xr:uid="{4592268D-4265-477C-A015-0E13AF4A6401}">
          <x14:formula1>
            <xm:f>Winkels!$A:$A</xm:f>
          </x14:formula1>
          <xm:sqref>E1</xm:sqref>
        </x14:dataValidation>
        <x14:dataValidation type="list" errorStyle="warning" allowBlank="1" showInputMessage="1" errorTitle="Selecteer een winkel uit de lijs" error="Je hebt een winkel gekozen die niet uit de voorgedefinieerde lijst komt. Controleer of er geen tikfout in de cel staat of bespreek het gebruik van een andere winkel met jouw coach." xr:uid="{BE9B1FA1-4E65-4AD8-8B0C-22912D3267F8}">
          <x14:formula1>
            <xm:f>Winkels!$A:$A</xm:f>
          </x14:formula1>
          <xm:sqref>E2:E99</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053FF-CD95-4129-A540-A342EE79BA05}">
  <dimension ref="A1:R100"/>
  <sheetViews>
    <sheetView topLeftCell="E1" workbookViewId="0">
      <pane ySplit="1" topLeftCell="B2" activePane="bottomLeft" state="frozen"/>
      <selection pane="bottomLeft" activeCell="J11" sqref="J11"/>
      <selection activeCell="A2" sqref="A2:XFD2"/>
    </sheetView>
  </sheetViews>
  <sheetFormatPr defaultRowHeight="15"/>
  <cols>
    <col min="2" max="2" width="17.28515625" style="5" customWidth="1"/>
    <col min="3" max="3" width="11.28515625" bestFit="1" customWidth="1"/>
    <col min="4" max="5" width="26.28515625" customWidth="1"/>
    <col min="6" max="6" width="19.42578125" style="10" customWidth="1"/>
    <col min="7" max="7" width="34.5703125" customWidth="1"/>
    <col min="8" max="8" width="27.7109375" style="3" customWidth="1"/>
    <col min="9" max="9" width="19.140625" customWidth="1"/>
    <col min="10" max="10" width="22.7109375" style="10" customWidth="1"/>
    <col min="11" max="11" width="26.28515625" customWidth="1"/>
    <col min="12" max="12" width="34.42578125" style="5" customWidth="1"/>
    <col min="13" max="13" width="37" style="5" customWidth="1"/>
    <col min="14" max="14" width="42.7109375" style="5" customWidth="1"/>
    <col min="15" max="15" width="29.42578125" style="5" customWidth="1"/>
    <col min="16" max="16" width="41.42578125" customWidth="1"/>
    <col min="17" max="17" width="18.7109375" bestFit="1" customWidth="1"/>
    <col min="18" max="18" width="10.42578125" bestFit="1" customWidth="1"/>
  </cols>
  <sheetData>
    <row r="1" spans="1:18">
      <c r="A1" s="19" t="s">
        <v>14</v>
      </c>
      <c r="B1" s="4" t="s">
        <v>15</v>
      </c>
      <c r="C1" s="1" t="s">
        <v>16</v>
      </c>
      <c r="D1" s="1" t="s">
        <v>17</v>
      </c>
      <c r="E1" s="1" t="s">
        <v>18</v>
      </c>
      <c r="F1" s="29" t="s">
        <v>19</v>
      </c>
      <c r="G1" s="1" t="s">
        <v>20</v>
      </c>
      <c r="H1" s="2" t="s">
        <v>21</v>
      </c>
      <c r="I1" s="1" t="s">
        <v>22</v>
      </c>
      <c r="J1" s="1" t="s">
        <v>23</v>
      </c>
      <c r="K1" s="1" t="s">
        <v>24</v>
      </c>
      <c r="L1" s="4" t="s">
        <v>25</v>
      </c>
      <c r="M1" s="4" t="s">
        <v>26</v>
      </c>
      <c r="N1" s="4" t="s">
        <v>27</v>
      </c>
      <c r="O1" s="4" t="s">
        <v>28</v>
      </c>
      <c r="P1" s="1" t="s">
        <v>29</v>
      </c>
      <c r="Q1" s="9" t="s">
        <v>1198</v>
      </c>
      <c r="R1" s="9">
        <f>SUM(H:H)</f>
        <v>108.55</v>
      </c>
    </row>
    <row r="2" spans="1:18" ht="15.75">
      <c r="A2" s="18" t="s">
        <v>591</v>
      </c>
      <c r="B2" s="5">
        <v>45568</v>
      </c>
      <c r="C2">
        <v>1</v>
      </c>
      <c r="D2" t="s">
        <v>592</v>
      </c>
      <c r="E2" t="s">
        <v>593</v>
      </c>
      <c r="F2" s="30">
        <v>5400431366006</v>
      </c>
      <c r="G2" s="6" t="s">
        <v>595</v>
      </c>
      <c r="H2" s="7">
        <v>41.95</v>
      </c>
      <c r="I2" t="s">
        <v>596</v>
      </c>
      <c r="J2" s="10" t="s">
        <v>1229</v>
      </c>
      <c r="L2" s="5" t="str">
        <f>IF(ISBLANK(VLOOKUP(Proj8[[#This Row],[ID]],Query!$A:$L,12,FALSE)),"",VLOOKUP(Proj8[[#This Row],[ID]],Query!$A:$L,12,FALSE))</f>
        <v/>
      </c>
      <c r="M2" s="5" t="str">
        <f>IF(ISBLANK(VLOOKUP(Proj8[[#This Row],[ID]],Query!$A:$M,13,FALSE)),"",VLOOKUP(Proj8[[#This Row],[ID]],Query!$A:$M,13,FALSE))</f>
        <v/>
      </c>
      <c r="N2" s="5" t="str">
        <f>IF(ISBLANK(VLOOKUP(Proj8[[#This Row],[ID]],Query!$A:$N,14,FALSE)),"",VLOOKUP(Proj8[[#This Row],[ID]],Query!$A:$N,14,FALSE))</f>
        <v/>
      </c>
      <c r="O2" s="5" t="str">
        <f>IF(ISBLANK(VLOOKUP(Proj8[[#This Row],[ID]],Query!$A:$O,15,FALSE)),"",VLOOKUP(Proj8[[#This Row],[ID]],Query!$A:$O,15,FALSE))</f>
        <v/>
      </c>
      <c r="P2" t="str">
        <f>IF(ISBLANK(VLOOKUP(Proj8[[#This Row],[ID]],Query!$A:$P,16,FALSE)),"",VLOOKUP(Proj8[[#This Row],[ID]],Query!$A:$P,16,FALSE))</f>
        <v/>
      </c>
    </row>
    <row r="3" spans="1:18">
      <c r="A3" s="18" t="s">
        <v>597</v>
      </c>
      <c r="B3" s="5">
        <v>45568</v>
      </c>
      <c r="C3">
        <v>2</v>
      </c>
      <c r="D3" t="s">
        <v>598</v>
      </c>
      <c r="E3" t="s">
        <v>2</v>
      </c>
      <c r="F3" s="34" t="s">
        <v>599</v>
      </c>
      <c r="G3" s="6" t="s">
        <v>600</v>
      </c>
      <c r="H3" s="7">
        <v>4.3499999999999996</v>
      </c>
      <c r="I3" t="s">
        <v>596</v>
      </c>
      <c r="J3" s="10" t="s">
        <v>1230</v>
      </c>
      <c r="L3" s="5" t="str">
        <f>IF(ISBLANK(VLOOKUP(Proj8[[#This Row],[ID]],Query!$A:$L,12,FALSE)),"",VLOOKUP(Proj8[[#This Row],[ID]],Query!$A:$L,12,FALSE))</f>
        <v/>
      </c>
      <c r="M3" s="5" t="str">
        <f>IF(ISBLANK(VLOOKUP(Proj8[[#This Row],[ID]],Query!$A:$M,13,FALSE)),"",VLOOKUP(Proj8[[#This Row],[ID]],Query!$A:$M,13,FALSE))</f>
        <v/>
      </c>
      <c r="N3" s="5" t="str">
        <f>IF(ISBLANK(VLOOKUP(Proj8[[#This Row],[ID]],Query!$A:$N,14,FALSE)),"",VLOOKUP(Proj8[[#This Row],[ID]],Query!$A:$N,14,FALSE))</f>
        <v/>
      </c>
      <c r="O3" s="5" t="str">
        <f>IF(ISBLANK(VLOOKUP(Proj8[[#This Row],[ID]],Query!$A:$O,15,FALSE)),"",VLOOKUP(Proj8[[#This Row],[ID]],Query!$A:$O,15,FALSE))</f>
        <v/>
      </c>
      <c r="P3" t="str">
        <f>IF(ISBLANK(VLOOKUP(Proj8[[#This Row],[ID]],Query!$A:$P,16,FALSE)),"",VLOOKUP(Proj8[[#This Row],[ID]],Query!$A:$P,16,FALSE))</f>
        <v/>
      </c>
    </row>
    <row r="4" spans="1:18" ht="15.75">
      <c r="A4" s="18" t="s">
        <v>601</v>
      </c>
      <c r="B4" s="5">
        <v>45568</v>
      </c>
      <c r="C4">
        <v>1</v>
      </c>
      <c r="D4" t="s">
        <v>602</v>
      </c>
      <c r="E4" t="s">
        <v>593</v>
      </c>
      <c r="F4" s="30">
        <v>5414628087902</v>
      </c>
      <c r="G4" s="6" t="s">
        <v>604</v>
      </c>
      <c r="H4" s="7">
        <v>4.29</v>
      </c>
      <c r="I4" t="s">
        <v>596</v>
      </c>
      <c r="J4" s="10" t="s">
        <v>1231</v>
      </c>
      <c r="L4" s="5" t="str">
        <f>IF(ISBLANK(VLOOKUP(Proj8[[#This Row],[ID]],Query!$A:$L,12,FALSE)),"",VLOOKUP(Proj8[[#This Row],[ID]],Query!$A:$L,12,FALSE))</f>
        <v/>
      </c>
      <c r="M4" s="5" t="str">
        <f>IF(ISBLANK(VLOOKUP(Proj8[[#This Row],[ID]],Query!$A:$M,13,FALSE)),"",VLOOKUP(Proj8[[#This Row],[ID]],Query!$A:$M,13,FALSE))</f>
        <v/>
      </c>
      <c r="N4" s="5" t="str">
        <f>IF(ISBLANK(VLOOKUP(Proj8[[#This Row],[ID]],Query!$A:$N,14,FALSE)),"",VLOOKUP(Proj8[[#This Row],[ID]],Query!$A:$N,14,FALSE))</f>
        <v/>
      </c>
      <c r="O4" s="5" t="str">
        <f>IF(ISBLANK(VLOOKUP(Proj8[[#This Row],[ID]],Query!$A:$O,15,FALSE)),"",VLOOKUP(Proj8[[#This Row],[ID]],Query!$A:$O,15,FALSE))</f>
        <v/>
      </c>
      <c r="P4" t="str">
        <f>IF(ISBLANK(VLOOKUP(Proj8[[#This Row],[ID]],Query!$A:$P,16,FALSE)),"",VLOOKUP(Proj8[[#This Row],[ID]],Query!$A:$P,16,FALSE))</f>
        <v/>
      </c>
    </row>
    <row r="5" spans="1:18" ht="15.75">
      <c r="A5" s="18" t="s">
        <v>605</v>
      </c>
      <c r="B5" s="5">
        <v>45568</v>
      </c>
      <c r="C5">
        <v>2</v>
      </c>
      <c r="D5" t="s">
        <v>606</v>
      </c>
      <c r="E5" t="s">
        <v>593</v>
      </c>
      <c r="F5" s="30">
        <v>5400107276967</v>
      </c>
      <c r="G5" s="6" t="s">
        <v>608</v>
      </c>
      <c r="H5" s="7">
        <v>8.7899999999999991</v>
      </c>
      <c r="I5" t="s">
        <v>596</v>
      </c>
      <c r="J5" s="10" t="s">
        <v>1231</v>
      </c>
      <c r="L5" s="5" t="str">
        <f>IF(ISBLANK(VLOOKUP(Proj8[[#This Row],[ID]],Query!$A:$L,12,FALSE)),"",VLOOKUP(Proj8[[#This Row],[ID]],Query!$A:$L,12,FALSE))</f>
        <v/>
      </c>
      <c r="M5" s="5" t="str">
        <f>IF(ISBLANK(VLOOKUP(Proj8[[#This Row],[ID]],Query!$A:$M,13,FALSE)),"",VLOOKUP(Proj8[[#This Row],[ID]],Query!$A:$M,13,FALSE))</f>
        <v/>
      </c>
      <c r="N5" s="5" t="str">
        <f>IF(ISBLANK(VLOOKUP(Proj8[[#This Row],[ID]],Query!$A:$N,14,FALSE)),"",VLOOKUP(Proj8[[#This Row],[ID]],Query!$A:$N,14,FALSE))</f>
        <v/>
      </c>
      <c r="O5" s="5" t="str">
        <f>IF(ISBLANK(VLOOKUP(Proj8[[#This Row],[ID]],Query!$A:$O,15,FALSE)),"",VLOOKUP(Proj8[[#This Row],[ID]],Query!$A:$O,15,FALSE))</f>
        <v/>
      </c>
      <c r="P5" t="str">
        <f>IF(ISBLANK(VLOOKUP(Proj8[[#This Row],[ID]],Query!$A:$P,16,FALSE)),"",VLOOKUP(Proj8[[#This Row],[ID]],Query!$A:$P,16,FALSE))</f>
        <v/>
      </c>
    </row>
    <row r="6" spans="1:18">
      <c r="A6" s="18" t="s">
        <v>609</v>
      </c>
      <c r="B6" s="5">
        <v>45575</v>
      </c>
      <c r="C6">
        <v>1</v>
      </c>
      <c r="D6" t="s">
        <v>610</v>
      </c>
      <c r="E6" t="s">
        <v>611</v>
      </c>
      <c r="F6" s="33" t="s">
        <v>612</v>
      </c>
      <c r="G6" s="12" t="s">
        <v>613</v>
      </c>
      <c r="H6" s="7">
        <v>24.99</v>
      </c>
      <c r="I6" t="s">
        <v>614</v>
      </c>
      <c r="L6" s="5" t="str">
        <f>IF(ISBLANK(VLOOKUP(Proj8[[#This Row],[ID]],Query!$A:$L,12,FALSE)),"",VLOOKUP(Proj8[[#This Row],[ID]],Query!$A:$L,12,FALSE))</f>
        <v/>
      </c>
      <c r="M6" s="5" t="str">
        <f>IF(ISBLANK(VLOOKUP(Proj8[[#This Row],[ID]],Query!$A:$M,13,FALSE)),"",VLOOKUP(Proj8[[#This Row],[ID]],Query!$A:$M,13,FALSE))</f>
        <v/>
      </c>
      <c r="N6" s="5" t="str">
        <f>IF(ISBLANK(VLOOKUP(Proj8[[#This Row],[ID]],Query!$A:$N,14,FALSE)),"",VLOOKUP(Proj8[[#This Row],[ID]],Query!$A:$N,14,FALSE))</f>
        <v/>
      </c>
      <c r="O6" s="5" t="str">
        <f>IF(ISBLANK(VLOOKUP(Proj8[[#This Row],[ID]],Query!$A:$O,15,FALSE)),"",VLOOKUP(Proj8[[#This Row],[ID]],Query!$A:$O,15,FALSE))</f>
        <v/>
      </c>
      <c r="P6" t="str">
        <f>IF(ISBLANK(VLOOKUP(Proj8[[#This Row],[ID]],Query!$A:$P,16,FALSE)),"",VLOOKUP(Proj8[[#This Row],[ID]],Query!$A:$P,16,FALSE))</f>
        <v/>
      </c>
    </row>
    <row r="7" spans="1:18">
      <c r="A7" s="18" t="s">
        <v>615</v>
      </c>
      <c r="B7" s="5">
        <v>45575</v>
      </c>
      <c r="C7">
        <v>1</v>
      </c>
      <c r="D7" s="28" t="s">
        <v>616</v>
      </c>
      <c r="E7" t="s">
        <v>13</v>
      </c>
      <c r="G7" s="6"/>
      <c r="H7" s="7"/>
      <c r="I7" t="s">
        <v>596</v>
      </c>
      <c r="J7" s="10" t="s">
        <v>1232</v>
      </c>
      <c r="L7" s="5" t="str">
        <f>IF(ISBLANK(VLOOKUP(Proj8[[#This Row],[ID]],Query!$A:$L,12,FALSE)),"",VLOOKUP(Proj8[[#This Row],[ID]],Query!$A:$L,12,FALSE))</f>
        <v/>
      </c>
      <c r="M7" s="5" t="str">
        <f>IF(ISBLANK(VLOOKUP(Proj8[[#This Row],[ID]],Query!$A:$M,13,FALSE)),"",VLOOKUP(Proj8[[#This Row],[ID]],Query!$A:$M,13,FALSE))</f>
        <v/>
      </c>
      <c r="N7" s="5" t="str">
        <f>IF(ISBLANK(VLOOKUP(Proj8[[#This Row],[ID]],Query!$A:$N,14,FALSE)),"",VLOOKUP(Proj8[[#This Row],[ID]],Query!$A:$N,14,FALSE))</f>
        <v/>
      </c>
      <c r="O7" s="5" t="str">
        <f>IF(ISBLANK(VLOOKUP(Proj8[[#This Row],[ID]],Query!$A:$O,15,FALSE)),"",VLOOKUP(Proj8[[#This Row],[ID]],Query!$A:$O,15,FALSE))</f>
        <v/>
      </c>
      <c r="P7" t="str">
        <f>IF(ISBLANK(VLOOKUP(Proj8[[#This Row],[ID]],Query!$A:$P,16,FALSE)),"",VLOOKUP(Proj8[[#This Row],[ID]],Query!$A:$P,16,FALSE))</f>
        <v/>
      </c>
    </row>
    <row r="8" spans="1:18" ht="15.75">
      <c r="A8" s="18" t="s">
        <v>617</v>
      </c>
      <c r="B8" s="5">
        <v>45575</v>
      </c>
      <c r="C8">
        <v>1</v>
      </c>
      <c r="D8" t="s">
        <v>618</v>
      </c>
      <c r="E8" t="s">
        <v>10</v>
      </c>
      <c r="F8" s="32">
        <v>5410329725488</v>
      </c>
      <c r="G8" s="12" t="s">
        <v>620</v>
      </c>
      <c r="H8" s="7">
        <v>10.95</v>
      </c>
      <c r="I8" t="s">
        <v>614</v>
      </c>
      <c r="J8" s="10" t="s">
        <v>1230</v>
      </c>
      <c r="L8" s="5" t="str">
        <f>IF(ISBLANK(VLOOKUP(Proj8[[#This Row],[ID]],Query!$A:$L,12,FALSE)),"",VLOOKUP(Proj8[[#This Row],[ID]],Query!$A:$L,12,FALSE))</f>
        <v/>
      </c>
      <c r="M8" s="5" t="str">
        <f>IF(ISBLANK(VLOOKUP(Proj8[[#This Row],[ID]],Query!$A:$M,13,FALSE)),"",VLOOKUP(Proj8[[#This Row],[ID]],Query!$A:$M,13,FALSE))</f>
        <v/>
      </c>
      <c r="N8" s="5" t="str">
        <f>IF(ISBLANK(VLOOKUP(Proj8[[#This Row],[ID]],Query!$A:$N,14,FALSE)),"",VLOOKUP(Proj8[[#This Row],[ID]],Query!$A:$N,14,FALSE))</f>
        <v/>
      </c>
      <c r="O8" s="5" t="str">
        <f>IF(ISBLANK(VLOOKUP(Proj8[[#This Row],[ID]],Query!$A:$O,15,FALSE)),"",VLOOKUP(Proj8[[#This Row],[ID]],Query!$A:$O,15,FALSE))</f>
        <v/>
      </c>
      <c r="P8" t="str">
        <f>IF(ISBLANK(VLOOKUP(Proj8[[#This Row],[ID]],Query!$A:$P,16,FALSE)),"",VLOOKUP(Proj8[[#This Row],[ID]],Query!$A:$P,16,FALSE))</f>
        <v/>
      </c>
    </row>
    <row r="9" spans="1:18">
      <c r="A9" s="18" t="s">
        <v>621</v>
      </c>
      <c r="B9" s="5">
        <v>45575</v>
      </c>
      <c r="C9">
        <v>1</v>
      </c>
      <c r="D9" t="s">
        <v>622</v>
      </c>
      <c r="E9" t="s">
        <v>13</v>
      </c>
      <c r="G9" s="6"/>
      <c r="H9" s="7"/>
      <c r="I9" t="s">
        <v>614</v>
      </c>
      <c r="J9" s="10" t="s">
        <v>1232</v>
      </c>
      <c r="L9" s="5" t="str">
        <f>IF(ISBLANK(VLOOKUP(Proj8[[#This Row],[ID]],Query!$A:$L,12,FALSE)),"",VLOOKUP(Proj8[[#This Row],[ID]],Query!$A:$L,12,FALSE))</f>
        <v/>
      </c>
      <c r="M9" s="5" t="str">
        <f>IF(ISBLANK(VLOOKUP(Proj8[[#This Row],[ID]],Query!$A:$M,13,FALSE)),"",VLOOKUP(Proj8[[#This Row],[ID]],Query!$A:$M,13,FALSE))</f>
        <v/>
      </c>
      <c r="N9" s="5" t="str">
        <f>IF(ISBLANK(VLOOKUP(Proj8[[#This Row],[ID]],Query!$A:$N,14,FALSE)),"",VLOOKUP(Proj8[[#This Row],[ID]],Query!$A:$N,14,FALSE))</f>
        <v/>
      </c>
      <c r="O9" s="5" t="str">
        <f>IF(ISBLANK(VLOOKUP(Proj8[[#This Row],[ID]],Query!$A:$O,15,FALSE)),"",VLOOKUP(Proj8[[#This Row],[ID]],Query!$A:$O,15,FALSE))</f>
        <v/>
      </c>
      <c r="P9" t="str">
        <f>IF(ISBLANK(VLOOKUP(Proj8[[#This Row],[ID]],Query!$A:$P,16,FALSE)),"",VLOOKUP(Proj8[[#This Row],[ID]],Query!$A:$P,16,FALSE))</f>
        <v/>
      </c>
      <c r="Q9" s="6"/>
    </row>
    <row r="10" spans="1:18">
      <c r="A10" s="18" t="s">
        <v>623</v>
      </c>
      <c r="B10" s="5">
        <v>45575</v>
      </c>
      <c r="C10">
        <v>1</v>
      </c>
      <c r="D10" t="s">
        <v>624</v>
      </c>
      <c r="E10" t="s">
        <v>593</v>
      </c>
      <c r="F10" s="10" t="s">
        <v>625</v>
      </c>
      <c r="G10" s="12" t="s">
        <v>626</v>
      </c>
      <c r="H10" s="3">
        <v>10.49</v>
      </c>
      <c r="I10" t="s">
        <v>614</v>
      </c>
      <c r="J10" s="10" t="s">
        <v>1233</v>
      </c>
      <c r="L10" s="5" t="str">
        <f>IF(ISBLANK(VLOOKUP(Proj8[[#This Row],[ID]],Query!$A:$L,12,FALSE)),"",VLOOKUP(Proj8[[#This Row],[ID]],Query!$A:$L,12,FALSE))</f>
        <v/>
      </c>
      <c r="M10" s="5" t="str">
        <f>IF(ISBLANK(VLOOKUP(Proj8[[#This Row],[ID]],Query!$A:$M,13,FALSE)),"",VLOOKUP(Proj8[[#This Row],[ID]],Query!$A:$M,13,FALSE))</f>
        <v/>
      </c>
      <c r="N10" s="5" t="str">
        <f>IF(ISBLANK(VLOOKUP(Proj8[[#This Row],[ID]],Query!$A:$N,14,FALSE)),"",VLOOKUP(Proj8[[#This Row],[ID]],Query!$A:$N,14,FALSE))</f>
        <v/>
      </c>
      <c r="O10" s="5" t="str">
        <f>IF(ISBLANK(VLOOKUP(Proj8[[#This Row],[ID]],Query!$A:$O,15,FALSE)),"",VLOOKUP(Proj8[[#This Row],[ID]],Query!$A:$O,15,FALSE))</f>
        <v/>
      </c>
      <c r="P10" t="str">
        <f>IF(ISBLANK(VLOOKUP(Proj8[[#This Row],[ID]],Query!$A:$P,16,FALSE)),"",VLOOKUP(Proj8[[#This Row],[ID]],Query!$A:$P,16,FALSE))</f>
        <v/>
      </c>
    </row>
    <row r="11" spans="1:18">
      <c r="A11" s="18" t="s">
        <v>627</v>
      </c>
      <c r="B11" s="5">
        <v>45575</v>
      </c>
      <c r="C11">
        <v>2</v>
      </c>
      <c r="D11" t="s">
        <v>628</v>
      </c>
      <c r="E11" t="s">
        <v>4</v>
      </c>
      <c r="F11" s="35" t="s">
        <v>629</v>
      </c>
      <c r="G11" s="12" t="s">
        <v>630</v>
      </c>
      <c r="H11" s="3">
        <v>2.74</v>
      </c>
      <c r="I11" t="s">
        <v>631</v>
      </c>
      <c r="L11" s="5" t="str">
        <f>IF(ISBLANK(VLOOKUP(Proj8[[#This Row],[ID]],Query!$A:$L,12,FALSE)),"",VLOOKUP(Proj8[[#This Row],[ID]],Query!$A:$L,12,FALSE))</f>
        <v/>
      </c>
      <c r="M11" s="5" t="str">
        <f>IF(ISBLANK(VLOOKUP(Proj8[[#This Row],[ID]],Query!$A:$M,13,FALSE)),"",VLOOKUP(Proj8[[#This Row],[ID]],Query!$A:$M,13,FALSE))</f>
        <v/>
      </c>
      <c r="N11" s="5" t="str">
        <f>IF(ISBLANK(VLOOKUP(Proj8[[#This Row],[ID]],Query!$A:$N,14,FALSE)),"",VLOOKUP(Proj8[[#This Row],[ID]],Query!$A:$N,14,FALSE))</f>
        <v/>
      </c>
      <c r="O11" s="5" t="str">
        <f>IF(ISBLANK(VLOOKUP(Proj8[[#This Row],[ID]],Query!$A:$O,15,FALSE)),"",VLOOKUP(Proj8[[#This Row],[ID]],Query!$A:$O,15,FALSE))</f>
        <v/>
      </c>
      <c r="P11" t="str">
        <f>IF(ISBLANK(VLOOKUP(Proj8[[#This Row],[ID]],Query!$A:$P,16,FALSE)),"",VLOOKUP(Proj8[[#This Row],[ID]],Query!$A:$P,16,FALSE))</f>
        <v/>
      </c>
    </row>
    <row r="12" spans="1:18">
      <c r="A12" s="18" t="s">
        <v>632</v>
      </c>
      <c r="L12" s="5" t="str">
        <f>IF(ISBLANK(VLOOKUP(Proj8[[#This Row],[ID]],Query!$A:$L,12,FALSE)),"",VLOOKUP(Proj8[[#This Row],[ID]],Query!$A:$L,12,FALSE))</f>
        <v/>
      </c>
      <c r="M12" s="5" t="str">
        <f>IF(ISBLANK(VLOOKUP(Proj8[[#This Row],[ID]],Query!$A:$M,13,FALSE)),"",VLOOKUP(Proj8[[#This Row],[ID]],Query!$A:$M,13,FALSE))</f>
        <v/>
      </c>
      <c r="N12" s="5" t="str">
        <f>IF(ISBLANK(VLOOKUP(Proj8[[#This Row],[ID]],Query!$A:$N,14,FALSE)),"",VLOOKUP(Proj8[[#This Row],[ID]],Query!$A:$N,14,FALSE))</f>
        <v/>
      </c>
      <c r="O12" s="5" t="str">
        <f>IF(ISBLANK(VLOOKUP(Proj8[[#This Row],[ID]],Query!$A:$O,15,FALSE)),"",VLOOKUP(Proj8[[#This Row],[ID]],Query!$A:$O,15,FALSE))</f>
        <v/>
      </c>
      <c r="P12" t="str">
        <f>IF(ISBLANK(VLOOKUP(Proj8[[#This Row],[ID]],Query!$A:$P,16,FALSE)),"",VLOOKUP(Proj8[[#This Row],[ID]],Query!$A:$P,16,FALSE))</f>
        <v/>
      </c>
    </row>
    <row r="13" spans="1:18">
      <c r="A13" s="18" t="s">
        <v>633</v>
      </c>
      <c r="L13" s="5" t="str">
        <f>IF(ISBLANK(VLOOKUP(Proj8[[#This Row],[ID]],Query!$A:$L,12,FALSE)),"",VLOOKUP(Proj8[[#This Row],[ID]],Query!$A:$L,12,FALSE))</f>
        <v/>
      </c>
      <c r="M13" s="5" t="str">
        <f>IF(ISBLANK(VLOOKUP(Proj8[[#This Row],[ID]],Query!$A:$M,13,FALSE)),"",VLOOKUP(Proj8[[#This Row],[ID]],Query!$A:$M,13,FALSE))</f>
        <v/>
      </c>
      <c r="N13" s="5" t="str">
        <f>IF(ISBLANK(VLOOKUP(Proj8[[#This Row],[ID]],Query!$A:$N,14,FALSE)),"",VLOOKUP(Proj8[[#This Row],[ID]],Query!$A:$N,14,FALSE))</f>
        <v/>
      </c>
      <c r="O13" s="5" t="str">
        <f>IF(ISBLANK(VLOOKUP(Proj8[[#This Row],[ID]],Query!$A:$O,15,FALSE)),"",VLOOKUP(Proj8[[#This Row],[ID]],Query!$A:$O,15,FALSE))</f>
        <v/>
      </c>
      <c r="P13" t="str">
        <f>IF(ISBLANK(VLOOKUP(Proj8[[#This Row],[ID]],Query!$A:$P,16,FALSE)),"",VLOOKUP(Proj8[[#This Row],[ID]],Query!$A:$P,16,FALSE))</f>
        <v/>
      </c>
    </row>
    <row r="14" spans="1:18">
      <c r="A14" s="18" t="s">
        <v>634</v>
      </c>
      <c r="L14" s="5" t="str">
        <f>IF(ISBLANK(VLOOKUP(Proj8[[#This Row],[ID]],Query!$A:$L,12,FALSE)),"",VLOOKUP(Proj8[[#This Row],[ID]],Query!$A:$L,12,FALSE))</f>
        <v/>
      </c>
      <c r="M14" s="5" t="str">
        <f>IF(ISBLANK(VLOOKUP(Proj8[[#This Row],[ID]],Query!$A:$M,13,FALSE)),"",VLOOKUP(Proj8[[#This Row],[ID]],Query!$A:$M,13,FALSE))</f>
        <v/>
      </c>
      <c r="N14" s="5" t="str">
        <f>IF(ISBLANK(VLOOKUP(Proj8[[#This Row],[ID]],Query!$A:$N,14,FALSE)),"",VLOOKUP(Proj8[[#This Row],[ID]],Query!$A:$N,14,FALSE))</f>
        <v/>
      </c>
      <c r="O14" s="5" t="str">
        <f>IF(ISBLANK(VLOOKUP(Proj8[[#This Row],[ID]],Query!$A:$O,15,FALSE)),"",VLOOKUP(Proj8[[#This Row],[ID]],Query!$A:$O,15,FALSE))</f>
        <v/>
      </c>
      <c r="P14" t="str">
        <f>IF(ISBLANK(VLOOKUP(Proj8[[#This Row],[ID]],Query!$A:$P,16,FALSE)),"",VLOOKUP(Proj8[[#This Row],[ID]],Query!$A:$P,16,FALSE))</f>
        <v/>
      </c>
    </row>
    <row r="15" spans="1:18">
      <c r="A15" s="18" t="s">
        <v>635</v>
      </c>
      <c r="L15" s="5" t="str">
        <f>IF(ISBLANK(VLOOKUP(Proj8[[#This Row],[ID]],Query!$A:$L,12,FALSE)),"",VLOOKUP(Proj8[[#This Row],[ID]],Query!$A:$L,12,FALSE))</f>
        <v/>
      </c>
      <c r="M15" s="5" t="str">
        <f>IF(ISBLANK(VLOOKUP(Proj8[[#This Row],[ID]],Query!$A:$M,13,FALSE)),"",VLOOKUP(Proj8[[#This Row],[ID]],Query!$A:$M,13,FALSE))</f>
        <v/>
      </c>
      <c r="N15" s="5" t="str">
        <f>IF(ISBLANK(VLOOKUP(Proj8[[#This Row],[ID]],Query!$A:$N,14,FALSE)),"",VLOOKUP(Proj8[[#This Row],[ID]],Query!$A:$N,14,FALSE))</f>
        <v/>
      </c>
      <c r="O15" s="5" t="str">
        <f>IF(ISBLANK(VLOOKUP(Proj8[[#This Row],[ID]],Query!$A:$O,15,FALSE)),"",VLOOKUP(Proj8[[#This Row],[ID]],Query!$A:$O,15,FALSE))</f>
        <v/>
      </c>
      <c r="P15" t="str">
        <f>IF(ISBLANK(VLOOKUP(Proj8[[#This Row],[ID]],Query!$A:$P,16,FALSE)),"",VLOOKUP(Proj8[[#This Row],[ID]],Query!$A:$P,16,FALSE))</f>
        <v/>
      </c>
    </row>
    <row r="16" spans="1:18">
      <c r="A16" s="18" t="s">
        <v>636</v>
      </c>
      <c r="L16" s="5" t="str">
        <f>IF(ISBLANK(VLOOKUP(Proj8[[#This Row],[ID]],Query!$A:$L,12,FALSE)),"",VLOOKUP(Proj8[[#This Row],[ID]],Query!$A:$L,12,FALSE))</f>
        <v/>
      </c>
      <c r="M16" s="5" t="str">
        <f>IF(ISBLANK(VLOOKUP(Proj8[[#This Row],[ID]],Query!$A:$M,13,FALSE)),"",VLOOKUP(Proj8[[#This Row],[ID]],Query!$A:$M,13,FALSE))</f>
        <v/>
      </c>
      <c r="N16" s="5" t="str">
        <f>IF(ISBLANK(VLOOKUP(Proj8[[#This Row],[ID]],Query!$A:$N,14,FALSE)),"",VLOOKUP(Proj8[[#This Row],[ID]],Query!$A:$N,14,FALSE))</f>
        <v/>
      </c>
      <c r="O16" s="5" t="str">
        <f>IF(ISBLANK(VLOOKUP(Proj8[[#This Row],[ID]],Query!$A:$O,15,FALSE)),"",VLOOKUP(Proj8[[#This Row],[ID]],Query!$A:$O,15,FALSE))</f>
        <v/>
      </c>
      <c r="P16" t="str">
        <f>IF(ISBLANK(VLOOKUP(Proj8[[#This Row],[ID]],Query!$A:$P,16,FALSE)),"",VLOOKUP(Proj8[[#This Row],[ID]],Query!$A:$P,16,FALSE))</f>
        <v/>
      </c>
    </row>
    <row r="17" spans="1:16">
      <c r="A17" s="18" t="s">
        <v>637</v>
      </c>
      <c r="L17" s="5" t="str">
        <f>IF(ISBLANK(VLOOKUP(Proj8[[#This Row],[ID]],Query!$A:$L,12,FALSE)),"",VLOOKUP(Proj8[[#This Row],[ID]],Query!$A:$L,12,FALSE))</f>
        <v/>
      </c>
      <c r="M17" s="5" t="str">
        <f>IF(ISBLANK(VLOOKUP(Proj8[[#This Row],[ID]],Query!$A:$M,13,FALSE)),"",VLOOKUP(Proj8[[#This Row],[ID]],Query!$A:$M,13,FALSE))</f>
        <v/>
      </c>
      <c r="N17" s="5" t="str">
        <f>IF(ISBLANK(VLOOKUP(Proj8[[#This Row],[ID]],Query!$A:$N,14,FALSE)),"",VLOOKUP(Proj8[[#This Row],[ID]],Query!$A:$N,14,FALSE))</f>
        <v/>
      </c>
      <c r="O17" s="5" t="str">
        <f>IF(ISBLANK(VLOOKUP(Proj8[[#This Row],[ID]],Query!$A:$O,15,FALSE)),"",VLOOKUP(Proj8[[#This Row],[ID]],Query!$A:$O,15,FALSE))</f>
        <v/>
      </c>
      <c r="P17" t="str">
        <f>IF(ISBLANK(VLOOKUP(Proj8[[#This Row],[ID]],Query!$A:$P,16,FALSE)),"",VLOOKUP(Proj8[[#This Row],[ID]],Query!$A:$P,16,FALSE))</f>
        <v/>
      </c>
    </row>
    <row r="18" spans="1:16">
      <c r="A18" s="18" t="s">
        <v>638</v>
      </c>
      <c r="L18" s="5" t="str">
        <f>IF(ISBLANK(VLOOKUP(Proj8[[#This Row],[ID]],Query!$A:$L,12,FALSE)),"",VLOOKUP(Proj8[[#This Row],[ID]],Query!$A:$L,12,FALSE))</f>
        <v/>
      </c>
      <c r="M18" s="5" t="str">
        <f>IF(ISBLANK(VLOOKUP(Proj8[[#This Row],[ID]],Query!$A:$M,13,FALSE)),"",VLOOKUP(Proj8[[#This Row],[ID]],Query!$A:$M,13,FALSE))</f>
        <v/>
      </c>
      <c r="N18" s="5" t="str">
        <f>IF(ISBLANK(VLOOKUP(Proj8[[#This Row],[ID]],Query!$A:$N,14,FALSE)),"",VLOOKUP(Proj8[[#This Row],[ID]],Query!$A:$N,14,FALSE))</f>
        <v/>
      </c>
      <c r="O18" s="5" t="str">
        <f>IF(ISBLANK(VLOOKUP(Proj8[[#This Row],[ID]],Query!$A:$O,15,FALSE)),"",VLOOKUP(Proj8[[#This Row],[ID]],Query!$A:$O,15,FALSE))</f>
        <v/>
      </c>
      <c r="P18" t="str">
        <f>IF(ISBLANK(VLOOKUP(Proj8[[#This Row],[ID]],Query!$A:$P,16,FALSE)),"",VLOOKUP(Proj8[[#This Row],[ID]],Query!$A:$P,16,FALSE))</f>
        <v/>
      </c>
    </row>
    <row r="19" spans="1:16">
      <c r="A19" s="18" t="s">
        <v>639</v>
      </c>
      <c r="L19" s="5" t="str">
        <f>IF(ISBLANK(VLOOKUP(Proj8[[#This Row],[ID]],Query!$A:$L,12,FALSE)),"",VLOOKUP(Proj8[[#This Row],[ID]],Query!$A:$L,12,FALSE))</f>
        <v/>
      </c>
      <c r="M19" s="5" t="str">
        <f>IF(ISBLANK(VLOOKUP(Proj8[[#This Row],[ID]],Query!$A:$M,13,FALSE)),"",VLOOKUP(Proj8[[#This Row],[ID]],Query!$A:$M,13,FALSE))</f>
        <v/>
      </c>
      <c r="N19" s="5" t="str">
        <f>IF(ISBLANK(VLOOKUP(Proj8[[#This Row],[ID]],Query!$A:$N,14,FALSE)),"",VLOOKUP(Proj8[[#This Row],[ID]],Query!$A:$N,14,FALSE))</f>
        <v/>
      </c>
      <c r="O19" s="5" t="str">
        <f>IF(ISBLANK(VLOOKUP(Proj8[[#This Row],[ID]],Query!$A:$O,15,FALSE)),"",VLOOKUP(Proj8[[#This Row],[ID]],Query!$A:$O,15,FALSE))</f>
        <v/>
      </c>
      <c r="P19" t="str">
        <f>IF(ISBLANK(VLOOKUP(Proj8[[#This Row],[ID]],Query!$A:$P,16,FALSE)),"",VLOOKUP(Proj8[[#This Row],[ID]],Query!$A:$P,16,FALSE))</f>
        <v/>
      </c>
    </row>
    <row r="20" spans="1:16">
      <c r="A20" s="18" t="s">
        <v>640</v>
      </c>
      <c r="L20" s="5" t="str">
        <f>IF(ISBLANK(VLOOKUP(Proj8[[#This Row],[ID]],Query!$A:$L,12,FALSE)),"",VLOOKUP(Proj8[[#This Row],[ID]],Query!$A:$L,12,FALSE))</f>
        <v/>
      </c>
      <c r="M20" s="5" t="str">
        <f>IF(ISBLANK(VLOOKUP(Proj8[[#This Row],[ID]],Query!$A:$M,13,FALSE)),"",VLOOKUP(Proj8[[#This Row],[ID]],Query!$A:$M,13,FALSE))</f>
        <v/>
      </c>
      <c r="N20" s="5" t="str">
        <f>IF(ISBLANK(VLOOKUP(Proj8[[#This Row],[ID]],Query!$A:$N,14,FALSE)),"",VLOOKUP(Proj8[[#This Row],[ID]],Query!$A:$N,14,FALSE))</f>
        <v/>
      </c>
      <c r="O20" s="5" t="str">
        <f>IF(ISBLANK(VLOOKUP(Proj8[[#This Row],[ID]],Query!$A:$O,15,FALSE)),"",VLOOKUP(Proj8[[#This Row],[ID]],Query!$A:$O,15,FALSE))</f>
        <v/>
      </c>
      <c r="P20" t="str">
        <f>IF(ISBLANK(VLOOKUP(Proj8[[#This Row],[ID]],Query!$A:$P,16,FALSE)),"",VLOOKUP(Proj8[[#This Row],[ID]],Query!$A:$P,16,FALSE))</f>
        <v/>
      </c>
    </row>
    <row r="21" spans="1:16">
      <c r="A21" s="18" t="s">
        <v>641</v>
      </c>
      <c r="L21" s="5" t="str">
        <f>IF(ISBLANK(VLOOKUP(Proj8[[#This Row],[ID]],Query!$A:$L,12,FALSE)),"",VLOOKUP(Proj8[[#This Row],[ID]],Query!$A:$L,12,FALSE))</f>
        <v/>
      </c>
      <c r="M21" s="5" t="str">
        <f>IF(ISBLANK(VLOOKUP(Proj8[[#This Row],[ID]],Query!$A:$M,13,FALSE)),"",VLOOKUP(Proj8[[#This Row],[ID]],Query!$A:$M,13,FALSE))</f>
        <v/>
      </c>
      <c r="N21" s="5" t="str">
        <f>IF(ISBLANK(VLOOKUP(Proj8[[#This Row],[ID]],Query!$A:$N,14,FALSE)),"",VLOOKUP(Proj8[[#This Row],[ID]],Query!$A:$N,14,FALSE))</f>
        <v/>
      </c>
      <c r="O21" s="5" t="str">
        <f>IF(ISBLANK(VLOOKUP(Proj8[[#This Row],[ID]],Query!$A:$O,15,FALSE)),"",VLOOKUP(Proj8[[#This Row],[ID]],Query!$A:$O,15,FALSE))</f>
        <v/>
      </c>
      <c r="P21" t="str">
        <f>IF(ISBLANK(VLOOKUP(Proj8[[#This Row],[ID]],Query!$A:$P,16,FALSE)),"",VLOOKUP(Proj8[[#This Row],[ID]],Query!$A:$P,16,FALSE))</f>
        <v/>
      </c>
    </row>
    <row r="22" spans="1:16">
      <c r="A22" s="18" t="s">
        <v>642</v>
      </c>
      <c r="L22" s="5" t="str">
        <f>IF(ISBLANK(VLOOKUP(Proj8[[#This Row],[ID]],Query!$A:$L,12,FALSE)),"",VLOOKUP(Proj8[[#This Row],[ID]],Query!$A:$L,12,FALSE))</f>
        <v/>
      </c>
      <c r="M22" s="5" t="str">
        <f>IF(ISBLANK(VLOOKUP(Proj8[[#This Row],[ID]],Query!$A:$M,13,FALSE)),"",VLOOKUP(Proj8[[#This Row],[ID]],Query!$A:$M,13,FALSE))</f>
        <v/>
      </c>
      <c r="N22" s="5" t="str">
        <f>IF(ISBLANK(VLOOKUP(Proj8[[#This Row],[ID]],Query!$A:$N,14,FALSE)),"",VLOOKUP(Proj8[[#This Row],[ID]],Query!$A:$N,14,FALSE))</f>
        <v/>
      </c>
      <c r="O22" s="5" t="str">
        <f>IF(ISBLANK(VLOOKUP(Proj8[[#This Row],[ID]],Query!$A:$O,15,FALSE)),"",VLOOKUP(Proj8[[#This Row],[ID]],Query!$A:$O,15,FALSE))</f>
        <v/>
      </c>
      <c r="P22" t="str">
        <f>IF(ISBLANK(VLOOKUP(Proj8[[#This Row],[ID]],Query!$A:$P,16,FALSE)),"",VLOOKUP(Proj8[[#This Row],[ID]],Query!$A:$P,16,FALSE))</f>
        <v/>
      </c>
    </row>
    <row r="23" spans="1:16">
      <c r="A23" s="18" t="s">
        <v>643</v>
      </c>
      <c r="L23" s="5" t="str">
        <f>IF(ISBLANK(VLOOKUP(Proj8[[#This Row],[ID]],Query!$A:$L,12,FALSE)),"",VLOOKUP(Proj8[[#This Row],[ID]],Query!$A:$L,12,FALSE))</f>
        <v/>
      </c>
      <c r="M23" s="5" t="str">
        <f>IF(ISBLANK(VLOOKUP(Proj8[[#This Row],[ID]],Query!$A:$M,13,FALSE)),"",VLOOKUP(Proj8[[#This Row],[ID]],Query!$A:$M,13,FALSE))</f>
        <v/>
      </c>
      <c r="N23" s="5" t="str">
        <f>IF(ISBLANK(VLOOKUP(Proj8[[#This Row],[ID]],Query!$A:$N,14,FALSE)),"",VLOOKUP(Proj8[[#This Row],[ID]],Query!$A:$N,14,FALSE))</f>
        <v/>
      </c>
      <c r="O23" s="5" t="str">
        <f>IF(ISBLANK(VLOOKUP(Proj8[[#This Row],[ID]],Query!$A:$O,15,FALSE)),"",VLOOKUP(Proj8[[#This Row],[ID]],Query!$A:$O,15,FALSE))</f>
        <v/>
      </c>
      <c r="P23" t="str">
        <f>IF(ISBLANK(VLOOKUP(Proj8[[#This Row],[ID]],Query!$A:$P,16,FALSE)),"",VLOOKUP(Proj8[[#This Row],[ID]],Query!$A:$P,16,FALSE))</f>
        <v/>
      </c>
    </row>
    <row r="24" spans="1:16">
      <c r="A24" s="18" t="s">
        <v>644</v>
      </c>
      <c r="L24" s="5" t="str">
        <f>IF(ISBLANK(VLOOKUP(Proj8[[#This Row],[ID]],Query!$A:$L,12,FALSE)),"",VLOOKUP(Proj8[[#This Row],[ID]],Query!$A:$L,12,FALSE))</f>
        <v/>
      </c>
      <c r="M24" s="5" t="str">
        <f>IF(ISBLANK(VLOOKUP(Proj8[[#This Row],[ID]],Query!$A:$M,13,FALSE)),"",VLOOKUP(Proj8[[#This Row],[ID]],Query!$A:$M,13,FALSE))</f>
        <v/>
      </c>
      <c r="N24" s="5" t="str">
        <f>IF(ISBLANK(VLOOKUP(Proj8[[#This Row],[ID]],Query!$A:$N,14,FALSE)),"",VLOOKUP(Proj8[[#This Row],[ID]],Query!$A:$N,14,FALSE))</f>
        <v/>
      </c>
      <c r="O24" s="5" t="str">
        <f>IF(ISBLANK(VLOOKUP(Proj8[[#This Row],[ID]],Query!$A:$O,15,FALSE)),"",VLOOKUP(Proj8[[#This Row],[ID]],Query!$A:$O,15,FALSE))</f>
        <v/>
      </c>
      <c r="P24" t="str">
        <f>IF(ISBLANK(VLOOKUP(Proj8[[#This Row],[ID]],Query!$A:$P,16,FALSE)),"",VLOOKUP(Proj8[[#This Row],[ID]],Query!$A:$P,16,FALSE))</f>
        <v/>
      </c>
    </row>
    <row r="25" spans="1:16">
      <c r="A25" s="18" t="s">
        <v>645</v>
      </c>
      <c r="L25" s="5" t="str">
        <f>IF(ISBLANK(VLOOKUP(Proj8[[#This Row],[ID]],Query!$A:$L,12,FALSE)),"",VLOOKUP(Proj8[[#This Row],[ID]],Query!$A:$L,12,FALSE))</f>
        <v/>
      </c>
      <c r="M25" s="5" t="str">
        <f>IF(ISBLANK(VLOOKUP(Proj8[[#This Row],[ID]],Query!$A:$M,13,FALSE)),"",VLOOKUP(Proj8[[#This Row],[ID]],Query!$A:$M,13,FALSE))</f>
        <v/>
      </c>
      <c r="N25" s="5" t="str">
        <f>IF(ISBLANK(VLOOKUP(Proj8[[#This Row],[ID]],Query!$A:$N,14,FALSE)),"",VLOOKUP(Proj8[[#This Row],[ID]],Query!$A:$N,14,FALSE))</f>
        <v/>
      </c>
      <c r="O25" s="5" t="str">
        <f>IF(ISBLANK(VLOOKUP(Proj8[[#This Row],[ID]],Query!$A:$O,15,FALSE)),"",VLOOKUP(Proj8[[#This Row],[ID]],Query!$A:$O,15,FALSE))</f>
        <v/>
      </c>
      <c r="P25" t="str">
        <f>IF(ISBLANK(VLOOKUP(Proj8[[#This Row],[ID]],Query!$A:$P,16,FALSE)),"",VLOOKUP(Proj8[[#This Row],[ID]],Query!$A:$P,16,FALSE))</f>
        <v/>
      </c>
    </row>
    <row r="26" spans="1:16">
      <c r="A26" s="18" t="s">
        <v>646</v>
      </c>
      <c r="L26" s="5" t="str">
        <f>IF(ISBLANK(VLOOKUP(Proj8[[#This Row],[ID]],Query!$A:$L,12,FALSE)),"",VLOOKUP(Proj8[[#This Row],[ID]],Query!$A:$L,12,FALSE))</f>
        <v/>
      </c>
      <c r="M26" s="5" t="str">
        <f>IF(ISBLANK(VLOOKUP(Proj8[[#This Row],[ID]],Query!$A:$M,13,FALSE)),"",VLOOKUP(Proj8[[#This Row],[ID]],Query!$A:$M,13,FALSE))</f>
        <v/>
      </c>
      <c r="N26" s="5" t="str">
        <f>IF(ISBLANK(VLOOKUP(Proj8[[#This Row],[ID]],Query!$A:$N,14,FALSE)),"",VLOOKUP(Proj8[[#This Row],[ID]],Query!$A:$N,14,FALSE))</f>
        <v/>
      </c>
      <c r="O26" s="5" t="str">
        <f>IF(ISBLANK(VLOOKUP(Proj8[[#This Row],[ID]],Query!$A:$O,15,FALSE)),"",VLOOKUP(Proj8[[#This Row],[ID]],Query!$A:$O,15,FALSE))</f>
        <v/>
      </c>
      <c r="P26" t="str">
        <f>IF(ISBLANK(VLOOKUP(Proj8[[#This Row],[ID]],Query!$A:$P,16,FALSE)),"",VLOOKUP(Proj8[[#This Row],[ID]],Query!$A:$P,16,FALSE))</f>
        <v/>
      </c>
    </row>
    <row r="27" spans="1:16">
      <c r="A27" s="18" t="s">
        <v>647</v>
      </c>
      <c r="L27" s="5" t="str">
        <f>IF(ISBLANK(VLOOKUP(Proj8[[#This Row],[ID]],Query!$A:$L,12,FALSE)),"",VLOOKUP(Proj8[[#This Row],[ID]],Query!$A:$L,12,FALSE))</f>
        <v/>
      </c>
      <c r="M27" s="5" t="str">
        <f>IF(ISBLANK(VLOOKUP(Proj8[[#This Row],[ID]],Query!$A:$M,13,FALSE)),"",VLOOKUP(Proj8[[#This Row],[ID]],Query!$A:$M,13,FALSE))</f>
        <v/>
      </c>
      <c r="N27" s="5" t="str">
        <f>IF(ISBLANK(VLOOKUP(Proj8[[#This Row],[ID]],Query!$A:$N,14,FALSE)),"",VLOOKUP(Proj8[[#This Row],[ID]],Query!$A:$N,14,FALSE))</f>
        <v/>
      </c>
      <c r="O27" s="5" t="str">
        <f>IF(ISBLANK(VLOOKUP(Proj8[[#This Row],[ID]],Query!$A:$O,15,FALSE)),"",VLOOKUP(Proj8[[#This Row],[ID]],Query!$A:$O,15,FALSE))</f>
        <v/>
      </c>
      <c r="P27" t="str">
        <f>IF(ISBLANK(VLOOKUP(Proj8[[#This Row],[ID]],Query!$A:$P,16,FALSE)),"",VLOOKUP(Proj8[[#This Row],[ID]],Query!$A:$P,16,FALSE))</f>
        <v/>
      </c>
    </row>
    <row r="28" spans="1:16">
      <c r="A28" s="18" t="s">
        <v>648</v>
      </c>
      <c r="L28" s="5" t="str">
        <f>IF(ISBLANK(VLOOKUP(Proj8[[#This Row],[ID]],Query!$A:$L,12,FALSE)),"",VLOOKUP(Proj8[[#This Row],[ID]],Query!$A:$L,12,FALSE))</f>
        <v/>
      </c>
      <c r="M28" s="5" t="str">
        <f>IF(ISBLANK(VLOOKUP(Proj8[[#This Row],[ID]],Query!$A:$M,13,FALSE)),"",VLOOKUP(Proj8[[#This Row],[ID]],Query!$A:$M,13,FALSE))</f>
        <v/>
      </c>
      <c r="N28" s="5" t="str">
        <f>IF(ISBLANK(VLOOKUP(Proj8[[#This Row],[ID]],Query!$A:$N,14,FALSE)),"",VLOOKUP(Proj8[[#This Row],[ID]],Query!$A:$N,14,FALSE))</f>
        <v/>
      </c>
      <c r="O28" s="5" t="str">
        <f>IF(ISBLANK(VLOOKUP(Proj8[[#This Row],[ID]],Query!$A:$O,15,FALSE)),"",VLOOKUP(Proj8[[#This Row],[ID]],Query!$A:$O,15,FALSE))</f>
        <v/>
      </c>
      <c r="P28" t="str">
        <f>IF(ISBLANK(VLOOKUP(Proj8[[#This Row],[ID]],Query!$A:$P,16,FALSE)),"",VLOOKUP(Proj8[[#This Row],[ID]],Query!$A:$P,16,FALSE))</f>
        <v/>
      </c>
    </row>
    <row r="29" spans="1:16">
      <c r="A29" s="18" t="s">
        <v>649</v>
      </c>
      <c r="L29" s="5" t="str">
        <f>IF(ISBLANK(VLOOKUP(Proj8[[#This Row],[ID]],Query!$A:$L,12,FALSE)),"",VLOOKUP(Proj8[[#This Row],[ID]],Query!$A:$L,12,FALSE))</f>
        <v/>
      </c>
      <c r="M29" s="5" t="str">
        <f>IF(ISBLANK(VLOOKUP(Proj8[[#This Row],[ID]],Query!$A:$M,13,FALSE)),"",VLOOKUP(Proj8[[#This Row],[ID]],Query!$A:$M,13,FALSE))</f>
        <v/>
      </c>
      <c r="N29" s="5" t="str">
        <f>IF(ISBLANK(VLOOKUP(Proj8[[#This Row],[ID]],Query!$A:$N,14,FALSE)),"",VLOOKUP(Proj8[[#This Row],[ID]],Query!$A:$N,14,FALSE))</f>
        <v/>
      </c>
      <c r="O29" s="5" t="str">
        <f>IF(ISBLANK(VLOOKUP(Proj8[[#This Row],[ID]],Query!$A:$O,15,FALSE)),"",VLOOKUP(Proj8[[#This Row],[ID]],Query!$A:$O,15,FALSE))</f>
        <v/>
      </c>
      <c r="P29" t="str">
        <f>IF(ISBLANK(VLOOKUP(Proj8[[#This Row],[ID]],Query!$A:$P,16,FALSE)),"",VLOOKUP(Proj8[[#This Row],[ID]],Query!$A:$P,16,FALSE))</f>
        <v/>
      </c>
    </row>
    <row r="30" spans="1:16">
      <c r="A30" s="18" t="s">
        <v>650</v>
      </c>
      <c r="L30" s="5" t="str">
        <f>IF(ISBLANK(VLOOKUP(Proj8[[#This Row],[ID]],Query!$A:$L,12,FALSE)),"",VLOOKUP(Proj8[[#This Row],[ID]],Query!$A:$L,12,FALSE))</f>
        <v/>
      </c>
      <c r="M30" s="5" t="str">
        <f>IF(ISBLANK(VLOOKUP(Proj8[[#This Row],[ID]],Query!$A:$M,13,FALSE)),"",VLOOKUP(Proj8[[#This Row],[ID]],Query!$A:$M,13,FALSE))</f>
        <v/>
      </c>
      <c r="N30" s="5" t="str">
        <f>IF(ISBLANK(VLOOKUP(Proj8[[#This Row],[ID]],Query!$A:$N,14,FALSE)),"",VLOOKUP(Proj8[[#This Row],[ID]],Query!$A:$N,14,FALSE))</f>
        <v/>
      </c>
      <c r="O30" s="5" t="str">
        <f>IF(ISBLANK(VLOOKUP(Proj8[[#This Row],[ID]],Query!$A:$O,15,FALSE)),"",VLOOKUP(Proj8[[#This Row],[ID]],Query!$A:$O,15,FALSE))</f>
        <v/>
      </c>
      <c r="P30" t="str">
        <f>IF(ISBLANK(VLOOKUP(Proj8[[#This Row],[ID]],Query!$A:$P,16,FALSE)),"",VLOOKUP(Proj8[[#This Row],[ID]],Query!$A:$P,16,FALSE))</f>
        <v/>
      </c>
    </row>
    <row r="31" spans="1:16">
      <c r="A31" s="18" t="s">
        <v>651</v>
      </c>
      <c r="L31" s="5" t="str">
        <f>IF(ISBLANK(VLOOKUP(Proj8[[#This Row],[ID]],Query!$A:$L,12,FALSE)),"",VLOOKUP(Proj8[[#This Row],[ID]],Query!$A:$L,12,FALSE))</f>
        <v/>
      </c>
      <c r="M31" s="5" t="str">
        <f>IF(ISBLANK(VLOOKUP(Proj8[[#This Row],[ID]],Query!$A:$M,13,FALSE)),"",VLOOKUP(Proj8[[#This Row],[ID]],Query!$A:$M,13,FALSE))</f>
        <v/>
      </c>
      <c r="N31" s="5" t="str">
        <f>IF(ISBLANK(VLOOKUP(Proj8[[#This Row],[ID]],Query!$A:$N,14,FALSE)),"",VLOOKUP(Proj8[[#This Row],[ID]],Query!$A:$N,14,FALSE))</f>
        <v/>
      </c>
      <c r="O31" s="5" t="str">
        <f>IF(ISBLANK(VLOOKUP(Proj8[[#This Row],[ID]],Query!$A:$O,15,FALSE)),"",VLOOKUP(Proj8[[#This Row],[ID]],Query!$A:$O,15,FALSE))</f>
        <v/>
      </c>
      <c r="P31" t="str">
        <f>IF(ISBLANK(VLOOKUP(Proj8[[#This Row],[ID]],Query!$A:$P,16,FALSE)),"",VLOOKUP(Proj8[[#This Row],[ID]],Query!$A:$P,16,FALSE))</f>
        <v/>
      </c>
    </row>
    <row r="32" spans="1:16">
      <c r="A32" s="18" t="s">
        <v>652</v>
      </c>
      <c r="L32" s="5" t="str">
        <f>IF(ISBLANK(VLOOKUP(Proj8[[#This Row],[ID]],Query!$A:$L,12,FALSE)),"",VLOOKUP(Proj8[[#This Row],[ID]],Query!$A:$L,12,FALSE))</f>
        <v/>
      </c>
      <c r="M32" s="5" t="str">
        <f>IF(ISBLANK(VLOOKUP(Proj8[[#This Row],[ID]],Query!$A:$M,13,FALSE)),"",VLOOKUP(Proj8[[#This Row],[ID]],Query!$A:$M,13,FALSE))</f>
        <v/>
      </c>
      <c r="N32" s="5" t="str">
        <f>IF(ISBLANK(VLOOKUP(Proj8[[#This Row],[ID]],Query!$A:$N,14,FALSE)),"",VLOOKUP(Proj8[[#This Row],[ID]],Query!$A:$N,14,FALSE))</f>
        <v/>
      </c>
      <c r="O32" s="5" t="str">
        <f>IF(ISBLANK(VLOOKUP(Proj8[[#This Row],[ID]],Query!$A:$O,15,FALSE)),"",VLOOKUP(Proj8[[#This Row],[ID]],Query!$A:$O,15,FALSE))</f>
        <v/>
      </c>
      <c r="P32" t="str">
        <f>IF(ISBLANK(VLOOKUP(Proj8[[#This Row],[ID]],Query!$A:$P,16,FALSE)),"",VLOOKUP(Proj8[[#This Row],[ID]],Query!$A:$P,16,FALSE))</f>
        <v/>
      </c>
    </row>
    <row r="33" spans="1:16">
      <c r="A33" s="18" t="s">
        <v>653</v>
      </c>
      <c r="L33" s="5" t="str">
        <f>IF(ISBLANK(VLOOKUP(Proj8[[#This Row],[ID]],Query!$A:$L,12,FALSE)),"",VLOOKUP(Proj8[[#This Row],[ID]],Query!$A:$L,12,FALSE))</f>
        <v/>
      </c>
      <c r="M33" s="5" t="str">
        <f>IF(ISBLANK(VLOOKUP(Proj8[[#This Row],[ID]],Query!$A:$M,13,FALSE)),"",VLOOKUP(Proj8[[#This Row],[ID]],Query!$A:$M,13,FALSE))</f>
        <v/>
      </c>
      <c r="N33" s="5" t="str">
        <f>IF(ISBLANK(VLOOKUP(Proj8[[#This Row],[ID]],Query!$A:$N,14,FALSE)),"",VLOOKUP(Proj8[[#This Row],[ID]],Query!$A:$N,14,FALSE))</f>
        <v/>
      </c>
      <c r="O33" s="5" t="str">
        <f>IF(ISBLANK(VLOOKUP(Proj8[[#This Row],[ID]],Query!$A:$O,15,FALSE)),"",VLOOKUP(Proj8[[#This Row],[ID]],Query!$A:$O,15,FALSE))</f>
        <v/>
      </c>
      <c r="P33" t="str">
        <f>IF(ISBLANK(VLOOKUP(Proj8[[#This Row],[ID]],Query!$A:$P,16,FALSE)),"",VLOOKUP(Proj8[[#This Row],[ID]],Query!$A:$P,16,FALSE))</f>
        <v/>
      </c>
    </row>
    <row r="34" spans="1:16">
      <c r="A34" s="18" t="s">
        <v>654</v>
      </c>
      <c r="L34" s="5" t="str">
        <f>IF(ISBLANK(VLOOKUP(Proj8[[#This Row],[ID]],Query!$A:$L,12,FALSE)),"",VLOOKUP(Proj8[[#This Row],[ID]],Query!$A:$L,12,FALSE))</f>
        <v/>
      </c>
      <c r="M34" s="5" t="str">
        <f>IF(ISBLANK(VLOOKUP(Proj8[[#This Row],[ID]],Query!$A:$M,13,FALSE)),"",VLOOKUP(Proj8[[#This Row],[ID]],Query!$A:$M,13,FALSE))</f>
        <v/>
      </c>
      <c r="N34" s="5" t="str">
        <f>IF(ISBLANK(VLOOKUP(Proj8[[#This Row],[ID]],Query!$A:$N,14,FALSE)),"",VLOOKUP(Proj8[[#This Row],[ID]],Query!$A:$N,14,FALSE))</f>
        <v/>
      </c>
      <c r="O34" s="5" t="str">
        <f>IF(ISBLANK(VLOOKUP(Proj8[[#This Row],[ID]],Query!$A:$O,15,FALSE)),"",VLOOKUP(Proj8[[#This Row],[ID]],Query!$A:$O,15,FALSE))</f>
        <v/>
      </c>
      <c r="P34" t="str">
        <f>IF(ISBLANK(VLOOKUP(Proj8[[#This Row],[ID]],Query!$A:$P,16,FALSE)),"",VLOOKUP(Proj8[[#This Row],[ID]],Query!$A:$P,16,FALSE))</f>
        <v/>
      </c>
    </row>
    <row r="35" spans="1:16">
      <c r="A35" s="18" t="s">
        <v>655</v>
      </c>
      <c r="L35" s="5" t="str">
        <f>IF(ISBLANK(VLOOKUP(Proj8[[#This Row],[ID]],Query!$A:$L,12,FALSE)),"",VLOOKUP(Proj8[[#This Row],[ID]],Query!$A:$L,12,FALSE))</f>
        <v/>
      </c>
      <c r="M35" s="5" t="str">
        <f>IF(ISBLANK(VLOOKUP(Proj8[[#This Row],[ID]],Query!$A:$M,13,FALSE)),"",VLOOKUP(Proj8[[#This Row],[ID]],Query!$A:$M,13,FALSE))</f>
        <v/>
      </c>
      <c r="N35" s="5" t="str">
        <f>IF(ISBLANK(VLOOKUP(Proj8[[#This Row],[ID]],Query!$A:$N,14,FALSE)),"",VLOOKUP(Proj8[[#This Row],[ID]],Query!$A:$N,14,FALSE))</f>
        <v/>
      </c>
      <c r="O35" s="5" t="str">
        <f>IF(ISBLANK(VLOOKUP(Proj8[[#This Row],[ID]],Query!$A:$O,15,FALSE)),"",VLOOKUP(Proj8[[#This Row],[ID]],Query!$A:$O,15,FALSE))</f>
        <v/>
      </c>
      <c r="P35" t="str">
        <f>IF(ISBLANK(VLOOKUP(Proj8[[#This Row],[ID]],Query!$A:$P,16,FALSE)),"",VLOOKUP(Proj8[[#This Row],[ID]],Query!$A:$P,16,FALSE))</f>
        <v/>
      </c>
    </row>
    <row r="36" spans="1:16">
      <c r="A36" s="18" t="s">
        <v>656</v>
      </c>
      <c r="L36" s="5" t="str">
        <f>IF(ISBLANK(VLOOKUP(Proj8[[#This Row],[ID]],Query!$A:$L,12,FALSE)),"",VLOOKUP(Proj8[[#This Row],[ID]],Query!$A:$L,12,FALSE))</f>
        <v/>
      </c>
      <c r="M36" s="5" t="str">
        <f>IF(ISBLANK(VLOOKUP(Proj8[[#This Row],[ID]],Query!$A:$M,13,FALSE)),"",VLOOKUP(Proj8[[#This Row],[ID]],Query!$A:$M,13,FALSE))</f>
        <v/>
      </c>
      <c r="N36" s="5" t="str">
        <f>IF(ISBLANK(VLOOKUP(Proj8[[#This Row],[ID]],Query!$A:$N,14,FALSE)),"",VLOOKUP(Proj8[[#This Row],[ID]],Query!$A:$N,14,FALSE))</f>
        <v/>
      </c>
      <c r="O36" s="5" t="str">
        <f>IF(ISBLANK(VLOOKUP(Proj8[[#This Row],[ID]],Query!$A:$O,15,FALSE)),"",VLOOKUP(Proj8[[#This Row],[ID]],Query!$A:$O,15,FALSE))</f>
        <v/>
      </c>
      <c r="P36" t="str">
        <f>IF(ISBLANK(VLOOKUP(Proj8[[#This Row],[ID]],Query!$A:$P,16,FALSE)),"",VLOOKUP(Proj8[[#This Row],[ID]],Query!$A:$P,16,FALSE))</f>
        <v/>
      </c>
    </row>
    <row r="37" spans="1:16">
      <c r="A37" s="18" t="s">
        <v>657</v>
      </c>
      <c r="L37" s="5" t="str">
        <f>IF(ISBLANK(VLOOKUP(Proj8[[#This Row],[ID]],Query!$A:$L,12,FALSE)),"",VLOOKUP(Proj8[[#This Row],[ID]],Query!$A:$L,12,FALSE))</f>
        <v/>
      </c>
      <c r="M37" s="5" t="str">
        <f>IF(ISBLANK(VLOOKUP(Proj8[[#This Row],[ID]],Query!$A:$M,13,FALSE)),"",VLOOKUP(Proj8[[#This Row],[ID]],Query!$A:$M,13,FALSE))</f>
        <v/>
      </c>
      <c r="N37" s="5" t="str">
        <f>IF(ISBLANK(VLOOKUP(Proj8[[#This Row],[ID]],Query!$A:$N,14,FALSE)),"",VLOOKUP(Proj8[[#This Row],[ID]],Query!$A:$N,14,FALSE))</f>
        <v/>
      </c>
      <c r="O37" s="5" t="str">
        <f>IF(ISBLANK(VLOOKUP(Proj8[[#This Row],[ID]],Query!$A:$O,15,FALSE)),"",VLOOKUP(Proj8[[#This Row],[ID]],Query!$A:$O,15,FALSE))</f>
        <v/>
      </c>
      <c r="P37" t="str">
        <f>IF(ISBLANK(VLOOKUP(Proj8[[#This Row],[ID]],Query!$A:$P,16,FALSE)),"",VLOOKUP(Proj8[[#This Row],[ID]],Query!$A:$P,16,FALSE))</f>
        <v/>
      </c>
    </row>
    <row r="38" spans="1:16">
      <c r="A38" s="18" t="s">
        <v>658</v>
      </c>
      <c r="L38" s="5" t="str">
        <f>IF(ISBLANK(VLOOKUP(Proj8[[#This Row],[ID]],Query!$A:$L,12,FALSE)),"",VLOOKUP(Proj8[[#This Row],[ID]],Query!$A:$L,12,FALSE))</f>
        <v/>
      </c>
      <c r="M38" s="5" t="str">
        <f>IF(ISBLANK(VLOOKUP(Proj8[[#This Row],[ID]],Query!$A:$M,13,FALSE)),"",VLOOKUP(Proj8[[#This Row],[ID]],Query!$A:$M,13,FALSE))</f>
        <v/>
      </c>
      <c r="N38" s="5" t="str">
        <f>IF(ISBLANK(VLOOKUP(Proj8[[#This Row],[ID]],Query!$A:$N,14,FALSE)),"",VLOOKUP(Proj8[[#This Row],[ID]],Query!$A:$N,14,FALSE))</f>
        <v/>
      </c>
      <c r="O38" s="5" t="str">
        <f>IF(ISBLANK(VLOOKUP(Proj8[[#This Row],[ID]],Query!$A:$O,15,FALSE)),"",VLOOKUP(Proj8[[#This Row],[ID]],Query!$A:$O,15,FALSE))</f>
        <v/>
      </c>
      <c r="P38" t="str">
        <f>IF(ISBLANK(VLOOKUP(Proj8[[#This Row],[ID]],Query!$A:$P,16,FALSE)),"",VLOOKUP(Proj8[[#This Row],[ID]],Query!$A:$P,16,FALSE))</f>
        <v/>
      </c>
    </row>
    <row r="39" spans="1:16">
      <c r="A39" s="18" t="s">
        <v>659</v>
      </c>
      <c r="L39" s="5" t="str">
        <f>IF(ISBLANK(VLOOKUP(Proj8[[#This Row],[ID]],Query!$A:$L,12,FALSE)),"",VLOOKUP(Proj8[[#This Row],[ID]],Query!$A:$L,12,FALSE))</f>
        <v/>
      </c>
      <c r="M39" s="5" t="str">
        <f>IF(ISBLANK(VLOOKUP(Proj8[[#This Row],[ID]],Query!$A:$M,13,FALSE)),"",VLOOKUP(Proj8[[#This Row],[ID]],Query!$A:$M,13,FALSE))</f>
        <v/>
      </c>
      <c r="N39" s="5" t="str">
        <f>IF(ISBLANK(VLOOKUP(Proj8[[#This Row],[ID]],Query!$A:$N,14,FALSE)),"",VLOOKUP(Proj8[[#This Row],[ID]],Query!$A:$N,14,FALSE))</f>
        <v/>
      </c>
      <c r="O39" s="5" t="str">
        <f>IF(ISBLANK(VLOOKUP(Proj8[[#This Row],[ID]],Query!$A:$O,15,FALSE)),"",VLOOKUP(Proj8[[#This Row],[ID]],Query!$A:$O,15,FALSE))</f>
        <v/>
      </c>
      <c r="P39" t="str">
        <f>IF(ISBLANK(VLOOKUP(Proj8[[#This Row],[ID]],Query!$A:$P,16,FALSE)),"",VLOOKUP(Proj8[[#This Row],[ID]],Query!$A:$P,16,FALSE))</f>
        <v/>
      </c>
    </row>
    <row r="40" spans="1:16">
      <c r="A40" s="18" t="s">
        <v>660</v>
      </c>
      <c r="L40" s="5" t="str">
        <f>IF(ISBLANK(VLOOKUP(Proj8[[#This Row],[ID]],Query!$A:$L,12,FALSE)),"",VLOOKUP(Proj8[[#This Row],[ID]],Query!$A:$L,12,FALSE))</f>
        <v/>
      </c>
      <c r="M40" s="5" t="str">
        <f>IF(ISBLANK(VLOOKUP(Proj8[[#This Row],[ID]],Query!$A:$M,13,FALSE)),"",VLOOKUP(Proj8[[#This Row],[ID]],Query!$A:$M,13,FALSE))</f>
        <v/>
      </c>
      <c r="N40" s="5" t="str">
        <f>IF(ISBLANK(VLOOKUP(Proj8[[#This Row],[ID]],Query!$A:$N,14,FALSE)),"",VLOOKUP(Proj8[[#This Row],[ID]],Query!$A:$N,14,FALSE))</f>
        <v/>
      </c>
      <c r="O40" s="5" t="str">
        <f>IF(ISBLANK(VLOOKUP(Proj8[[#This Row],[ID]],Query!$A:$O,15,FALSE)),"",VLOOKUP(Proj8[[#This Row],[ID]],Query!$A:$O,15,FALSE))</f>
        <v/>
      </c>
      <c r="P40" t="str">
        <f>IF(ISBLANK(VLOOKUP(Proj8[[#This Row],[ID]],Query!$A:$P,16,FALSE)),"",VLOOKUP(Proj8[[#This Row],[ID]],Query!$A:$P,16,FALSE))</f>
        <v/>
      </c>
    </row>
    <row r="41" spans="1:16">
      <c r="A41" s="18" t="s">
        <v>661</v>
      </c>
      <c r="L41" s="5" t="str">
        <f>IF(ISBLANK(VLOOKUP(Proj8[[#This Row],[ID]],Query!$A:$L,12,FALSE)),"",VLOOKUP(Proj8[[#This Row],[ID]],Query!$A:$L,12,FALSE))</f>
        <v/>
      </c>
      <c r="M41" s="5" t="str">
        <f>IF(ISBLANK(VLOOKUP(Proj8[[#This Row],[ID]],Query!$A:$M,13,FALSE)),"",VLOOKUP(Proj8[[#This Row],[ID]],Query!$A:$M,13,FALSE))</f>
        <v/>
      </c>
      <c r="N41" s="5" t="str">
        <f>IF(ISBLANK(VLOOKUP(Proj8[[#This Row],[ID]],Query!$A:$N,14,FALSE)),"",VLOOKUP(Proj8[[#This Row],[ID]],Query!$A:$N,14,FALSE))</f>
        <v/>
      </c>
      <c r="O41" s="5" t="str">
        <f>IF(ISBLANK(VLOOKUP(Proj8[[#This Row],[ID]],Query!$A:$O,15,FALSE)),"",VLOOKUP(Proj8[[#This Row],[ID]],Query!$A:$O,15,FALSE))</f>
        <v/>
      </c>
      <c r="P41" t="str">
        <f>IF(ISBLANK(VLOOKUP(Proj8[[#This Row],[ID]],Query!$A:$P,16,FALSE)),"",VLOOKUP(Proj8[[#This Row],[ID]],Query!$A:$P,16,FALSE))</f>
        <v/>
      </c>
    </row>
    <row r="42" spans="1:16">
      <c r="A42" s="18" t="s">
        <v>662</v>
      </c>
      <c r="L42" s="5" t="str">
        <f>IF(ISBLANK(VLOOKUP(Proj8[[#This Row],[ID]],Query!$A:$L,12,FALSE)),"",VLOOKUP(Proj8[[#This Row],[ID]],Query!$A:$L,12,FALSE))</f>
        <v/>
      </c>
      <c r="M42" s="5" t="str">
        <f>IF(ISBLANK(VLOOKUP(Proj8[[#This Row],[ID]],Query!$A:$M,13,FALSE)),"",VLOOKUP(Proj8[[#This Row],[ID]],Query!$A:$M,13,FALSE))</f>
        <v/>
      </c>
      <c r="N42" s="5" t="str">
        <f>IF(ISBLANK(VLOOKUP(Proj8[[#This Row],[ID]],Query!$A:$N,14,FALSE)),"",VLOOKUP(Proj8[[#This Row],[ID]],Query!$A:$N,14,FALSE))</f>
        <v/>
      </c>
      <c r="O42" s="5" t="str">
        <f>IF(ISBLANK(VLOOKUP(Proj8[[#This Row],[ID]],Query!$A:$O,15,FALSE)),"",VLOOKUP(Proj8[[#This Row],[ID]],Query!$A:$O,15,FALSE))</f>
        <v/>
      </c>
      <c r="P42" t="str">
        <f>IF(ISBLANK(VLOOKUP(Proj8[[#This Row],[ID]],Query!$A:$P,16,FALSE)),"",VLOOKUP(Proj8[[#This Row],[ID]],Query!$A:$P,16,FALSE))</f>
        <v/>
      </c>
    </row>
    <row r="43" spans="1:16">
      <c r="A43" s="18" t="s">
        <v>663</v>
      </c>
      <c r="L43" s="5" t="str">
        <f>IF(ISBLANK(VLOOKUP(Proj8[[#This Row],[ID]],Query!$A:$L,12,FALSE)),"",VLOOKUP(Proj8[[#This Row],[ID]],Query!$A:$L,12,FALSE))</f>
        <v/>
      </c>
      <c r="M43" s="5" t="str">
        <f>IF(ISBLANK(VLOOKUP(Proj8[[#This Row],[ID]],Query!$A:$M,13,FALSE)),"",VLOOKUP(Proj8[[#This Row],[ID]],Query!$A:$M,13,FALSE))</f>
        <v/>
      </c>
      <c r="N43" s="5" t="str">
        <f>IF(ISBLANK(VLOOKUP(Proj8[[#This Row],[ID]],Query!$A:$N,14,FALSE)),"",VLOOKUP(Proj8[[#This Row],[ID]],Query!$A:$N,14,FALSE))</f>
        <v/>
      </c>
      <c r="O43" s="5" t="str">
        <f>IF(ISBLANK(VLOOKUP(Proj8[[#This Row],[ID]],Query!$A:$O,15,FALSE)),"",VLOOKUP(Proj8[[#This Row],[ID]],Query!$A:$O,15,FALSE))</f>
        <v/>
      </c>
      <c r="P43" t="str">
        <f>IF(ISBLANK(VLOOKUP(Proj8[[#This Row],[ID]],Query!$A:$P,16,FALSE)),"",VLOOKUP(Proj8[[#This Row],[ID]],Query!$A:$P,16,FALSE))</f>
        <v/>
      </c>
    </row>
    <row r="44" spans="1:16">
      <c r="A44" s="18" t="s">
        <v>664</v>
      </c>
      <c r="L44" s="5" t="str">
        <f>IF(ISBLANK(VLOOKUP(Proj8[[#This Row],[ID]],Query!$A:$L,12,FALSE)),"",VLOOKUP(Proj8[[#This Row],[ID]],Query!$A:$L,12,FALSE))</f>
        <v/>
      </c>
      <c r="M44" s="5" t="str">
        <f>IF(ISBLANK(VLOOKUP(Proj8[[#This Row],[ID]],Query!$A:$M,13,FALSE)),"",VLOOKUP(Proj8[[#This Row],[ID]],Query!$A:$M,13,FALSE))</f>
        <v/>
      </c>
      <c r="N44" s="5" t="str">
        <f>IF(ISBLANK(VLOOKUP(Proj8[[#This Row],[ID]],Query!$A:$N,14,FALSE)),"",VLOOKUP(Proj8[[#This Row],[ID]],Query!$A:$N,14,FALSE))</f>
        <v/>
      </c>
      <c r="O44" s="5" t="str">
        <f>IF(ISBLANK(VLOOKUP(Proj8[[#This Row],[ID]],Query!$A:$O,15,FALSE)),"",VLOOKUP(Proj8[[#This Row],[ID]],Query!$A:$O,15,FALSE))</f>
        <v/>
      </c>
      <c r="P44" t="str">
        <f>IF(ISBLANK(VLOOKUP(Proj8[[#This Row],[ID]],Query!$A:$P,16,FALSE)),"",VLOOKUP(Proj8[[#This Row],[ID]],Query!$A:$P,16,FALSE))</f>
        <v/>
      </c>
    </row>
    <row r="45" spans="1:16">
      <c r="A45" s="18" t="s">
        <v>665</v>
      </c>
      <c r="L45" s="5" t="str">
        <f>IF(ISBLANK(VLOOKUP(Proj8[[#This Row],[ID]],Query!$A:$L,12,FALSE)),"",VLOOKUP(Proj8[[#This Row],[ID]],Query!$A:$L,12,FALSE))</f>
        <v/>
      </c>
      <c r="M45" s="5" t="str">
        <f>IF(ISBLANK(VLOOKUP(Proj8[[#This Row],[ID]],Query!$A:$M,13,FALSE)),"",VLOOKUP(Proj8[[#This Row],[ID]],Query!$A:$M,13,FALSE))</f>
        <v/>
      </c>
      <c r="N45" s="5" t="str">
        <f>IF(ISBLANK(VLOOKUP(Proj8[[#This Row],[ID]],Query!$A:$N,14,FALSE)),"",VLOOKUP(Proj8[[#This Row],[ID]],Query!$A:$N,14,FALSE))</f>
        <v/>
      </c>
      <c r="O45" s="5" t="str">
        <f>IF(ISBLANK(VLOOKUP(Proj8[[#This Row],[ID]],Query!$A:$O,15,FALSE)),"",VLOOKUP(Proj8[[#This Row],[ID]],Query!$A:$O,15,FALSE))</f>
        <v/>
      </c>
      <c r="P45" t="str">
        <f>IF(ISBLANK(VLOOKUP(Proj8[[#This Row],[ID]],Query!$A:$P,16,FALSE)),"",VLOOKUP(Proj8[[#This Row],[ID]],Query!$A:$P,16,FALSE))</f>
        <v/>
      </c>
    </row>
    <row r="46" spans="1:16">
      <c r="A46" s="18" t="s">
        <v>666</v>
      </c>
      <c r="L46" s="5" t="str">
        <f>IF(ISBLANK(VLOOKUP(Proj8[[#This Row],[ID]],Query!$A:$L,12,FALSE)),"",VLOOKUP(Proj8[[#This Row],[ID]],Query!$A:$L,12,FALSE))</f>
        <v/>
      </c>
      <c r="M46" s="5" t="str">
        <f>IF(ISBLANK(VLOOKUP(Proj8[[#This Row],[ID]],Query!$A:$M,13,FALSE)),"",VLOOKUP(Proj8[[#This Row],[ID]],Query!$A:$M,13,FALSE))</f>
        <v/>
      </c>
      <c r="N46" s="5" t="str">
        <f>IF(ISBLANK(VLOOKUP(Proj8[[#This Row],[ID]],Query!$A:$N,14,FALSE)),"",VLOOKUP(Proj8[[#This Row],[ID]],Query!$A:$N,14,FALSE))</f>
        <v/>
      </c>
      <c r="O46" s="5" t="str">
        <f>IF(ISBLANK(VLOOKUP(Proj8[[#This Row],[ID]],Query!$A:$O,15,FALSE)),"",VLOOKUP(Proj8[[#This Row],[ID]],Query!$A:$O,15,FALSE))</f>
        <v/>
      </c>
      <c r="P46" t="str">
        <f>IF(ISBLANK(VLOOKUP(Proj8[[#This Row],[ID]],Query!$A:$P,16,FALSE)),"",VLOOKUP(Proj8[[#This Row],[ID]],Query!$A:$P,16,FALSE))</f>
        <v/>
      </c>
    </row>
    <row r="47" spans="1:16">
      <c r="A47" s="18" t="s">
        <v>667</v>
      </c>
      <c r="L47" s="5" t="str">
        <f>IF(ISBLANK(VLOOKUP(Proj8[[#This Row],[ID]],Query!$A:$L,12,FALSE)),"",VLOOKUP(Proj8[[#This Row],[ID]],Query!$A:$L,12,FALSE))</f>
        <v/>
      </c>
      <c r="M47" s="5" t="str">
        <f>IF(ISBLANK(VLOOKUP(Proj8[[#This Row],[ID]],Query!$A:$M,13,FALSE)),"",VLOOKUP(Proj8[[#This Row],[ID]],Query!$A:$M,13,FALSE))</f>
        <v/>
      </c>
      <c r="N47" s="5" t="str">
        <f>IF(ISBLANK(VLOOKUP(Proj8[[#This Row],[ID]],Query!$A:$N,14,FALSE)),"",VLOOKUP(Proj8[[#This Row],[ID]],Query!$A:$N,14,FALSE))</f>
        <v/>
      </c>
      <c r="O47" s="5" t="str">
        <f>IF(ISBLANK(VLOOKUP(Proj8[[#This Row],[ID]],Query!$A:$O,15,FALSE)),"",VLOOKUP(Proj8[[#This Row],[ID]],Query!$A:$O,15,FALSE))</f>
        <v/>
      </c>
      <c r="P47" t="str">
        <f>IF(ISBLANK(VLOOKUP(Proj8[[#This Row],[ID]],Query!$A:$P,16,FALSE)),"",VLOOKUP(Proj8[[#This Row],[ID]],Query!$A:$P,16,FALSE))</f>
        <v/>
      </c>
    </row>
    <row r="48" spans="1:16">
      <c r="A48" s="18" t="s">
        <v>668</v>
      </c>
      <c r="L48" s="5" t="str">
        <f>IF(ISBLANK(VLOOKUP(Proj8[[#This Row],[ID]],Query!$A:$L,12,FALSE)),"",VLOOKUP(Proj8[[#This Row],[ID]],Query!$A:$L,12,FALSE))</f>
        <v/>
      </c>
      <c r="M48" s="5" t="str">
        <f>IF(ISBLANK(VLOOKUP(Proj8[[#This Row],[ID]],Query!$A:$M,13,FALSE)),"",VLOOKUP(Proj8[[#This Row],[ID]],Query!$A:$M,13,FALSE))</f>
        <v/>
      </c>
      <c r="N48" s="5" t="str">
        <f>IF(ISBLANK(VLOOKUP(Proj8[[#This Row],[ID]],Query!$A:$N,14,FALSE)),"",VLOOKUP(Proj8[[#This Row],[ID]],Query!$A:$N,14,FALSE))</f>
        <v/>
      </c>
      <c r="O48" s="5" t="str">
        <f>IF(ISBLANK(VLOOKUP(Proj8[[#This Row],[ID]],Query!$A:$O,15,FALSE)),"",VLOOKUP(Proj8[[#This Row],[ID]],Query!$A:$O,15,FALSE))</f>
        <v/>
      </c>
      <c r="P48" t="str">
        <f>IF(ISBLANK(VLOOKUP(Proj8[[#This Row],[ID]],Query!$A:$P,16,FALSE)),"",VLOOKUP(Proj8[[#This Row],[ID]],Query!$A:$P,16,FALSE))</f>
        <v/>
      </c>
    </row>
    <row r="49" spans="1:16">
      <c r="A49" s="18" t="s">
        <v>669</v>
      </c>
      <c r="L49" s="5" t="str">
        <f>IF(ISBLANK(VLOOKUP(Proj8[[#This Row],[ID]],Query!$A:$L,12,FALSE)),"",VLOOKUP(Proj8[[#This Row],[ID]],Query!$A:$L,12,FALSE))</f>
        <v/>
      </c>
      <c r="M49" s="5" t="str">
        <f>IF(ISBLANK(VLOOKUP(Proj8[[#This Row],[ID]],Query!$A:$M,13,FALSE)),"",VLOOKUP(Proj8[[#This Row],[ID]],Query!$A:$M,13,FALSE))</f>
        <v/>
      </c>
      <c r="N49" s="5" t="str">
        <f>IF(ISBLANK(VLOOKUP(Proj8[[#This Row],[ID]],Query!$A:$N,14,FALSE)),"",VLOOKUP(Proj8[[#This Row],[ID]],Query!$A:$N,14,FALSE))</f>
        <v/>
      </c>
      <c r="O49" s="5" t="str">
        <f>IF(ISBLANK(VLOOKUP(Proj8[[#This Row],[ID]],Query!$A:$O,15,FALSE)),"",VLOOKUP(Proj8[[#This Row],[ID]],Query!$A:$O,15,FALSE))</f>
        <v/>
      </c>
      <c r="P49" t="str">
        <f>IF(ISBLANK(VLOOKUP(Proj8[[#This Row],[ID]],Query!$A:$P,16,FALSE)),"",VLOOKUP(Proj8[[#This Row],[ID]],Query!$A:$P,16,FALSE))</f>
        <v/>
      </c>
    </row>
    <row r="50" spans="1:16">
      <c r="A50" s="18" t="s">
        <v>670</v>
      </c>
      <c r="L50" s="5" t="str">
        <f>IF(ISBLANK(VLOOKUP(Proj8[[#This Row],[ID]],Query!$A:$L,12,FALSE)),"",VLOOKUP(Proj8[[#This Row],[ID]],Query!$A:$L,12,FALSE))</f>
        <v/>
      </c>
      <c r="M50" s="5" t="str">
        <f>IF(ISBLANK(VLOOKUP(Proj8[[#This Row],[ID]],Query!$A:$M,13,FALSE)),"",VLOOKUP(Proj8[[#This Row],[ID]],Query!$A:$M,13,FALSE))</f>
        <v/>
      </c>
      <c r="N50" s="5" t="str">
        <f>IF(ISBLANK(VLOOKUP(Proj8[[#This Row],[ID]],Query!$A:$N,14,FALSE)),"",VLOOKUP(Proj8[[#This Row],[ID]],Query!$A:$N,14,FALSE))</f>
        <v/>
      </c>
      <c r="O50" s="5" t="str">
        <f>IF(ISBLANK(VLOOKUP(Proj8[[#This Row],[ID]],Query!$A:$O,15,FALSE)),"",VLOOKUP(Proj8[[#This Row],[ID]],Query!$A:$O,15,FALSE))</f>
        <v/>
      </c>
      <c r="P50" t="str">
        <f>IF(ISBLANK(VLOOKUP(Proj8[[#This Row],[ID]],Query!$A:$P,16,FALSE)),"",VLOOKUP(Proj8[[#This Row],[ID]],Query!$A:$P,16,FALSE))</f>
        <v/>
      </c>
    </row>
    <row r="51" spans="1:16">
      <c r="A51" s="18" t="s">
        <v>671</v>
      </c>
      <c r="L51" s="5" t="str">
        <f>IF(ISBLANK(VLOOKUP(Proj8[[#This Row],[ID]],Query!$A:$L,12,FALSE)),"",VLOOKUP(Proj8[[#This Row],[ID]],Query!$A:$L,12,FALSE))</f>
        <v/>
      </c>
      <c r="M51" s="5" t="str">
        <f>IF(ISBLANK(VLOOKUP(Proj8[[#This Row],[ID]],Query!$A:$M,13,FALSE)),"",VLOOKUP(Proj8[[#This Row],[ID]],Query!$A:$M,13,FALSE))</f>
        <v/>
      </c>
      <c r="N51" s="5" t="str">
        <f>IF(ISBLANK(VLOOKUP(Proj8[[#This Row],[ID]],Query!$A:$N,14,FALSE)),"",VLOOKUP(Proj8[[#This Row],[ID]],Query!$A:$N,14,FALSE))</f>
        <v/>
      </c>
      <c r="O51" s="5" t="str">
        <f>IF(ISBLANK(VLOOKUP(Proj8[[#This Row],[ID]],Query!$A:$O,15,FALSE)),"",VLOOKUP(Proj8[[#This Row],[ID]],Query!$A:$O,15,FALSE))</f>
        <v/>
      </c>
      <c r="P51" t="str">
        <f>IF(ISBLANK(VLOOKUP(Proj8[[#This Row],[ID]],Query!$A:$P,16,FALSE)),"",VLOOKUP(Proj8[[#This Row],[ID]],Query!$A:$P,16,FALSE))</f>
        <v/>
      </c>
    </row>
    <row r="52" spans="1:16">
      <c r="A52" s="18" t="s">
        <v>672</v>
      </c>
      <c r="L52" s="5" t="str">
        <f>IF(ISBLANK(VLOOKUP(Proj8[[#This Row],[ID]],Query!$A:$L,12,FALSE)),"",VLOOKUP(Proj8[[#This Row],[ID]],Query!$A:$L,12,FALSE))</f>
        <v/>
      </c>
      <c r="M52" s="5" t="str">
        <f>IF(ISBLANK(VLOOKUP(Proj8[[#This Row],[ID]],Query!$A:$M,13,FALSE)),"",VLOOKUP(Proj8[[#This Row],[ID]],Query!$A:$M,13,FALSE))</f>
        <v/>
      </c>
      <c r="N52" s="5" t="str">
        <f>IF(ISBLANK(VLOOKUP(Proj8[[#This Row],[ID]],Query!$A:$N,14,FALSE)),"",VLOOKUP(Proj8[[#This Row],[ID]],Query!$A:$N,14,FALSE))</f>
        <v/>
      </c>
      <c r="O52" s="5" t="str">
        <f>IF(ISBLANK(VLOOKUP(Proj8[[#This Row],[ID]],Query!$A:$O,15,FALSE)),"",VLOOKUP(Proj8[[#This Row],[ID]],Query!$A:$O,15,FALSE))</f>
        <v/>
      </c>
      <c r="P52" t="str">
        <f>IF(ISBLANK(VLOOKUP(Proj8[[#This Row],[ID]],Query!$A:$P,16,FALSE)),"",VLOOKUP(Proj8[[#This Row],[ID]],Query!$A:$P,16,FALSE))</f>
        <v/>
      </c>
    </row>
    <row r="53" spans="1:16">
      <c r="A53" s="18" t="s">
        <v>673</v>
      </c>
      <c r="L53" s="5" t="str">
        <f>IF(ISBLANK(VLOOKUP(Proj8[[#This Row],[ID]],Query!$A:$L,12,FALSE)),"",VLOOKUP(Proj8[[#This Row],[ID]],Query!$A:$L,12,FALSE))</f>
        <v/>
      </c>
      <c r="M53" s="5" t="str">
        <f>IF(ISBLANK(VLOOKUP(Proj8[[#This Row],[ID]],Query!$A:$M,13,FALSE)),"",VLOOKUP(Proj8[[#This Row],[ID]],Query!$A:$M,13,FALSE))</f>
        <v/>
      </c>
      <c r="N53" s="5" t="str">
        <f>IF(ISBLANK(VLOOKUP(Proj8[[#This Row],[ID]],Query!$A:$N,14,FALSE)),"",VLOOKUP(Proj8[[#This Row],[ID]],Query!$A:$N,14,FALSE))</f>
        <v/>
      </c>
      <c r="O53" s="5" t="str">
        <f>IF(ISBLANK(VLOOKUP(Proj8[[#This Row],[ID]],Query!$A:$O,15,FALSE)),"",VLOOKUP(Proj8[[#This Row],[ID]],Query!$A:$O,15,FALSE))</f>
        <v/>
      </c>
      <c r="P53" t="str">
        <f>IF(ISBLANK(VLOOKUP(Proj8[[#This Row],[ID]],Query!$A:$P,16,FALSE)),"",VLOOKUP(Proj8[[#This Row],[ID]],Query!$A:$P,16,FALSE))</f>
        <v/>
      </c>
    </row>
    <row r="54" spans="1:16">
      <c r="A54" s="18" t="s">
        <v>674</v>
      </c>
      <c r="L54" s="5" t="str">
        <f>IF(ISBLANK(VLOOKUP(Proj8[[#This Row],[ID]],Query!$A:$L,12,FALSE)),"",VLOOKUP(Proj8[[#This Row],[ID]],Query!$A:$L,12,FALSE))</f>
        <v/>
      </c>
      <c r="M54" s="5" t="str">
        <f>IF(ISBLANK(VLOOKUP(Proj8[[#This Row],[ID]],Query!$A:$M,13,FALSE)),"",VLOOKUP(Proj8[[#This Row],[ID]],Query!$A:$M,13,FALSE))</f>
        <v/>
      </c>
      <c r="N54" s="5" t="str">
        <f>IF(ISBLANK(VLOOKUP(Proj8[[#This Row],[ID]],Query!$A:$N,14,FALSE)),"",VLOOKUP(Proj8[[#This Row],[ID]],Query!$A:$N,14,FALSE))</f>
        <v/>
      </c>
      <c r="O54" s="5" t="str">
        <f>IF(ISBLANK(VLOOKUP(Proj8[[#This Row],[ID]],Query!$A:$O,15,FALSE)),"",VLOOKUP(Proj8[[#This Row],[ID]],Query!$A:$O,15,FALSE))</f>
        <v/>
      </c>
      <c r="P54" t="str">
        <f>IF(ISBLANK(VLOOKUP(Proj8[[#This Row],[ID]],Query!$A:$P,16,FALSE)),"",VLOOKUP(Proj8[[#This Row],[ID]],Query!$A:$P,16,FALSE))</f>
        <v/>
      </c>
    </row>
    <row r="55" spans="1:16">
      <c r="A55" s="18" t="s">
        <v>675</v>
      </c>
      <c r="L55" s="5" t="str">
        <f>IF(ISBLANK(VLOOKUP(Proj8[[#This Row],[ID]],Query!$A:$L,12,FALSE)),"",VLOOKUP(Proj8[[#This Row],[ID]],Query!$A:$L,12,FALSE))</f>
        <v/>
      </c>
      <c r="M55" s="5" t="str">
        <f>IF(ISBLANK(VLOOKUP(Proj8[[#This Row],[ID]],Query!$A:$M,13,FALSE)),"",VLOOKUP(Proj8[[#This Row],[ID]],Query!$A:$M,13,FALSE))</f>
        <v/>
      </c>
      <c r="N55" s="5" t="str">
        <f>IF(ISBLANK(VLOOKUP(Proj8[[#This Row],[ID]],Query!$A:$N,14,FALSE)),"",VLOOKUP(Proj8[[#This Row],[ID]],Query!$A:$N,14,FALSE))</f>
        <v/>
      </c>
      <c r="O55" s="5" t="str">
        <f>IF(ISBLANK(VLOOKUP(Proj8[[#This Row],[ID]],Query!$A:$O,15,FALSE)),"",VLOOKUP(Proj8[[#This Row],[ID]],Query!$A:$O,15,FALSE))</f>
        <v/>
      </c>
      <c r="P55" t="str">
        <f>IF(ISBLANK(VLOOKUP(Proj8[[#This Row],[ID]],Query!$A:$P,16,FALSE)),"",VLOOKUP(Proj8[[#This Row],[ID]],Query!$A:$P,16,FALSE))</f>
        <v/>
      </c>
    </row>
    <row r="56" spans="1:16">
      <c r="A56" s="18" t="s">
        <v>676</v>
      </c>
      <c r="L56" s="5" t="str">
        <f>IF(ISBLANK(VLOOKUP(Proj8[[#This Row],[ID]],Query!$A:$L,12,FALSE)),"",VLOOKUP(Proj8[[#This Row],[ID]],Query!$A:$L,12,FALSE))</f>
        <v/>
      </c>
      <c r="M56" s="5" t="str">
        <f>IF(ISBLANK(VLOOKUP(Proj8[[#This Row],[ID]],Query!$A:$M,13,FALSE)),"",VLOOKUP(Proj8[[#This Row],[ID]],Query!$A:$M,13,FALSE))</f>
        <v/>
      </c>
      <c r="N56" s="5" t="str">
        <f>IF(ISBLANK(VLOOKUP(Proj8[[#This Row],[ID]],Query!$A:$N,14,FALSE)),"",VLOOKUP(Proj8[[#This Row],[ID]],Query!$A:$N,14,FALSE))</f>
        <v/>
      </c>
      <c r="O56" s="5" t="str">
        <f>IF(ISBLANK(VLOOKUP(Proj8[[#This Row],[ID]],Query!$A:$O,15,FALSE)),"",VLOOKUP(Proj8[[#This Row],[ID]],Query!$A:$O,15,FALSE))</f>
        <v/>
      </c>
      <c r="P56" t="str">
        <f>IF(ISBLANK(VLOOKUP(Proj8[[#This Row],[ID]],Query!$A:$P,16,FALSE)),"",VLOOKUP(Proj8[[#This Row],[ID]],Query!$A:$P,16,FALSE))</f>
        <v/>
      </c>
    </row>
    <row r="57" spans="1:16">
      <c r="A57" s="18" t="s">
        <v>677</v>
      </c>
      <c r="L57" s="5" t="str">
        <f>IF(ISBLANK(VLOOKUP(Proj8[[#This Row],[ID]],Query!$A:$L,12,FALSE)),"",VLOOKUP(Proj8[[#This Row],[ID]],Query!$A:$L,12,FALSE))</f>
        <v/>
      </c>
      <c r="M57" s="5" t="str">
        <f>IF(ISBLANK(VLOOKUP(Proj8[[#This Row],[ID]],Query!$A:$M,13,FALSE)),"",VLOOKUP(Proj8[[#This Row],[ID]],Query!$A:$M,13,FALSE))</f>
        <v/>
      </c>
      <c r="N57" s="5" t="str">
        <f>IF(ISBLANK(VLOOKUP(Proj8[[#This Row],[ID]],Query!$A:$N,14,FALSE)),"",VLOOKUP(Proj8[[#This Row],[ID]],Query!$A:$N,14,FALSE))</f>
        <v/>
      </c>
      <c r="O57" s="5" t="str">
        <f>IF(ISBLANK(VLOOKUP(Proj8[[#This Row],[ID]],Query!$A:$O,15,FALSE)),"",VLOOKUP(Proj8[[#This Row],[ID]],Query!$A:$O,15,FALSE))</f>
        <v/>
      </c>
      <c r="P57" t="str">
        <f>IF(ISBLANK(VLOOKUP(Proj8[[#This Row],[ID]],Query!$A:$P,16,FALSE)),"",VLOOKUP(Proj8[[#This Row],[ID]],Query!$A:$P,16,FALSE))</f>
        <v/>
      </c>
    </row>
    <row r="58" spans="1:16">
      <c r="A58" s="18" t="s">
        <v>678</v>
      </c>
      <c r="L58" s="5" t="str">
        <f>IF(ISBLANK(VLOOKUP(Proj8[[#This Row],[ID]],Query!$A:$L,12,FALSE)),"",VLOOKUP(Proj8[[#This Row],[ID]],Query!$A:$L,12,FALSE))</f>
        <v/>
      </c>
      <c r="M58" s="5" t="str">
        <f>IF(ISBLANK(VLOOKUP(Proj8[[#This Row],[ID]],Query!$A:$M,13,FALSE)),"",VLOOKUP(Proj8[[#This Row],[ID]],Query!$A:$M,13,FALSE))</f>
        <v/>
      </c>
      <c r="N58" s="5" t="str">
        <f>IF(ISBLANK(VLOOKUP(Proj8[[#This Row],[ID]],Query!$A:$N,14,FALSE)),"",VLOOKUP(Proj8[[#This Row],[ID]],Query!$A:$N,14,FALSE))</f>
        <v/>
      </c>
      <c r="O58" s="5" t="str">
        <f>IF(ISBLANK(VLOOKUP(Proj8[[#This Row],[ID]],Query!$A:$O,15,FALSE)),"",VLOOKUP(Proj8[[#This Row],[ID]],Query!$A:$O,15,FALSE))</f>
        <v/>
      </c>
      <c r="P58" t="str">
        <f>IF(ISBLANK(VLOOKUP(Proj8[[#This Row],[ID]],Query!$A:$P,16,FALSE)),"",VLOOKUP(Proj8[[#This Row],[ID]],Query!$A:$P,16,FALSE))</f>
        <v/>
      </c>
    </row>
    <row r="59" spans="1:16">
      <c r="A59" s="18" t="s">
        <v>679</v>
      </c>
      <c r="L59" s="5" t="str">
        <f>IF(ISBLANK(VLOOKUP(Proj8[[#This Row],[ID]],Query!$A:$L,12,FALSE)),"",VLOOKUP(Proj8[[#This Row],[ID]],Query!$A:$L,12,FALSE))</f>
        <v/>
      </c>
      <c r="M59" s="5" t="str">
        <f>IF(ISBLANK(VLOOKUP(Proj8[[#This Row],[ID]],Query!$A:$M,13,FALSE)),"",VLOOKUP(Proj8[[#This Row],[ID]],Query!$A:$M,13,FALSE))</f>
        <v/>
      </c>
      <c r="N59" s="5" t="str">
        <f>IF(ISBLANK(VLOOKUP(Proj8[[#This Row],[ID]],Query!$A:$N,14,FALSE)),"",VLOOKUP(Proj8[[#This Row],[ID]],Query!$A:$N,14,FALSE))</f>
        <v/>
      </c>
      <c r="O59" s="5" t="str">
        <f>IF(ISBLANK(VLOOKUP(Proj8[[#This Row],[ID]],Query!$A:$O,15,FALSE)),"",VLOOKUP(Proj8[[#This Row],[ID]],Query!$A:$O,15,FALSE))</f>
        <v/>
      </c>
      <c r="P59" t="str">
        <f>IF(ISBLANK(VLOOKUP(Proj8[[#This Row],[ID]],Query!$A:$P,16,FALSE)),"",VLOOKUP(Proj8[[#This Row],[ID]],Query!$A:$P,16,FALSE))</f>
        <v/>
      </c>
    </row>
    <row r="60" spans="1:16">
      <c r="A60" s="18" t="s">
        <v>680</v>
      </c>
      <c r="L60" s="5" t="str">
        <f>IF(ISBLANK(VLOOKUP(Proj8[[#This Row],[ID]],Query!$A:$L,12,FALSE)),"",VLOOKUP(Proj8[[#This Row],[ID]],Query!$A:$L,12,FALSE))</f>
        <v/>
      </c>
      <c r="M60" s="5" t="str">
        <f>IF(ISBLANK(VLOOKUP(Proj8[[#This Row],[ID]],Query!$A:$M,13,FALSE)),"",VLOOKUP(Proj8[[#This Row],[ID]],Query!$A:$M,13,FALSE))</f>
        <v/>
      </c>
      <c r="N60" s="5" t="str">
        <f>IF(ISBLANK(VLOOKUP(Proj8[[#This Row],[ID]],Query!$A:$N,14,FALSE)),"",VLOOKUP(Proj8[[#This Row],[ID]],Query!$A:$N,14,FALSE))</f>
        <v/>
      </c>
      <c r="O60" s="5" t="str">
        <f>IF(ISBLANK(VLOOKUP(Proj8[[#This Row],[ID]],Query!$A:$O,15,FALSE)),"",VLOOKUP(Proj8[[#This Row],[ID]],Query!$A:$O,15,FALSE))</f>
        <v/>
      </c>
      <c r="P60" t="str">
        <f>IF(ISBLANK(VLOOKUP(Proj8[[#This Row],[ID]],Query!$A:$P,16,FALSE)),"",VLOOKUP(Proj8[[#This Row],[ID]],Query!$A:$P,16,FALSE))</f>
        <v/>
      </c>
    </row>
    <row r="61" spans="1:16">
      <c r="A61" s="18" t="s">
        <v>681</v>
      </c>
      <c r="L61" s="5" t="str">
        <f>IF(ISBLANK(VLOOKUP(Proj8[[#This Row],[ID]],Query!$A:$L,12,FALSE)),"",VLOOKUP(Proj8[[#This Row],[ID]],Query!$A:$L,12,FALSE))</f>
        <v/>
      </c>
      <c r="M61" s="5" t="str">
        <f>IF(ISBLANK(VLOOKUP(Proj8[[#This Row],[ID]],Query!$A:$M,13,FALSE)),"",VLOOKUP(Proj8[[#This Row],[ID]],Query!$A:$M,13,FALSE))</f>
        <v/>
      </c>
      <c r="N61" s="5" t="str">
        <f>IF(ISBLANK(VLOOKUP(Proj8[[#This Row],[ID]],Query!$A:$N,14,FALSE)),"",VLOOKUP(Proj8[[#This Row],[ID]],Query!$A:$N,14,FALSE))</f>
        <v/>
      </c>
      <c r="O61" s="5" t="str">
        <f>IF(ISBLANK(VLOOKUP(Proj8[[#This Row],[ID]],Query!$A:$O,15,FALSE)),"",VLOOKUP(Proj8[[#This Row],[ID]],Query!$A:$O,15,FALSE))</f>
        <v/>
      </c>
      <c r="P61" t="str">
        <f>IF(ISBLANK(VLOOKUP(Proj8[[#This Row],[ID]],Query!$A:$P,16,FALSE)),"",VLOOKUP(Proj8[[#This Row],[ID]],Query!$A:$P,16,FALSE))</f>
        <v/>
      </c>
    </row>
    <row r="62" spans="1:16">
      <c r="A62" s="18" t="s">
        <v>682</v>
      </c>
      <c r="L62" s="5" t="str">
        <f>IF(ISBLANK(VLOOKUP(Proj8[[#This Row],[ID]],Query!$A:$L,12,FALSE)),"",VLOOKUP(Proj8[[#This Row],[ID]],Query!$A:$L,12,FALSE))</f>
        <v/>
      </c>
      <c r="M62" s="5" t="str">
        <f>IF(ISBLANK(VLOOKUP(Proj8[[#This Row],[ID]],Query!$A:$M,13,FALSE)),"",VLOOKUP(Proj8[[#This Row],[ID]],Query!$A:$M,13,FALSE))</f>
        <v/>
      </c>
      <c r="N62" s="5" t="str">
        <f>IF(ISBLANK(VLOOKUP(Proj8[[#This Row],[ID]],Query!$A:$N,14,FALSE)),"",VLOOKUP(Proj8[[#This Row],[ID]],Query!$A:$N,14,FALSE))</f>
        <v/>
      </c>
      <c r="O62" s="5" t="str">
        <f>IF(ISBLANK(VLOOKUP(Proj8[[#This Row],[ID]],Query!$A:$O,15,FALSE)),"",VLOOKUP(Proj8[[#This Row],[ID]],Query!$A:$O,15,FALSE))</f>
        <v/>
      </c>
      <c r="P62" t="str">
        <f>IF(ISBLANK(VLOOKUP(Proj8[[#This Row],[ID]],Query!$A:$P,16,FALSE)),"",VLOOKUP(Proj8[[#This Row],[ID]],Query!$A:$P,16,FALSE))</f>
        <v/>
      </c>
    </row>
    <row r="63" spans="1:16">
      <c r="A63" s="18" t="s">
        <v>683</v>
      </c>
      <c r="L63" s="5" t="str">
        <f>IF(ISBLANK(VLOOKUP(Proj8[[#This Row],[ID]],Query!$A:$L,12,FALSE)),"",VLOOKUP(Proj8[[#This Row],[ID]],Query!$A:$L,12,FALSE))</f>
        <v/>
      </c>
      <c r="M63" s="5" t="str">
        <f>IF(ISBLANK(VLOOKUP(Proj8[[#This Row],[ID]],Query!$A:$M,13,FALSE)),"",VLOOKUP(Proj8[[#This Row],[ID]],Query!$A:$M,13,FALSE))</f>
        <v/>
      </c>
      <c r="N63" s="5" t="str">
        <f>IF(ISBLANK(VLOOKUP(Proj8[[#This Row],[ID]],Query!$A:$N,14,FALSE)),"",VLOOKUP(Proj8[[#This Row],[ID]],Query!$A:$N,14,FALSE))</f>
        <v/>
      </c>
      <c r="O63" s="5" t="str">
        <f>IF(ISBLANK(VLOOKUP(Proj8[[#This Row],[ID]],Query!$A:$O,15,FALSE)),"",VLOOKUP(Proj8[[#This Row],[ID]],Query!$A:$O,15,FALSE))</f>
        <v/>
      </c>
      <c r="P63" t="str">
        <f>IF(ISBLANK(VLOOKUP(Proj8[[#This Row],[ID]],Query!$A:$P,16,FALSE)),"",VLOOKUP(Proj8[[#This Row],[ID]],Query!$A:$P,16,FALSE))</f>
        <v/>
      </c>
    </row>
    <row r="64" spans="1:16">
      <c r="A64" s="18" t="s">
        <v>684</v>
      </c>
      <c r="L64" s="5" t="str">
        <f>IF(ISBLANK(VLOOKUP(Proj8[[#This Row],[ID]],Query!$A:$L,12,FALSE)),"",VLOOKUP(Proj8[[#This Row],[ID]],Query!$A:$L,12,FALSE))</f>
        <v/>
      </c>
      <c r="M64" s="5" t="str">
        <f>IF(ISBLANK(VLOOKUP(Proj8[[#This Row],[ID]],Query!$A:$M,13,FALSE)),"",VLOOKUP(Proj8[[#This Row],[ID]],Query!$A:$M,13,FALSE))</f>
        <v/>
      </c>
      <c r="N64" s="5" t="str">
        <f>IF(ISBLANK(VLOOKUP(Proj8[[#This Row],[ID]],Query!$A:$N,14,FALSE)),"",VLOOKUP(Proj8[[#This Row],[ID]],Query!$A:$N,14,FALSE))</f>
        <v/>
      </c>
      <c r="O64" s="5" t="str">
        <f>IF(ISBLANK(VLOOKUP(Proj8[[#This Row],[ID]],Query!$A:$O,15,FALSE)),"",VLOOKUP(Proj8[[#This Row],[ID]],Query!$A:$O,15,FALSE))</f>
        <v/>
      </c>
      <c r="P64" t="str">
        <f>IF(ISBLANK(VLOOKUP(Proj8[[#This Row],[ID]],Query!$A:$P,16,FALSE)),"",VLOOKUP(Proj8[[#This Row],[ID]],Query!$A:$P,16,FALSE))</f>
        <v/>
      </c>
    </row>
    <row r="65" spans="1:16">
      <c r="A65" s="18" t="s">
        <v>685</v>
      </c>
      <c r="L65" s="5" t="str">
        <f>IF(ISBLANK(VLOOKUP(Proj8[[#This Row],[ID]],Query!$A:$L,12,FALSE)),"",VLOOKUP(Proj8[[#This Row],[ID]],Query!$A:$L,12,FALSE))</f>
        <v/>
      </c>
      <c r="M65" s="5" t="str">
        <f>IF(ISBLANK(VLOOKUP(Proj8[[#This Row],[ID]],Query!$A:$M,13,FALSE)),"",VLOOKUP(Proj8[[#This Row],[ID]],Query!$A:$M,13,FALSE))</f>
        <v/>
      </c>
      <c r="N65" s="5" t="str">
        <f>IF(ISBLANK(VLOOKUP(Proj8[[#This Row],[ID]],Query!$A:$N,14,FALSE)),"",VLOOKUP(Proj8[[#This Row],[ID]],Query!$A:$N,14,FALSE))</f>
        <v/>
      </c>
      <c r="O65" s="5" t="str">
        <f>IF(ISBLANK(VLOOKUP(Proj8[[#This Row],[ID]],Query!$A:$O,15,FALSE)),"",VLOOKUP(Proj8[[#This Row],[ID]],Query!$A:$O,15,FALSE))</f>
        <v/>
      </c>
      <c r="P65" t="str">
        <f>IF(ISBLANK(VLOOKUP(Proj8[[#This Row],[ID]],Query!$A:$P,16,FALSE)),"",VLOOKUP(Proj8[[#This Row],[ID]],Query!$A:$P,16,FALSE))</f>
        <v/>
      </c>
    </row>
    <row r="66" spans="1:16">
      <c r="A66" s="18" t="s">
        <v>686</v>
      </c>
      <c r="L66" s="5" t="str">
        <f>IF(ISBLANK(VLOOKUP(Proj8[[#This Row],[ID]],Query!$A:$L,12,FALSE)),"",VLOOKUP(Proj8[[#This Row],[ID]],Query!$A:$L,12,FALSE))</f>
        <v/>
      </c>
      <c r="M66" s="5" t="str">
        <f>IF(ISBLANK(VLOOKUP(Proj8[[#This Row],[ID]],Query!$A:$M,13,FALSE)),"",VLOOKUP(Proj8[[#This Row],[ID]],Query!$A:$M,13,FALSE))</f>
        <v/>
      </c>
      <c r="N66" s="5" t="str">
        <f>IF(ISBLANK(VLOOKUP(Proj8[[#This Row],[ID]],Query!$A:$N,14,FALSE)),"",VLOOKUP(Proj8[[#This Row],[ID]],Query!$A:$N,14,FALSE))</f>
        <v/>
      </c>
      <c r="O66" s="5" t="str">
        <f>IF(ISBLANK(VLOOKUP(Proj8[[#This Row],[ID]],Query!$A:$O,15,FALSE)),"",VLOOKUP(Proj8[[#This Row],[ID]],Query!$A:$O,15,FALSE))</f>
        <v/>
      </c>
      <c r="P66" t="str">
        <f>IF(ISBLANK(VLOOKUP(Proj8[[#This Row],[ID]],Query!$A:$P,16,FALSE)),"",VLOOKUP(Proj8[[#This Row],[ID]],Query!$A:$P,16,FALSE))</f>
        <v/>
      </c>
    </row>
    <row r="67" spans="1:16">
      <c r="A67" s="18" t="s">
        <v>687</v>
      </c>
      <c r="L67" s="5" t="str">
        <f>IF(ISBLANK(VLOOKUP(Proj8[[#This Row],[ID]],Query!$A:$L,12,FALSE)),"",VLOOKUP(Proj8[[#This Row],[ID]],Query!$A:$L,12,FALSE))</f>
        <v/>
      </c>
      <c r="M67" s="5" t="str">
        <f>IF(ISBLANK(VLOOKUP(Proj8[[#This Row],[ID]],Query!$A:$M,13,FALSE)),"",VLOOKUP(Proj8[[#This Row],[ID]],Query!$A:$M,13,FALSE))</f>
        <v/>
      </c>
      <c r="N67" s="5" t="str">
        <f>IF(ISBLANK(VLOOKUP(Proj8[[#This Row],[ID]],Query!$A:$N,14,FALSE)),"",VLOOKUP(Proj8[[#This Row],[ID]],Query!$A:$N,14,FALSE))</f>
        <v/>
      </c>
      <c r="O67" s="5" t="str">
        <f>IF(ISBLANK(VLOOKUP(Proj8[[#This Row],[ID]],Query!$A:$O,15,FALSE)),"",VLOOKUP(Proj8[[#This Row],[ID]],Query!$A:$O,15,FALSE))</f>
        <v/>
      </c>
      <c r="P67" t="str">
        <f>IF(ISBLANK(VLOOKUP(Proj8[[#This Row],[ID]],Query!$A:$P,16,FALSE)),"",VLOOKUP(Proj8[[#This Row],[ID]],Query!$A:$P,16,FALSE))</f>
        <v/>
      </c>
    </row>
    <row r="68" spans="1:16">
      <c r="A68" s="18" t="s">
        <v>688</v>
      </c>
      <c r="L68" s="5" t="str">
        <f>IF(ISBLANK(VLOOKUP(Proj8[[#This Row],[ID]],Query!$A:$L,12,FALSE)),"",VLOOKUP(Proj8[[#This Row],[ID]],Query!$A:$L,12,FALSE))</f>
        <v/>
      </c>
      <c r="M68" s="5" t="str">
        <f>IF(ISBLANK(VLOOKUP(Proj8[[#This Row],[ID]],Query!$A:$M,13,FALSE)),"",VLOOKUP(Proj8[[#This Row],[ID]],Query!$A:$M,13,FALSE))</f>
        <v/>
      </c>
      <c r="N68" s="5" t="str">
        <f>IF(ISBLANK(VLOOKUP(Proj8[[#This Row],[ID]],Query!$A:$N,14,FALSE)),"",VLOOKUP(Proj8[[#This Row],[ID]],Query!$A:$N,14,FALSE))</f>
        <v/>
      </c>
      <c r="O68" s="5" t="str">
        <f>IF(ISBLANK(VLOOKUP(Proj8[[#This Row],[ID]],Query!$A:$O,15,FALSE)),"",VLOOKUP(Proj8[[#This Row],[ID]],Query!$A:$O,15,FALSE))</f>
        <v/>
      </c>
      <c r="P68" t="str">
        <f>IF(ISBLANK(VLOOKUP(Proj8[[#This Row],[ID]],Query!$A:$P,16,FALSE)),"",VLOOKUP(Proj8[[#This Row],[ID]],Query!$A:$P,16,FALSE))</f>
        <v/>
      </c>
    </row>
    <row r="69" spans="1:16">
      <c r="A69" s="18" t="s">
        <v>689</v>
      </c>
      <c r="L69" s="5" t="str">
        <f>IF(ISBLANK(VLOOKUP(Proj8[[#This Row],[ID]],Query!$A:$L,12,FALSE)),"",VLOOKUP(Proj8[[#This Row],[ID]],Query!$A:$L,12,FALSE))</f>
        <v/>
      </c>
      <c r="M69" s="5" t="str">
        <f>IF(ISBLANK(VLOOKUP(Proj8[[#This Row],[ID]],Query!$A:$M,13,FALSE)),"",VLOOKUP(Proj8[[#This Row],[ID]],Query!$A:$M,13,FALSE))</f>
        <v/>
      </c>
      <c r="N69" s="5" t="str">
        <f>IF(ISBLANK(VLOOKUP(Proj8[[#This Row],[ID]],Query!$A:$N,14,FALSE)),"",VLOOKUP(Proj8[[#This Row],[ID]],Query!$A:$N,14,FALSE))</f>
        <v/>
      </c>
      <c r="O69" s="5" t="str">
        <f>IF(ISBLANK(VLOOKUP(Proj8[[#This Row],[ID]],Query!$A:$O,15,FALSE)),"",VLOOKUP(Proj8[[#This Row],[ID]],Query!$A:$O,15,FALSE))</f>
        <v/>
      </c>
      <c r="P69" t="str">
        <f>IF(ISBLANK(VLOOKUP(Proj8[[#This Row],[ID]],Query!$A:$P,16,FALSE)),"",VLOOKUP(Proj8[[#This Row],[ID]],Query!$A:$P,16,FALSE))</f>
        <v/>
      </c>
    </row>
    <row r="70" spans="1:16">
      <c r="A70" s="18" t="s">
        <v>690</v>
      </c>
      <c r="L70" s="5" t="str">
        <f>IF(ISBLANK(VLOOKUP(Proj8[[#This Row],[ID]],Query!$A:$L,12,FALSE)),"",VLOOKUP(Proj8[[#This Row],[ID]],Query!$A:$L,12,FALSE))</f>
        <v/>
      </c>
      <c r="M70" s="5" t="str">
        <f>IF(ISBLANK(VLOOKUP(Proj8[[#This Row],[ID]],Query!$A:$M,13,FALSE)),"",VLOOKUP(Proj8[[#This Row],[ID]],Query!$A:$M,13,FALSE))</f>
        <v/>
      </c>
      <c r="N70" s="5" t="str">
        <f>IF(ISBLANK(VLOOKUP(Proj8[[#This Row],[ID]],Query!$A:$N,14,FALSE)),"",VLOOKUP(Proj8[[#This Row],[ID]],Query!$A:$N,14,FALSE))</f>
        <v/>
      </c>
      <c r="O70" s="5" t="str">
        <f>IF(ISBLANK(VLOOKUP(Proj8[[#This Row],[ID]],Query!$A:$O,15,FALSE)),"",VLOOKUP(Proj8[[#This Row],[ID]],Query!$A:$O,15,FALSE))</f>
        <v/>
      </c>
      <c r="P70" t="str">
        <f>IF(ISBLANK(VLOOKUP(Proj8[[#This Row],[ID]],Query!$A:$P,16,FALSE)),"",VLOOKUP(Proj8[[#This Row],[ID]],Query!$A:$P,16,FALSE))</f>
        <v/>
      </c>
    </row>
    <row r="71" spans="1:16">
      <c r="A71" s="18" t="s">
        <v>691</v>
      </c>
      <c r="L71" s="5" t="str">
        <f>IF(ISBLANK(VLOOKUP(Proj8[[#This Row],[ID]],Query!$A:$L,12,FALSE)),"",VLOOKUP(Proj8[[#This Row],[ID]],Query!$A:$L,12,FALSE))</f>
        <v/>
      </c>
      <c r="M71" s="5" t="str">
        <f>IF(ISBLANK(VLOOKUP(Proj8[[#This Row],[ID]],Query!$A:$M,13,FALSE)),"",VLOOKUP(Proj8[[#This Row],[ID]],Query!$A:$M,13,FALSE))</f>
        <v/>
      </c>
      <c r="N71" s="5" t="str">
        <f>IF(ISBLANK(VLOOKUP(Proj8[[#This Row],[ID]],Query!$A:$N,14,FALSE)),"",VLOOKUP(Proj8[[#This Row],[ID]],Query!$A:$N,14,FALSE))</f>
        <v/>
      </c>
      <c r="O71" s="5" t="str">
        <f>IF(ISBLANK(VLOOKUP(Proj8[[#This Row],[ID]],Query!$A:$O,15,FALSE)),"",VLOOKUP(Proj8[[#This Row],[ID]],Query!$A:$O,15,FALSE))</f>
        <v/>
      </c>
      <c r="P71" t="str">
        <f>IF(ISBLANK(VLOOKUP(Proj8[[#This Row],[ID]],Query!$A:$P,16,FALSE)),"",VLOOKUP(Proj8[[#This Row],[ID]],Query!$A:$P,16,FALSE))</f>
        <v/>
      </c>
    </row>
    <row r="72" spans="1:16">
      <c r="A72" s="18" t="s">
        <v>692</v>
      </c>
      <c r="L72" s="5" t="str">
        <f>IF(ISBLANK(VLOOKUP(Proj8[[#This Row],[ID]],Query!$A:$L,12,FALSE)),"",VLOOKUP(Proj8[[#This Row],[ID]],Query!$A:$L,12,FALSE))</f>
        <v/>
      </c>
      <c r="M72" s="5" t="str">
        <f>IF(ISBLANK(VLOOKUP(Proj8[[#This Row],[ID]],Query!$A:$M,13,FALSE)),"",VLOOKUP(Proj8[[#This Row],[ID]],Query!$A:$M,13,FALSE))</f>
        <v/>
      </c>
      <c r="N72" s="5" t="str">
        <f>IF(ISBLANK(VLOOKUP(Proj8[[#This Row],[ID]],Query!$A:$N,14,FALSE)),"",VLOOKUP(Proj8[[#This Row],[ID]],Query!$A:$N,14,FALSE))</f>
        <v/>
      </c>
      <c r="O72" s="5" t="str">
        <f>IF(ISBLANK(VLOOKUP(Proj8[[#This Row],[ID]],Query!$A:$O,15,FALSE)),"",VLOOKUP(Proj8[[#This Row],[ID]],Query!$A:$O,15,FALSE))</f>
        <v/>
      </c>
      <c r="P72" t="str">
        <f>IF(ISBLANK(VLOOKUP(Proj8[[#This Row],[ID]],Query!$A:$P,16,FALSE)),"",VLOOKUP(Proj8[[#This Row],[ID]],Query!$A:$P,16,FALSE))</f>
        <v/>
      </c>
    </row>
    <row r="73" spans="1:16">
      <c r="A73" s="18" t="s">
        <v>693</v>
      </c>
      <c r="L73" s="5" t="str">
        <f>IF(ISBLANK(VLOOKUP(Proj8[[#This Row],[ID]],Query!$A:$L,12,FALSE)),"",VLOOKUP(Proj8[[#This Row],[ID]],Query!$A:$L,12,FALSE))</f>
        <v/>
      </c>
      <c r="M73" s="5" t="str">
        <f>IF(ISBLANK(VLOOKUP(Proj8[[#This Row],[ID]],Query!$A:$M,13,FALSE)),"",VLOOKUP(Proj8[[#This Row],[ID]],Query!$A:$M,13,FALSE))</f>
        <v/>
      </c>
      <c r="N73" s="5" t="str">
        <f>IF(ISBLANK(VLOOKUP(Proj8[[#This Row],[ID]],Query!$A:$N,14,FALSE)),"",VLOOKUP(Proj8[[#This Row],[ID]],Query!$A:$N,14,FALSE))</f>
        <v/>
      </c>
      <c r="O73" s="5" t="str">
        <f>IF(ISBLANK(VLOOKUP(Proj8[[#This Row],[ID]],Query!$A:$O,15,FALSE)),"",VLOOKUP(Proj8[[#This Row],[ID]],Query!$A:$O,15,FALSE))</f>
        <v/>
      </c>
      <c r="P73" t="str">
        <f>IF(ISBLANK(VLOOKUP(Proj8[[#This Row],[ID]],Query!$A:$P,16,FALSE)),"",VLOOKUP(Proj8[[#This Row],[ID]],Query!$A:$P,16,FALSE))</f>
        <v/>
      </c>
    </row>
    <row r="74" spans="1:16">
      <c r="A74" s="18" t="s">
        <v>694</v>
      </c>
      <c r="L74" s="5" t="str">
        <f>IF(ISBLANK(VLOOKUP(Proj8[[#This Row],[ID]],Query!$A:$L,12,FALSE)),"",VLOOKUP(Proj8[[#This Row],[ID]],Query!$A:$L,12,FALSE))</f>
        <v/>
      </c>
      <c r="M74" s="5" t="str">
        <f>IF(ISBLANK(VLOOKUP(Proj8[[#This Row],[ID]],Query!$A:$M,13,FALSE)),"",VLOOKUP(Proj8[[#This Row],[ID]],Query!$A:$M,13,FALSE))</f>
        <v/>
      </c>
      <c r="N74" s="5" t="str">
        <f>IF(ISBLANK(VLOOKUP(Proj8[[#This Row],[ID]],Query!$A:$N,14,FALSE)),"",VLOOKUP(Proj8[[#This Row],[ID]],Query!$A:$N,14,FALSE))</f>
        <v/>
      </c>
      <c r="O74" s="5" t="str">
        <f>IF(ISBLANK(VLOOKUP(Proj8[[#This Row],[ID]],Query!$A:$O,15,FALSE)),"",VLOOKUP(Proj8[[#This Row],[ID]],Query!$A:$O,15,FALSE))</f>
        <v/>
      </c>
      <c r="P74" t="str">
        <f>IF(ISBLANK(VLOOKUP(Proj8[[#This Row],[ID]],Query!$A:$P,16,FALSE)),"",VLOOKUP(Proj8[[#This Row],[ID]],Query!$A:$P,16,FALSE))</f>
        <v/>
      </c>
    </row>
    <row r="75" spans="1:16">
      <c r="A75" s="18" t="s">
        <v>695</v>
      </c>
      <c r="L75" s="5" t="str">
        <f>IF(ISBLANK(VLOOKUP(Proj8[[#This Row],[ID]],Query!$A:$L,12,FALSE)),"",VLOOKUP(Proj8[[#This Row],[ID]],Query!$A:$L,12,FALSE))</f>
        <v/>
      </c>
      <c r="M75" s="5" t="str">
        <f>IF(ISBLANK(VLOOKUP(Proj8[[#This Row],[ID]],Query!$A:$M,13,FALSE)),"",VLOOKUP(Proj8[[#This Row],[ID]],Query!$A:$M,13,FALSE))</f>
        <v/>
      </c>
      <c r="N75" s="5" t="str">
        <f>IF(ISBLANK(VLOOKUP(Proj8[[#This Row],[ID]],Query!$A:$N,14,FALSE)),"",VLOOKUP(Proj8[[#This Row],[ID]],Query!$A:$N,14,FALSE))</f>
        <v/>
      </c>
      <c r="O75" s="5" t="str">
        <f>IF(ISBLANK(VLOOKUP(Proj8[[#This Row],[ID]],Query!$A:$O,15,FALSE)),"",VLOOKUP(Proj8[[#This Row],[ID]],Query!$A:$O,15,FALSE))</f>
        <v/>
      </c>
      <c r="P75" t="str">
        <f>IF(ISBLANK(VLOOKUP(Proj8[[#This Row],[ID]],Query!$A:$P,16,FALSE)),"",VLOOKUP(Proj8[[#This Row],[ID]],Query!$A:$P,16,FALSE))</f>
        <v/>
      </c>
    </row>
    <row r="76" spans="1:16">
      <c r="A76" s="18" t="s">
        <v>696</v>
      </c>
      <c r="L76" s="5" t="str">
        <f>IF(ISBLANK(VLOOKUP(Proj8[[#This Row],[ID]],Query!$A:$L,12,FALSE)),"",VLOOKUP(Proj8[[#This Row],[ID]],Query!$A:$L,12,FALSE))</f>
        <v/>
      </c>
      <c r="M76" s="5" t="str">
        <f>IF(ISBLANK(VLOOKUP(Proj8[[#This Row],[ID]],Query!$A:$M,13,FALSE)),"",VLOOKUP(Proj8[[#This Row],[ID]],Query!$A:$M,13,FALSE))</f>
        <v/>
      </c>
      <c r="N76" s="5" t="str">
        <f>IF(ISBLANK(VLOOKUP(Proj8[[#This Row],[ID]],Query!$A:$N,14,FALSE)),"",VLOOKUP(Proj8[[#This Row],[ID]],Query!$A:$N,14,FALSE))</f>
        <v/>
      </c>
      <c r="O76" s="5" t="str">
        <f>IF(ISBLANK(VLOOKUP(Proj8[[#This Row],[ID]],Query!$A:$O,15,FALSE)),"",VLOOKUP(Proj8[[#This Row],[ID]],Query!$A:$O,15,FALSE))</f>
        <v/>
      </c>
      <c r="P76" t="str">
        <f>IF(ISBLANK(VLOOKUP(Proj8[[#This Row],[ID]],Query!$A:$P,16,FALSE)),"",VLOOKUP(Proj8[[#This Row],[ID]],Query!$A:$P,16,FALSE))</f>
        <v/>
      </c>
    </row>
    <row r="77" spans="1:16">
      <c r="A77" s="18" t="s">
        <v>697</v>
      </c>
      <c r="L77" s="5" t="str">
        <f>IF(ISBLANK(VLOOKUP(Proj8[[#This Row],[ID]],Query!$A:$L,12,FALSE)),"",VLOOKUP(Proj8[[#This Row],[ID]],Query!$A:$L,12,FALSE))</f>
        <v/>
      </c>
      <c r="M77" s="5" t="str">
        <f>IF(ISBLANK(VLOOKUP(Proj8[[#This Row],[ID]],Query!$A:$M,13,FALSE)),"",VLOOKUP(Proj8[[#This Row],[ID]],Query!$A:$M,13,FALSE))</f>
        <v/>
      </c>
      <c r="N77" s="5" t="str">
        <f>IF(ISBLANK(VLOOKUP(Proj8[[#This Row],[ID]],Query!$A:$N,14,FALSE)),"",VLOOKUP(Proj8[[#This Row],[ID]],Query!$A:$N,14,FALSE))</f>
        <v/>
      </c>
      <c r="O77" s="5" t="str">
        <f>IF(ISBLANK(VLOOKUP(Proj8[[#This Row],[ID]],Query!$A:$O,15,FALSE)),"",VLOOKUP(Proj8[[#This Row],[ID]],Query!$A:$O,15,FALSE))</f>
        <v/>
      </c>
      <c r="P77" t="str">
        <f>IF(ISBLANK(VLOOKUP(Proj8[[#This Row],[ID]],Query!$A:$P,16,FALSE)),"",VLOOKUP(Proj8[[#This Row],[ID]],Query!$A:$P,16,FALSE))</f>
        <v/>
      </c>
    </row>
    <row r="78" spans="1:16">
      <c r="A78" s="18" t="s">
        <v>698</v>
      </c>
      <c r="L78" s="5" t="str">
        <f>IF(ISBLANK(VLOOKUP(Proj8[[#This Row],[ID]],Query!$A:$L,12,FALSE)),"",VLOOKUP(Proj8[[#This Row],[ID]],Query!$A:$L,12,FALSE))</f>
        <v/>
      </c>
      <c r="M78" s="5" t="str">
        <f>IF(ISBLANK(VLOOKUP(Proj8[[#This Row],[ID]],Query!$A:$M,13,FALSE)),"",VLOOKUP(Proj8[[#This Row],[ID]],Query!$A:$M,13,FALSE))</f>
        <v/>
      </c>
      <c r="N78" s="5" t="str">
        <f>IF(ISBLANK(VLOOKUP(Proj8[[#This Row],[ID]],Query!$A:$N,14,FALSE)),"",VLOOKUP(Proj8[[#This Row],[ID]],Query!$A:$N,14,FALSE))</f>
        <v/>
      </c>
      <c r="O78" s="5" t="str">
        <f>IF(ISBLANK(VLOOKUP(Proj8[[#This Row],[ID]],Query!$A:$O,15,FALSE)),"",VLOOKUP(Proj8[[#This Row],[ID]],Query!$A:$O,15,FALSE))</f>
        <v/>
      </c>
      <c r="P78" t="str">
        <f>IF(ISBLANK(VLOOKUP(Proj8[[#This Row],[ID]],Query!$A:$P,16,FALSE)),"",VLOOKUP(Proj8[[#This Row],[ID]],Query!$A:$P,16,FALSE))</f>
        <v/>
      </c>
    </row>
    <row r="79" spans="1:16">
      <c r="A79" s="18" t="s">
        <v>699</v>
      </c>
      <c r="L79" s="5" t="str">
        <f>IF(ISBLANK(VLOOKUP(Proj8[[#This Row],[ID]],Query!$A:$L,12,FALSE)),"",VLOOKUP(Proj8[[#This Row],[ID]],Query!$A:$L,12,FALSE))</f>
        <v/>
      </c>
      <c r="M79" s="5" t="str">
        <f>IF(ISBLANK(VLOOKUP(Proj8[[#This Row],[ID]],Query!$A:$M,13,FALSE)),"",VLOOKUP(Proj8[[#This Row],[ID]],Query!$A:$M,13,FALSE))</f>
        <v/>
      </c>
      <c r="N79" s="5" t="str">
        <f>IF(ISBLANK(VLOOKUP(Proj8[[#This Row],[ID]],Query!$A:$N,14,FALSE)),"",VLOOKUP(Proj8[[#This Row],[ID]],Query!$A:$N,14,FALSE))</f>
        <v/>
      </c>
      <c r="O79" s="5" t="str">
        <f>IF(ISBLANK(VLOOKUP(Proj8[[#This Row],[ID]],Query!$A:$O,15,FALSE)),"",VLOOKUP(Proj8[[#This Row],[ID]],Query!$A:$O,15,FALSE))</f>
        <v/>
      </c>
      <c r="P79" t="str">
        <f>IF(ISBLANK(VLOOKUP(Proj8[[#This Row],[ID]],Query!$A:$P,16,FALSE)),"",VLOOKUP(Proj8[[#This Row],[ID]],Query!$A:$P,16,FALSE))</f>
        <v/>
      </c>
    </row>
    <row r="80" spans="1:16">
      <c r="A80" s="18" t="s">
        <v>700</v>
      </c>
      <c r="L80" s="5" t="str">
        <f>IF(ISBLANK(VLOOKUP(Proj8[[#This Row],[ID]],Query!$A:$L,12,FALSE)),"",VLOOKUP(Proj8[[#This Row],[ID]],Query!$A:$L,12,FALSE))</f>
        <v/>
      </c>
      <c r="M80" s="5" t="str">
        <f>IF(ISBLANK(VLOOKUP(Proj8[[#This Row],[ID]],Query!$A:$M,13,FALSE)),"",VLOOKUP(Proj8[[#This Row],[ID]],Query!$A:$M,13,FALSE))</f>
        <v/>
      </c>
      <c r="N80" s="5" t="str">
        <f>IF(ISBLANK(VLOOKUP(Proj8[[#This Row],[ID]],Query!$A:$N,14,FALSE)),"",VLOOKUP(Proj8[[#This Row],[ID]],Query!$A:$N,14,FALSE))</f>
        <v/>
      </c>
      <c r="O80" s="5" t="str">
        <f>IF(ISBLANK(VLOOKUP(Proj8[[#This Row],[ID]],Query!$A:$O,15,FALSE)),"",VLOOKUP(Proj8[[#This Row],[ID]],Query!$A:$O,15,FALSE))</f>
        <v/>
      </c>
      <c r="P80" t="str">
        <f>IF(ISBLANK(VLOOKUP(Proj8[[#This Row],[ID]],Query!$A:$P,16,FALSE)),"",VLOOKUP(Proj8[[#This Row],[ID]],Query!$A:$P,16,FALSE))</f>
        <v/>
      </c>
    </row>
    <row r="81" spans="1:16">
      <c r="A81" s="18" t="s">
        <v>701</v>
      </c>
      <c r="L81" s="5" t="str">
        <f>IF(ISBLANK(VLOOKUP(Proj8[[#This Row],[ID]],Query!$A:$L,12,FALSE)),"",VLOOKUP(Proj8[[#This Row],[ID]],Query!$A:$L,12,FALSE))</f>
        <v/>
      </c>
      <c r="M81" s="5" t="str">
        <f>IF(ISBLANK(VLOOKUP(Proj8[[#This Row],[ID]],Query!$A:$M,13,FALSE)),"",VLOOKUP(Proj8[[#This Row],[ID]],Query!$A:$M,13,FALSE))</f>
        <v/>
      </c>
      <c r="N81" s="5" t="str">
        <f>IF(ISBLANK(VLOOKUP(Proj8[[#This Row],[ID]],Query!$A:$N,14,FALSE)),"",VLOOKUP(Proj8[[#This Row],[ID]],Query!$A:$N,14,FALSE))</f>
        <v/>
      </c>
      <c r="O81" s="5" t="str">
        <f>IF(ISBLANK(VLOOKUP(Proj8[[#This Row],[ID]],Query!$A:$O,15,FALSE)),"",VLOOKUP(Proj8[[#This Row],[ID]],Query!$A:$O,15,FALSE))</f>
        <v/>
      </c>
      <c r="P81" t="str">
        <f>IF(ISBLANK(VLOOKUP(Proj8[[#This Row],[ID]],Query!$A:$P,16,FALSE)),"",VLOOKUP(Proj8[[#This Row],[ID]],Query!$A:$P,16,FALSE))</f>
        <v/>
      </c>
    </row>
    <row r="82" spans="1:16">
      <c r="A82" s="18" t="s">
        <v>702</v>
      </c>
      <c r="L82" s="5" t="str">
        <f>IF(ISBLANK(VLOOKUP(Proj8[[#This Row],[ID]],Query!$A:$L,12,FALSE)),"",VLOOKUP(Proj8[[#This Row],[ID]],Query!$A:$L,12,FALSE))</f>
        <v/>
      </c>
      <c r="M82" s="5" t="str">
        <f>IF(ISBLANK(VLOOKUP(Proj8[[#This Row],[ID]],Query!$A:$M,13,FALSE)),"",VLOOKUP(Proj8[[#This Row],[ID]],Query!$A:$M,13,FALSE))</f>
        <v/>
      </c>
      <c r="N82" s="5" t="str">
        <f>IF(ISBLANK(VLOOKUP(Proj8[[#This Row],[ID]],Query!$A:$N,14,FALSE)),"",VLOOKUP(Proj8[[#This Row],[ID]],Query!$A:$N,14,FALSE))</f>
        <v/>
      </c>
      <c r="O82" s="5" t="str">
        <f>IF(ISBLANK(VLOOKUP(Proj8[[#This Row],[ID]],Query!$A:$O,15,FALSE)),"",VLOOKUP(Proj8[[#This Row],[ID]],Query!$A:$O,15,FALSE))</f>
        <v/>
      </c>
      <c r="P82" t="str">
        <f>IF(ISBLANK(VLOOKUP(Proj8[[#This Row],[ID]],Query!$A:$P,16,FALSE)),"",VLOOKUP(Proj8[[#This Row],[ID]],Query!$A:$P,16,FALSE))</f>
        <v/>
      </c>
    </row>
    <row r="83" spans="1:16">
      <c r="A83" s="18" t="s">
        <v>703</v>
      </c>
      <c r="L83" s="5" t="str">
        <f>IF(ISBLANK(VLOOKUP(Proj8[[#This Row],[ID]],Query!$A:$L,12,FALSE)),"",VLOOKUP(Proj8[[#This Row],[ID]],Query!$A:$L,12,FALSE))</f>
        <v/>
      </c>
      <c r="M83" s="5" t="str">
        <f>IF(ISBLANK(VLOOKUP(Proj8[[#This Row],[ID]],Query!$A:$M,13,FALSE)),"",VLOOKUP(Proj8[[#This Row],[ID]],Query!$A:$M,13,FALSE))</f>
        <v/>
      </c>
      <c r="N83" s="5" t="str">
        <f>IF(ISBLANK(VLOOKUP(Proj8[[#This Row],[ID]],Query!$A:$N,14,FALSE)),"",VLOOKUP(Proj8[[#This Row],[ID]],Query!$A:$N,14,FALSE))</f>
        <v/>
      </c>
      <c r="O83" s="5" t="str">
        <f>IF(ISBLANK(VLOOKUP(Proj8[[#This Row],[ID]],Query!$A:$O,15,FALSE)),"",VLOOKUP(Proj8[[#This Row],[ID]],Query!$A:$O,15,FALSE))</f>
        <v/>
      </c>
      <c r="P83" t="str">
        <f>IF(ISBLANK(VLOOKUP(Proj8[[#This Row],[ID]],Query!$A:$P,16,FALSE)),"",VLOOKUP(Proj8[[#This Row],[ID]],Query!$A:$P,16,FALSE))</f>
        <v/>
      </c>
    </row>
    <row r="84" spans="1:16">
      <c r="A84" s="18" t="s">
        <v>704</v>
      </c>
      <c r="L84" s="5" t="str">
        <f>IF(ISBLANK(VLOOKUP(Proj8[[#This Row],[ID]],Query!$A:$L,12,FALSE)),"",VLOOKUP(Proj8[[#This Row],[ID]],Query!$A:$L,12,FALSE))</f>
        <v/>
      </c>
      <c r="M84" s="5" t="str">
        <f>IF(ISBLANK(VLOOKUP(Proj8[[#This Row],[ID]],Query!$A:$M,13,FALSE)),"",VLOOKUP(Proj8[[#This Row],[ID]],Query!$A:$M,13,FALSE))</f>
        <v/>
      </c>
      <c r="N84" s="5" t="str">
        <f>IF(ISBLANK(VLOOKUP(Proj8[[#This Row],[ID]],Query!$A:$N,14,FALSE)),"",VLOOKUP(Proj8[[#This Row],[ID]],Query!$A:$N,14,FALSE))</f>
        <v/>
      </c>
      <c r="O84" s="5" t="str">
        <f>IF(ISBLANK(VLOOKUP(Proj8[[#This Row],[ID]],Query!$A:$O,15,FALSE)),"",VLOOKUP(Proj8[[#This Row],[ID]],Query!$A:$O,15,FALSE))</f>
        <v/>
      </c>
      <c r="P84" t="str">
        <f>IF(ISBLANK(VLOOKUP(Proj8[[#This Row],[ID]],Query!$A:$P,16,FALSE)),"",VLOOKUP(Proj8[[#This Row],[ID]],Query!$A:$P,16,FALSE))</f>
        <v/>
      </c>
    </row>
    <row r="85" spans="1:16">
      <c r="A85" s="18" t="s">
        <v>705</v>
      </c>
      <c r="L85" s="5" t="str">
        <f>IF(ISBLANK(VLOOKUP(Proj8[[#This Row],[ID]],Query!$A:$L,12,FALSE)),"",VLOOKUP(Proj8[[#This Row],[ID]],Query!$A:$L,12,FALSE))</f>
        <v/>
      </c>
      <c r="M85" s="5" t="str">
        <f>IF(ISBLANK(VLOOKUP(Proj8[[#This Row],[ID]],Query!$A:$M,13,FALSE)),"",VLOOKUP(Proj8[[#This Row],[ID]],Query!$A:$M,13,FALSE))</f>
        <v/>
      </c>
      <c r="N85" s="5" t="str">
        <f>IF(ISBLANK(VLOOKUP(Proj8[[#This Row],[ID]],Query!$A:$N,14,FALSE)),"",VLOOKUP(Proj8[[#This Row],[ID]],Query!$A:$N,14,FALSE))</f>
        <v/>
      </c>
      <c r="O85" s="5" t="str">
        <f>IF(ISBLANK(VLOOKUP(Proj8[[#This Row],[ID]],Query!$A:$O,15,FALSE)),"",VLOOKUP(Proj8[[#This Row],[ID]],Query!$A:$O,15,FALSE))</f>
        <v/>
      </c>
      <c r="P85" t="str">
        <f>IF(ISBLANK(VLOOKUP(Proj8[[#This Row],[ID]],Query!$A:$P,16,FALSE)),"",VLOOKUP(Proj8[[#This Row],[ID]],Query!$A:$P,16,FALSE))</f>
        <v/>
      </c>
    </row>
    <row r="86" spans="1:16">
      <c r="A86" s="18" t="s">
        <v>706</v>
      </c>
      <c r="L86" s="5" t="str">
        <f>IF(ISBLANK(VLOOKUP(Proj8[[#This Row],[ID]],Query!$A:$L,12,FALSE)),"",VLOOKUP(Proj8[[#This Row],[ID]],Query!$A:$L,12,FALSE))</f>
        <v/>
      </c>
      <c r="M86" s="5" t="str">
        <f>IF(ISBLANK(VLOOKUP(Proj8[[#This Row],[ID]],Query!$A:$M,13,FALSE)),"",VLOOKUP(Proj8[[#This Row],[ID]],Query!$A:$M,13,FALSE))</f>
        <v/>
      </c>
      <c r="N86" s="5" t="str">
        <f>IF(ISBLANK(VLOOKUP(Proj8[[#This Row],[ID]],Query!$A:$N,14,FALSE)),"",VLOOKUP(Proj8[[#This Row],[ID]],Query!$A:$N,14,FALSE))</f>
        <v/>
      </c>
      <c r="O86" s="5" t="str">
        <f>IF(ISBLANK(VLOOKUP(Proj8[[#This Row],[ID]],Query!$A:$O,15,FALSE)),"",VLOOKUP(Proj8[[#This Row],[ID]],Query!$A:$O,15,FALSE))</f>
        <v/>
      </c>
      <c r="P86" t="str">
        <f>IF(ISBLANK(VLOOKUP(Proj8[[#This Row],[ID]],Query!$A:$P,16,FALSE)),"",VLOOKUP(Proj8[[#This Row],[ID]],Query!$A:$P,16,FALSE))</f>
        <v/>
      </c>
    </row>
    <row r="87" spans="1:16">
      <c r="A87" s="18" t="s">
        <v>707</v>
      </c>
      <c r="L87" s="5" t="str">
        <f>IF(ISBLANK(VLOOKUP(Proj8[[#This Row],[ID]],Query!$A:$L,12,FALSE)),"",VLOOKUP(Proj8[[#This Row],[ID]],Query!$A:$L,12,FALSE))</f>
        <v/>
      </c>
      <c r="M87" s="5" t="str">
        <f>IF(ISBLANK(VLOOKUP(Proj8[[#This Row],[ID]],Query!$A:$M,13,FALSE)),"",VLOOKUP(Proj8[[#This Row],[ID]],Query!$A:$M,13,FALSE))</f>
        <v/>
      </c>
      <c r="N87" s="5" t="str">
        <f>IF(ISBLANK(VLOOKUP(Proj8[[#This Row],[ID]],Query!$A:$N,14,FALSE)),"",VLOOKUP(Proj8[[#This Row],[ID]],Query!$A:$N,14,FALSE))</f>
        <v/>
      </c>
      <c r="O87" s="5" t="str">
        <f>IF(ISBLANK(VLOOKUP(Proj8[[#This Row],[ID]],Query!$A:$O,15,FALSE)),"",VLOOKUP(Proj8[[#This Row],[ID]],Query!$A:$O,15,FALSE))</f>
        <v/>
      </c>
      <c r="P87" t="str">
        <f>IF(ISBLANK(VLOOKUP(Proj8[[#This Row],[ID]],Query!$A:$P,16,FALSE)),"",VLOOKUP(Proj8[[#This Row],[ID]],Query!$A:$P,16,FALSE))</f>
        <v/>
      </c>
    </row>
    <row r="88" spans="1:16">
      <c r="A88" s="18" t="s">
        <v>708</v>
      </c>
      <c r="L88" s="5" t="str">
        <f>IF(ISBLANK(VLOOKUP(Proj8[[#This Row],[ID]],Query!$A:$L,12,FALSE)),"",VLOOKUP(Proj8[[#This Row],[ID]],Query!$A:$L,12,FALSE))</f>
        <v/>
      </c>
      <c r="M88" s="5" t="str">
        <f>IF(ISBLANK(VLOOKUP(Proj8[[#This Row],[ID]],Query!$A:$M,13,FALSE)),"",VLOOKUP(Proj8[[#This Row],[ID]],Query!$A:$M,13,FALSE))</f>
        <v/>
      </c>
      <c r="N88" s="5" t="str">
        <f>IF(ISBLANK(VLOOKUP(Proj8[[#This Row],[ID]],Query!$A:$N,14,FALSE)),"",VLOOKUP(Proj8[[#This Row],[ID]],Query!$A:$N,14,FALSE))</f>
        <v/>
      </c>
      <c r="O88" s="5" t="str">
        <f>IF(ISBLANK(VLOOKUP(Proj8[[#This Row],[ID]],Query!$A:$O,15,FALSE)),"",VLOOKUP(Proj8[[#This Row],[ID]],Query!$A:$O,15,FALSE))</f>
        <v/>
      </c>
      <c r="P88" t="str">
        <f>IF(ISBLANK(VLOOKUP(Proj8[[#This Row],[ID]],Query!$A:$P,16,FALSE)),"",VLOOKUP(Proj8[[#This Row],[ID]],Query!$A:$P,16,FALSE))</f>
        <v/>
      </c>
    </row>
    <row r="89" spans="1:16">
      <c r="A89" s="18" t="s">
        <v>709</v>
      </c>
      <c r="L89" s="5" t="str">
        <f>IF(ISBLANK(VLOOKUP(Proj8[[#This Row],[ID]],Query!$A:$L,12,FALSE)),"",VLOOKUP(Proj8[[#This Row],[ID]],Query!$A:$L,12,FALSE))</f>
        <v/>
      </c>
      <c r="M89" s="5" t="str">
        <f>IF(ISBLANK(VLOOKUP(Proj8[[#This Row],[ID]],Query!$A:$M,13,FALSE)),"",VLOOKUP(Proj8[[#This Row],[ID]],Query!$A:$M,13,FALSE))</f>
        <v/>
      </c>
      <c r="N89" s="5" t="str">
        <f>IF(ISBLANK(VLOOKUP(Proj8[[#This Row],[ID]],Query!$A:$N,14,FALSE)),"",VLOOKUP(Proj8[[#This Row],[ID]],Query!$A:$N,14,FALSE))</f>
        <v/>
      </c>
      <c r="O89" s="5" t="str">
        <f>IF(ISBLANK(VLOOKUP(Proj8[[#This Row],[ID]],Query!$A:$O,15,FALSE)),"",VLOOKUP(Proj8[[#This Row],[ID]],Query!$A:$O,15,FALSE))</f>
        <v/>
      </c>
      <c r="P89" t="str">
        <f>IF(ISBLANK(VLOOKUP(Proj8[[#This Row],[ID]],Query!$A:$P,16,FALSE)),"",VLOOKUP(Proj8[[#This Row],[ID]],Query!$A:$P,16,FALSE))</f>
        <v/>
      </c>
    </row>
    <row r="90" spans="1:16">
      <c r="A90" s="18" t="s">
        <v>710</v>
      </c>
      <c r="L90" s="5" t="str">
        <f>IF(ISBLANK(VLOOKUP(Proj8[[#This Row],[ID]],Query!$A:$L,12,FALSE)),"",VLOOKUP(Proj8[[#This Row],[ID]],Query!$A:$L,12,FALSE))</f>
        <v/>
      </c>
      <c r="M90" s="5" t="str">
        <f>IF(ISBLANK(VLOOKUP(Proj8[[#This Row],[ID]],Query!$A:$M,13,FALSE)),"",VLOOKUP(Proj8[[#This Row],[ID]],Query!$A:$M,13,FALSE))</f>
        <v/>
      </c>
      <c r="N90" s="5" t="str">
        <f>IF(ISBLANK(VLOOKUP(Proj8[[#This Row],[ID]],Query!$A:$N,14,FALSE)),"",VLOOKUP(Proj8[[#This Row],[ID]],Query!$A:$N,14,FALSE))</f>
        <v/>
      </c>
      <c r="O90" s="5" t="str">
        <f>IF(ISBLANK(VLOOKUP(Proj8[[#This Row],[ID]],Query!$A:$O,15,FALSE)),"",VLOOKUP(Proj8[[#This Row],[ID]],Query!$A:$O,15,FALSE))</f>
        <v/>
      </c>
      <c r="P90" t="str">
        <f>IF(ISBLANK(VLOOKUP(Proj8[[#This Row],[ID]],Query!$A:$P,16,FALSE)),"",VLOOKUP(Proj8[[#This Row],[ID]],Query!$A:$P,16,FALSE))</f>
        <v/>
      </c>
    </row>
    <row r="91" spans="1:16">
      <c r="A91" s="18" t="s">
        <v>711</v>
      </c>
      <c r="L91" s="5" t="str">
        <f>IF(ISBLANK(VLOOKUP(Proj8[[#This Row],[ID]],Query!$A:$L,12,FALSE)),"",VLOOKUP(Proj8[[#This Row],[ID]],Query!$A:$L,12,FALSE))</f>
        <v/>
      </c>
      <c r="M91" s="5" t="str">
        <f>IF(ISBLANK(VLOOKUP(Proj8[[#This Row],[ID]],Query!$A:$M,13,FALSE)),"",VLOOKUP(Proj8[[#This Row],[ID]],Query!$A:$M,13,FALSE))</f>
        <v/>
      </c>
      <c r="N91" s="5" t="str">
        <f>IF(ISBLANK(VLOOKUP(Proj8[[#This Row],[ID]],Query!$A:$N,14,FALSE)),"",VLOOKUP(Proj8[[#This Row],[ID]],Query!$A:$N,14,FALSE))</f>
        <v/>
      </c>
      <c r="O91" s="5" t="str">
        <f>IF(ISBLANK(VLOOKUP(Proj8[[#This Row],[ID]],Query!$A:$O,15,FALSE)),"",VLOOKUP(Proj8[[#This Row],[ID]],Query!$A:$O,15,FALSE))</f>
        <v/>
      </c>
      <c r="P91" t="str">
        <f>IF(ISBLANK(VLOOKUP(Proj8[[#This Row],[ID]],Query!$A:$P,16,FALSE)),"",VLOOKUP(Proj8[[#This Row],[ID]],Query!$A:$P,16,FALSE))</f>
        <v/>
      </c>
    </row>
    <row r="92" spans="1:16">
      <c r="A92" s="18" t="s">
        <v>712</v>
      </c>
      <c r="L92" s="5" t="str">
        <f>IF(ISBLANK(VLOOKUP(Proj8[[#This Row],[ID]],Query!$A:$L,12,FALSE)),"",VLOOKUP(Proj8[[#This Row],[ID]],Query!$A:$L,12,FALSE))</f>
        <v/>
      </c>
      <c r="M92" s="5" t="str">
        <f>IF(ISBLANK(VLOOKUP(Proj8[[#This Row],[ID]],Query!$A:$M,13,FALSE)),"",VLOOKUP(Proj8[[#This Row],[ID]],Query!$A:$M,13,FALSE))</f>
        <v/>
      </c>
      <c r="N92" s="5" t="str">
        <f>IF(ISBLANK(VLOOKUP(Proj8[[#This Row],[ID]],Query!$A:$N,14,FALSE)),"",VLOOKUP(Proj8[[#This Row],[ID]],Query!$A:$N,14,FALSE))</f>
        <v/>
      </c>
      <c r="O92" s="5" t="str">
        <f>IF(ISBLANK(VLOOKUP(Proj8[[#This Row],[ID]],Query!$A:$O,15,FALSE)),"",VLOOKUP(Proj8[[#This Row],[ID]],Query!$A:$O,15,FALSE))</f>
        <v/>
      </c>
      <c r="P92" t="str">
        <f>IF(ISBLANK(VLOOKUP(Proj8[[#This Row],[ID]],Query!$A:$P,16,FALSE)),"",VLOOKUP(Proj8[[#This Row],[ID]],Query!$A:$P,16,FALSE))</f>
        <v/>
      </c>
    </row>
    <row r="93" spans="1:16">
      <c r="A93" s="18" t="s">
        <v>713</v>
      </c>
      <c r="L93" s="5" t="str">
        <f>IF(ISBLANK(VLOOKUP(Proj8[[#This Row],[ID]],Query!$A:$L,12,FALSE)),"",VLOOKUP(Proj8[[#This Row],[ID]],Query!$A:$L,12,FALSE))</f>
        <v/>
      </c>
      <c r="M93" s="5" t="str">
        <f>IF(ISBLANK(VLOOKUP(Proj8[[#This Row],[ID]],Query!$A:$M,13,FALSE)),"",VLOOKUP(Proj8[[#This Row],[ID]],Query!$A:$M,13,FALSE))</f>
        <v/>
      </c>
      <c r="N93" s="5" t="str">
        <f>IF(ISBLANK(VLOOKUP(Proj8[[#This Row],[ID]],Query!$A:$N,14,FALSE)),"",VLOOKUP(Proj8[[#This Row],[ID]],Query!$A:$N,14,FALSE))</f>
        <v/>
      </c>
      <c r="O93" s="5" t="str">
        <f>IF(ISBLANK(VLOOKUP(Proj8[[#This Row],[ID]],Query!$A:$O,15,FALSE)),"",VLOOKUP(Proj8[[#This Row],[ID]],Query!$A:$O,15,FALSE))</f>
        <v/>
      </c>
      <c r="P93" t="str">
        <f>IF(ISBLANK(VLOOKUP(Proj8[[#This Row],[ID]],Query!$A:$P,16,FALSE)),"",VLOOKUP(Proj8[[#This Row],[ID]],Query!$A:$P,16,FALSE))</f>
        <v/>
      </c>
    </row>
    <row r="94" spans="1:16">
      <c r="A94" s="18" t="s">
        <v>714</v>
      </c>
      <c r="L94" s="5" t="str">
        <f>IF(ISBLANK(VLOOKUP(Proj8[[#This Row],[ID]],Query!$A:$L,12,FALSE)),"",VLOOKUP(Proj8[[#This Row],[ID]],Query!$A:$L,12,FALSE))</f>
        <v/>
      </c>
      <c r="M94" s="5" t="str">
        <f>IF(ISBLANK(VLOOKUP(Proj8[[#This Row],[ID]],Query!$A:$M,13,FALSE)),"",VLOOKUP(Proj8[[#This Row],[ID]],Query!$A:$M,13,FALSE))</f>
        <v/>
      </c>
      <c r="N94" s="5" t="str">
        <f>IF(ISBLANK(VLOOKUP(Proj8[[#This Row],[ID]],Query!$A:$N,14,FALSE)),"",VLOOKUP(Proj8[[#This Row],[ID]],Query!$A:$N,14,FALSE))</f>
        <v/>
      </c>
      <c r="O94" s="5" t="str">
        <f>IF(ISBLANK(VLOOKUP(Proj8[[#This Row],[ID]],Query!$A:$O,15,FALSE)),"",VLOOKUP(Proj8[[#This Row],[ID]],Query!$A:$O,15,FALSE))</f>
        <v/>
      </c>
      <c r="P94" t="str">
        <f>IF(ISBLANK(VLOOKUP(Proj8[[#This Row],[ID]],Query!$A:$P,16,FALSE)),"",VLOOKUP(Proj8[[#This Row],[ID]],Query!$A:$P,16,FALSE))</f>
        <v/>
      </c>
    </row>
    <row r="95" spans="1:16">
      <c r="A95" s="18" t="s">
        <v>715</v>
      </c>
      <c r="L95" s="5" t="str">
        <f>IF(ISBLANK(VLOOKUP(Proj8[[#This Row],[ID]],Query!$A:$L,12,FALSE)),"",VLOOKUP(Proj8[[#This Row],[ID]],Query!$A:$L,12,FALSE))</f>
        <v/>
      </c>
      <c r="M95" s="5" t="str">
        <f>IF(ISBLANK(VLOOKUP(Proj8[[#This Row],[ID]],Query!$A:$M,13,FALSE)),"",VLOOKUP(Proj8[[#This Row],[ID]],Query!$A:$M,13,FALSE))</f>
        <v/>
      </c>
      <c r="N95" s="5" t="str">
        <f>IF(ISBLANK(VLOOKUP(Proj8[[#This Row],[ID]],Query!$A:$N,14,FALSE)),"",VLOOKUP(Proj8[[#This Row],[ID]],Query!$A:$N,14,FALSE))</f>
        <v/>
      </c>
      <c r="O95" s="5" t="str">
        <f>IF(ISBLANK(VLOOKUP(Proj8[[#This Row],[ID]],Query!$A:$O,15,FALSE)),"",VLOOKUP(Proj8[[#This Row],[ID]],Query!$A:$O,15,FALSE))</f>
        <v/>
      </c>
      <c r="P95" t="str">
        <f>IF(ISBLANK(VLOOKUP(Proj8[[#This Row],[ID]],Query!$A:$P,16,FALSE)),"",VLOOKUP(Proj8[[#This Row],[ID]],Query!$A:$P,16,FALSE))</f>
        <v/>
      </c>
    </row>
    <row r="96" spans="1:16">
      <c r="A96" s="18" t="s">
        <v>716</v>
      </c>
      <c r="L96" s="5" t="str">
        <f>IF(ISBLANK(VLOOKUP(Proj8[[#This Row],[ID]],Query!$A:$L,12,FALSE)),"",VLOOKUP(Proj8[[#This Row],[ID]],Query!$A:$L,12,FALSE))</f>
        <v/>
      </c>
      <c r="M96" s="5" t="str">
        <f>IF(ISBLANK(VLOOKUP(Proj8[[#This Row],[ID]],Query!$A:$M,13,FALSE)),"",VLOOKUP(Proj8[[#This Row],[ID]],Query!$A:$M,13,FALSE))</f>
        <v/>
      </c>
      <c r="N96" s="5" t="str">
        <f>IF(ISBLANK(VLOOKUP(Proj8[[#This Row],[ID]],Query!$A:$N,14,FALSE)),"",VLOOKUP(Proj8[[#This Row],[ID]],Query!$A:$N,14,FALSE))</f>
        <v/>
      </c>
      <c r="O96" s="5" t="str">
        <f>IF(ISBLANK(VLOOKUP(Proj8[[#This Row],[ID]],Query!$A:$O,15,FALSE)),"",VLOOKUP(Proj8[[#This Row],[ID]],Query!$A:$O,15,FALSE))</f>
        <v/>
      </c>
      <c r="P96" t="str">
        <f>IF(ISBLANK(VLOOKUP(Proj8[[#This Row],[ID]],Query!$A:$P,16,FALSE)),"",VLOOKUP(Proj8[[#This Row],[ID]],Query!$A:$P,16,FALSE))</f>
        <v/>
      </c>
    </row>
    <row r="97" spans="1:16">
      <c r="A97" s="18" t="s">
        <v>717</v>
      </c>
      <c r="L97" s="5" t="str">
        <f>IF(ISBLANK(VLOOKUP(Proj8[[#This Row],[ID]],Query!$A:$L,12,FALSE)),"",VLOOKUP(Proj8[[#This Row],[ID]],Query!$A:$L,12,FALSE))</f>
        <v/>
      </c>
      <c r="M97" s="5" t="str">
        <f>IF(ISBLANK(VLOOKUP(Proj8[[#This Row],[ID]],Query!$A:$M,13,FALSE)),"",VLOOKUP(Proj8[[#This Row],[ID]],Query!$A:$M,13,FALSE))</f>
        <v/>
      </c>
      <c r="N97" s="5" t="str">
        <f>IF(ISBLANK(VLOOKUP(Proj8[[#This Row],[ID]],Query!$A:$N,14,FALSE)),"",VLOOKUP(Proj8[[#This Row],[ID]],Query!$A:$N,14,FALSE))</f>
        <v/>
      </c>
      <c r="O97" s="5" t="str">
        <f>IF(ISBLANK(VLOOKUP(Proj8[[#This Row],[ID]],Query!$A:$O,15,FALSE)),"",VLOOKUP(Proj8[[#This Row],[ID]],Query!$A:$O,15,FALSE))</f>
        <v/>
      </c>
      <c r="P97" t="str">
        <f>IF(ISBLANK(VLOOKUP(Proj8[[#This Row],[ID]],Query!$A:$P,16,FALSE)),"",VLOOKUP(Proj8[[#This Row],[ID]],Query!$A:$P,16,FALSE))</f>
        <v/>
      </c>
    </row>
    <row r="98" spans="1:16">
      <c r="A98" s="18" t="s">
        <v>718</v>
      </c>
      <c r="L98" s="5" t="str">
        <f>IF(ISBLANK(VLOOKUP(Proj8[[#This Row],[ID]],Query!$A:$L,12,FALSE)),"",VLOOKUP(Proj8[[#This Row],[ID]],Query!$A:$L,12,FALSE))</f>
        <v/>
      </c>
      <c r="M98" s="5" t="str">
        <f>IF(ISBLANK(VLOOKUP(Proj8[[#This Row],[ID]],Query!$A:$M,13,FALSE)),"",VLOOKUP(Proj8[[#This Row],[ID]],Query!$A:$M,13,FALSE))</f>
        <v/>
      </c>
      <c r="N98" s="5" t="str">
        <f>IF(ISBLANK(VLOOKUP(Proj8[[#This Row],[ID]],Query!$A:$N,14,FALSE)),"",VLOOKUP(Proj8[[#This Row],[ID]],Query!$A:$N,14,FALSE))</f>
        <v/>
      </c>
      <c r="O98" s="5" t="str">
        <f>IF(ISBLANK(VLOOKUP(Proj8[[#This Row],[ID]],Query!$A:$O,15,FALSE)),"",VLOOKUP(Proj8[[#This Row],[ID]],Query!$A:$O,15,FALSE))</f>
        <v/>
      </c>
      <c r="P98" t="str">
        <f>IF(ISBLANK(VLOOKUP(Proj8[[#This Row],[ID]],Query!$A:$P,16,FALSE)),"",VLOOKUP(Proj8[[#This Row],[ID]],Query!$A:$P,16,FALSE))</f>
        <v/>
      </c>
    </row>
    <row r="99" spans="1:16">
      <c r="A99" s="18" t="s">
        <v>719</v>
      </c>
      <c r="L99" s="5" t="str">
        <f>IF(ISBLANK(VLOOKUP(Proj8[[#This Row],[ID]],Query!$A:$L,12,FALSE)),"",VLOOKUP(Proj8[[#This Row],[ID]],Query!$A:$L,12,FALSE))</f>
        <v/>
      </c>
      <c r="M99" s="5" t="str">
        <f>IF(ISBLANK(VLOOKUP(Proj8[[#This Row],[ID]],Query!$A:$M,13,FALSE)),"",VLOOKUP(Proj8[[#This Row],[ID]],Query!$A:$M,13,FALSE))</f>
        <v/>
      </c>
      <c r="N99" s="5" t="str">
        <f>IF(ISBLANK(VLOOKUP(Proj8[[#This Row],[ID]],Query!$A:$N,14,FALSE)),"",VLOOKUP(Proj8[[#This Row],[ID]],Query!$A:$N,14,FALSE))</f>
        <v/>
      </c>
      <c r="O99" s="5" t="str">
        <f>IF(ISBLANK(VLOOKUP(Proj8[[#This Row],[ID]],Query!$A:$O,15,FALSE)),"",VLOOKUP(Proj8[[#This Row],[ID]],Query!$A:$O,15,FALSE))</f>
        <v/>
      </c>
      <c r="P99" t="str">
        <f>IF(ISBLANK(VLOOKUP(Proj8[[#This Row],[ID]],Query!$A:$P,16,FALSE)),"",VLOOKUP(Proj8[[#This Row],[ID]],Query!$A:$P,16,FALSE))</f>
        <v/>
      </c>
    </row>
    <row r="100" spans="1:16">
      <c r="A100" s="18" t="s">
        <v>720</v>
      </c>
      <c r="L100" s="5" t="str">
        <f>IF(ISBLANK(VLOOKUP(Proj8[[#This Row],[ID]],Query!$A:$L,12,FALSE)),"",VLOOKUP(Proj8[[#This Row],[ID]],Query!$A:$L,12,FALSE))</f>
        <v/>
      </c>
      <c r="M100" s="5" t="str">
        <f>IF(ISBLANK(VLOOKUP(Proj8[[#This Row],[ID]],Query!$A:$M,13,FALSE)),"",VLOOKUP(Proj8[[#This Row],[ID]],Query!$A:$M,13,FALSE))</f>
        <v/>
      </c>
      <c r="N100" s="5" t="str">
        <f>IF(ISBLANK(VLOOKUP(Proj8[[#This Row],[ID]],Query!$A:$N,14,FALSE)),"",VLOOKUP(Proj8[[#This Row],[ID]],Query!$A:$N,14,FALSE))</f>
        <v/>
      </c>
      <c r="O100" s="5" t="str">
        <f>IF(ISBLANK(VLOOKUP(Proj8[[#This Row],[ID]],Query!$A:$O,15,FALSE)),"",VLOOKUP(Proj8[[#This Row],[ID]],Query!$A:$O,15,FALSE))</f>
        <v/>
      </c>
      <c r="P100" t="str">
        <f>IF(ISBLANK(VLOOKUP(Proj8[[#This Row],[ID]],Query!$A:$P,16,FALSE)),"",VLOOKUP(Proj8[[#This Row],[ID]],Query!$A:$P,16,FALSE))</f>
        <v/>
      </c>
    </row>
  </sheetData>
  <sheetProtection selectLockedCells="1" selectUnlockedCells="1"/>
  <phoneticPr fontId="10" type="noConversion"/>
  <conditionalFormatting sqref="C2:C100">
    <cfRule type="cellIs" dxfId="60" priority="1" operator="greaterThan">
      <formula>1</formula>
    </cfRule>
  </conditionalFormatting>
  <conditionalFormatting sqref="J2:J100">
    <cfRule type="cellIs" dxfId="59" priority="2" operator="greaterThan">
      <formula>7</formula>
    </cfRule>
  </conditionalFormatting>
  <dataValidations count="1">
    <dataValidation type="list" allowBlank="1" showInputMessage="1" showErrorMessage="1" sqref="K2:K1048575" xr:uid="{C7EB6278-F029-4BA3-9327-ACB88199846C}">
      <formula1>"goedgekeurd, afgekeurd, te herwerken"</formula1>
    </dataValidation>
  </dataValidations>
  <hyperlinks>
    <hyperlink ref="G2" r:id="rId1" xr:uid="{4FACA22B-C55D-44FE-8A2E-C12BEBAACC5B}"/>
    <hyperlink ref="G3" r:id="rId2" xr:uid="{A3228EC6-D3AC-4DCC-B4D5-AB4FAF820F3B}"/>
    <hyperlink ref="G4" r:id="rId3" location="specs" xr:uid="{043D08FB-44EE-44BB-BA6B-7F5C0800FAD6}"/>
    <hyperlink ref="G5" r:id="rId4" xr:uid="{009CFB41-06A8-428A-BA5D-33AD1321D35A}"/>
    <hyperlink ref="G6" r:id="rId5" xr:uid="{0D27784B-968D-4B60-8FC9-F6E843D59289}"/>
    <hyperlink ref="G8" r:id="rId6" xr:uid="{5BEA6F88-932B-439A-9D78-94BD8A147A19}"/>
    <hyperlink ref="G10" r:id="rId7" xr:uid="{3C348BBB-4549-4452-A82D-9C03156E05C3}"/>
    <hyperlink ref="G11" r:id="rId8" xr:uid="{9E7A4BA1-5BBC-4973-9CAA-D0245AB7FC8A}"/>
  </hyperlinks>
  <pageMargins left="0.7" right="0.7" top="0.75" bottom="0.75" header="0.3" footer="0.3"/>
  <pageSetup paperSize="9" orientation="portrait" r:id="rId9"/>
  <legacyDrawing r:id="rId10"/>
  <tableParts count="1">
    <tablePart r:id="rId11"/>
  </tableParts>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Title="Selecteer een winkel uit de lijs" error="Je hebt een winkel gekozen die niet uit de voorgedefinieerde lijst komt. Controleer of er geen tikfout in de cel staat of bespreek het gebruik van een andere winkel met jouw coach." xr:uid="{9E9242E2-4A35-4929-8730-4E4F45836C7F}">
          <x14:formula1>
            <xm:f>Winkels!$A:$A</xm:f>
          </x14:formula1>
          <xm:sqref>E1</xm:sqref>
        </x14:dataValidation>
        <x14:dataValidation type="list" errorStyle="warning" allowBlank="1" showInputMessage="1" errorTitle="Selecteer een winkel uit de lijs" error="Je hebt een winkel gekozen die niet uit de voorgedefinieerde lijst komt. Controleer of er geen tikfout in de cel staat of bespreek het gebruik van een andere winkel met jouw coach." xr:uid="{98A4A973-5760-489A-962D-2B3617BD8E28}">
          <x14:formula1>
            <xm:f>Winkels!$A:$A</xm:f>
          </x14:formula1>
          <xm:sqref>E2:E100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0 H A A B Q S w M E F A A C A A g A T X x K W d N O u l e m A A A A 9 g A A A B I A H A B D b 2 5 m a W c v U G F j a 2 F n Z S 5 4 b W w g o h g A K K A U A A A A A A A A A A A A A A A A A A A A A A A A A A A A e 7 9 7 v 4 1 9 R W 6 O Q l l q U X F m f p 6 t k q G e g Z J C c U l i X k p i T n 5 e q q 1 S X r 6 S v R 0 v l 0 1 A Y n J 2 Y n q q A l B 1 X r F V R X G K r V J G S U m B l b 5 + e X m 5 X r m x X n 5 R u r 6 R g Y G h f o S v T 3 B y R m p u o h J c c S Z h x b q Z e S B r k 1 O V 7 G z C I K 6 x M 9 I z N D b W M z X X M 7 D R h 4 n Z + G b m I e S N g O 4 F y S I J 2 j i X 5 p S U F q X a 5 e X o O r n a 6 M O 4 N v p Q L 9 g B A F B L A w Q U A A I A C A B N f E p Z 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T X x K W X S J D + l + B A A A h y c A A B M A H A B G b 3 J t d W x h c y 9 T Z W N 0 a W 9 u M S 5 t I K I Y A C i g F A A A A A A A A A A A A A A A A A A A A A A A A A A A A O 2 a 3 0 / j O B D H 3 5 H 4 H 6 z w k k i 5 a o s A g V b c C V j u h B Y W r n S X B 4 R O J p m 2 p o 5 d 2 W 6 A r f q / 7 9 h p m 4 S k 3 a U 6 r f o Q J A Q e 2 2 N 7 v p + x h x 8 a I s O k I L f Z 1 / b H r S 0 9 o A p i c q P k U 5 s c E w 5 m e 4 v g x 6 n C c c f k / C U C 3 j o b K w X C 3 E k 1 f J R y 6 A e T + y 8 0 g W P P T f M e p v d n U h g c 8 R B m s 3 e 8 7 u s I S B + e 2 d N 3 1 o 8 9 d N W l j x x a X U W F 7 k m V n E k + T o Q d p n 2 7 W D i Z e J + o G S e E U p E q S v t e S I z 1 E l M D h i U w D c n E O 6 H C U I 5 d F 8 I c 7 L X s f G f / L J U B I h M d D R R 7 S p l Y T D f w Y t y Q O y a G w C v m E 2 U Y 2 s U 4 S U B V e r 9 2 L i u 2 r s Q t A B l K b U a 4 m C Y + E x F v k d P u X V D d G e 6 4 D + 5 A M Y m l r C 6 R H Q m P 2 Q e B A q S A G 3 q K q 4 7 + k R D 3 Y Q h j l T k i k a T R 4 K + 5 P y p e 3 b B T 0 A Y 4 x w g Q / A R c G 9 3 6 n X / / y E 4 Y r B j v v P a Y o C I i M Q O h D U o 4 4 p Q a b V Z M w x 1 / l y K 2 y + C 3 z 7 g p g 1 q g j E P U w 6 x a E K l J b X h w Z m y 1 r 4 y 9 H u G W h / Y c o t g 1 D b a 3 m F j C W k 7 1 T g Y o 8 X c D b z 2 4 d x u 4 G 7 g 3 H O 6 9 d e H e a + B u 4 N 5 w u P f X h X u / g b u B e 8 P h P l g X 7 o M G 7 g b u D Y f 7 c F 2 4 D x u 4 G 7 g 3 H O 6 j d e E + a u B u 4 N 5 w u N s f 1 q W 7 / a H B u 8 F 7 0 / F u z / F + L 9 3 l X 3 U 3 c D d w / w a 4 k e 1 f R 3 t 3 X b R 3 G 7 Q b t D c Q 7 R P O I V 8 L R E 1 d k j F 5 J p N H J s C f O J z D 0 t 9 + C q 2 9 U m u / 1 D o o t Q 5 L r a N S y 1 Z I Y f l F C c t Z O A 0 W 1 c 8 l y k c Q M d y 8 j S x i A a q Q T L f A I T I d + T x L I Q I Y e y K k I Z d M m 9 a F P k 9 G 5 t V 3 j Q 4 k M o U r a q I B R u P C Q K L 9 D k R S x a 2 / G f D 4 G + V j T M X / A h t 2 3 J I Y c z 4 N g t I D W b + d 4 m V S i f m S v 5 8 1 g f + f A 3 + u l F Q a M 7 6 K f V G C W z l W E W B r i V Q u A D v e J z B 4 P n T s k u u K 6 c R u H 3 R J S m N D c c f M 4 F r w 1 x v F E m Z Y C u 5 G f x O o 7 K 7 X f r Z 6 u F D f W a 9 7 d s q i b + K S 3 A b B D s J v k k d Q s 9 R f W O 3 d + d b G Z Z 9 F l L 8 1 2 9 e j z m Z f l G V 2 v M 0 q f b X j x 4 r a / 4 Z A u W b k K C e s P Z D T 1 g U C G 6 1 M 8 M z m O 4 u L A R L k O / 3 d L e + v i G i w W K J n n d j n 1 z o v g u R s / t s d l K b N x X F g L p 7 i O Y 5 d a e 0 1 H j K 8 7 6 3 p Y e 5 v R J m q c e W a N 1 I z G x f t 5 5 t F L z 4 L y P G f Z J I b J w x v e T 9 1 Z t Y j K f q z w S X 4 D G V h u d B + G h b 2 j h M C Y g Y 2 D w h w D Q Q s 9 + T + C r T G 9 x P n e 9 0 B Z D L J n h 1 J U u s I n z Y 8 u E 1 Q R 7 L r K A 6 K H I s t T D 9 E n z K O j t K H N w s X f 1 i o L W Z y w F 1 w g l k y n c Q x Z t I F P p A v + Q 2 C R m f J Z v o r U i 4 k H m J C v r h E 8 E j Y n v v 9 D C N D s r y v u 5 k s R 1 m v X 9 6 D v W c q l V Z e W N W X U n n 1 V C m Y Z j X S z 8 q i u k J o e e 2 z o t r 5 l Q r n H V X N + y q Z n 1 U v p Y p l O p e q A 5 h R Y G / q G S m 5 Y L O u O U F l W a 1 U B f H R f S P c b x Q u k 8 4 + 3 7 X C 2 Y 5 c t 6 r G 4 Z I 8 q w S z I H F + y V S X 3 t 7 6 + A N Q S w E C L Q A U A A I A C A B N f E p Z 0 0 6 6 V 6 Y A A A D 2 A A A A E g A A A A A A A A A A A A A A A A A A A A A A Q 2 9 u Z m l n L 1 B h Y 2 t h Z 2 U u e G 1 s U E s B A i 0 A F A A C A A g A T X x K W V N y O C y b A A A A 4 Q A A A B M A A A A A A A A A A A A A A A A A 8 g A A A F t D b 2 5 0 Z W 5 0 X 1 R 5 c G V z X S 5 4 b W x Q S w E C L Q A U A A I A C A B N f E p Z d I k P 6 X 4 E A A C H J w A A E w A A A A A A A A A A A A A A A A D a A Q A A R m 9 y b X V s Y X M v U 2 V j d G l v b j E u b V B L B Q Y A A A A A A w A D A M I A A A C l 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1 T g A A A A A A A B N O 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Q c m 9 q M 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w O S 0 y N 1 Q x M T o y N D o w M i 4 3 M T U y M T Q 3 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l E I i B W Y W x 1 Z T 0 i c z F i M z E 5 Z T h l L T Q 5 M j A t N D Y 4 Z i 0 5 M T k z L T k 5 N D J m M G V j M j h l M S I g L z 4 8 R W 5 0 c n k g V H l w Z T 0 i U m V z d W x 0 V H l w Z S I g V m F s d W U 9 I n N U Y W J s Z S I g L z 4 8 R W 5 0 c n k g V H l w Z T 0 i T m F 2 a W d h d G l v b l N 0 Z X B O Y W 1 l I i B W Y W x 1 Z T 0 i c 0 5 h d m l n Y X R p Z S I g L z 4 8 R W 5 0 c n k g V H l w Z T 0 i R m l s b E 9 i a m V j d F R 5 c G U i I F Z h b H V l P S J z Q 2 9 u b m V j d G l v b k 9 u b H k i I C 8 + P C 9 T d G F i b G V F b n R y a W V z P j w v S X R l b T 4 8 S X R l b T 4 8 S X R l b U x v Y 2 F 0 a W 9 u P j x J d G V t V H l w Z T 5 G b 3 J t d W x h P C 9 J d G V t V H l w Z T 4 8 S X R l b V B h d G g + U 2 V j d G l v b j E v U H J v a j E l M j A o M i 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Q t M D k t M j d U M T E 6 M j Q 6 M D I u N z Q 0 M D Q y N l 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J R C I g V m F s d W U 9 I n M 2 M z B m N T E 2 N i 0 0 Z j M w L T R l Y 2 U t O T c x Y y 0 x Z m U 1 Y m J i N m Z j Z j U i I C 8 + P E V u d H J 5 I F R 5 c G U 9 I l J l c 3 V s d F R 5 c G U i I F Z h b H V l P S J z V G F i b G U i I C 8 + P E V u d H J 5 I F R 5 c G U 9 I k 5 h d m l n Y X R p b 2 5 T d G V w T m F t Z S I g V m F s d W U 9 I n N O Y X Z p Z 2 F 0 a W U i I C 8 + P E V u d H J 5 I F R 5 c G U 9 I k Z p b G x P Y m p l Y 3 R U e X B l I i B W Y W x 1 Z T 0 i c 0 N v b m 5 l Y 3 R p b 2 5 P b m x 5 I i A v P j x F b n R y e S B U e X B l P S J M b 2 F k Z W R U b 0 F u Y W x 5 c 2 l z U 2 V y d m l j Z X M i I F Z h b H V l P S J s M C I g L z 4 8 L 1 N 0 Y W J s Z U V u d H J p Z X M + P C 9 J d G V t P j x J d G V t P j x J d G V t T G 9 j Y X R p b 2 4 + P E l 0 Z W 1 U e X B l P k Z v c m 1 1 b G E 8 L 0 l 0 Z W 1 U e X B l P j x J d G V t U G F 0 a D 5 T Z W N 0 a W 9 u M S 9 Q c m 9 q M S U y M C g 0 K 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w O S 0 y N 1 Q x M T o y N D o w M i 4 3 N T A 0 N D c y 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l E I i B W Y W x 1 Z T 0 i c 2 Q x Y W E z Y T U 3 L W N j Z G I t N G E 2 Z S 1 i N m I 5 L T I z M m N i Z j B l Y m I 3 O C I g L z 4 8 R W 5 0 c n k g V H l w Z T 0 i U m V z d W x 0 V H l w Z S I g V m F s d W U 9 I n N U Y W J s Z S I g L z 4 8 R W 5 0 c n k g V H l w Z T 0 i T m F 2 a W d h d G l v b l N 0 Z X B O Y W 1 l I i B W Y W x 1 Z T 0 i c 0 5 h d m l n Y X R p Z S I g L z 4 8 R W 5 0 c n k g V H l w Z T 0 i R m l s b E 9 i a m V j d F R 5 c G U i I F Z h b H V l P S J z Q 2 9 u b m V j d G l v b k 9 u b H k i I C 8 + P E V u d H J 5 I F R 5 c G U 9 I k x v Y W R l Z F R v Q W 5 h b H l z a X N T Z X J 2 a W N l c y I g V m F s d W U 9 I m w w I i A v P j w v U 3 R h Y m x l R W 5 0 c m l l c z 4 8 L 0 l 0 Z W 0 + P E l 0 Z W 0 + P E l 0 Z W 1 M b 2 N h d G l v b j 4 8 S X R l b V R 5 c G U + R m 9 y b X V s Y T w v S X R l b V R 5 c G U + P E l 0 Z W 1 Q Y X R o P l N l Y 3 R p b 2 4 x L 1 B y b 2 o x J T I w K D U 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0 L T A 5 L T I 3 V D E x O j I 0 O j A y L j c 1 N T k 2 O D N 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S U Q i I F Z h b H V l P S J z O G R j Y j k x O W I t N D g 2 O C 0 0 Z D R m L W E 0 Y 2 E t N z A y M T k w N T I 0 N z V i I i A v P j x F b n R y e S B U e X B l P S J S Z X N 1 b H R U e X B l I i B W Y W x 1 Z T 0 i c 1 R h Y m x l I i A v P j x F b n R y e S B U e X B l P S J O Y X Z p Z 2 F 0 a W 9 u U 3 R l c E 5 h b W U i I F Z h b H V l P S J z T m F 2 a W d h d G l l I i A v P j x F b n R y e S B U e X B l P S J G a W x s T 2 J q Z W N 0 V H l w Z S I g V m F s d W U 9 I n N D b 2 5 u Z W N 0 a W 9 u T 2 5 s e S I g L z 4 8 R W 5 0 c n k g V H l w Z T 0 i T G 9 h Z G V k V G 9 B b m F s e X N p c 1 N l c n Z p Y 2 V z I i B W Y W x 1 Z T 0 i b D A i I C 8 + P C 9 T d G F i b G V F b n R y a W V z P j w v S X R l b T 4 8 S X R l b T 4 8 S X R l b U x v Y 2 F 0 a W 9 u P j x J d G V t V H l w Z T 5 G b 3 J t d W x h P C 9 J d G V t V H l w Z T 4 8 S X R l b V B h d G g + U 2 V j d G l v b j E v U H J v a j E l M j A o N i 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Q t M D k t M j d U M T E 6 M j Q 6 M D I u N z Y w M j g x M 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J R C I g V m F s d W U 9 I n M 1 N 2 V j Y W U 3 Y S 0 0 Y z k w L T R h Z T E t Y m V k M y 0 y M j k y M z g 4 Y 2 J h O G Q i I C 8 + P E V u d H J 5 I F R 5 c G U 9 I l J l c 3 V s d F R 5 c G U i I F Z h b H V l P S J z V G F i b G U i I C 8 + P E V u d H J 5 I F R 5 c G U 9 I k 5 h d m l n Y X R p b 2 5 T d G V w T m F t Z S I g V m F s d W U 9 I n N O Y X Z p Z 2 F 0 a W U i I C 8 + P E V u d H J 5 I F R 5 c G U 9 I k Z p b G x P Y m p l Y 3 R U e X B l I i B W Y W x 1 Z T 0 i c 0 N v b m 5 l Y 3 R p b 2 5 P b m x 5 I i A v P j x F b n R y e S B U e X B l P S J M b 2 F k Z W R U b 0 F u Y W x 5 c 2 l z U 2 V y d m l j Z X M i I F Z h b H V l P S J s M C I g L z 4 8 L 1 N 0 Y W J s Z U V u d H J p Z X M + P C 9 J d G V t P j x J d G V t P j x J d G V t T G 9 j Y X R p b 2 4 + P E l 0 Z W 1 U e X B l P k Z v c m 1 1 b G E 8 L 0 l 0 Z W 1 U e X B l P j x J d G V t U G F 0 a D 5 T Z W N 0 a W 9 u M S 9 Q c m 9 q M S U y M C g 4 K 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w O S 0 y N 1 Q x M T o y N D o w M i 4 3 N j Y 1 M j k 0 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l E I i B W Y W x 1 Z T 0 i c z R m Y T M y M W I w L T d k M G Y t N D Y 3 Y y 1 i O T F m L W U w N T I 1 N G J j Z T Q 0 Z i I g L z 4 8 R W 5 0 c n k g V H l w Z T 0 i U m V z d W x 0 V H l w Z S I g V m F s d W U 9 I n N U Y W J s Z S I g L z 4 8 R W 5 0 c n k g V H l w Z T 0 i T m F 2 a W d h d G l v b l N 0 Z X B O Y W 1 l I i B W Y W x 1 Z T 0 i c 0 5 h d m l n Y X R p Z S I g L z 4 8 R W 5 0 c n k g V H l w Z T 0 i R m l s b E 9 i a m V j d F R 5 c G U i I F Z h b H V l P S J z Q 2 9 u b m V j d G l v b k 9 u b H k i I C 8 + P E V u d H J 5 I F R 5 c G U 9 I k x v Y W R l Z F R v Q W 5 h b H l z a X N T Z X J 2 a W N l c y I g V m F s d W U 9 I m w w I i A v P j w v U 3 R h Y m x l R W 5 0 c m l l c z 4 8 L 0 l 0 Z W 0 + P E l 0 Z W 0 + P E l 0 Z W 1 M b 2 N h d G l v b j 4 8 S X R l b V R 5 c G U + R m 9 y b X V s Y T w v S X R l b V R 5 c G U + P E l 0 Z W 1 Q Y X R o P l N l Y 3 R p b 2 4 x L 1 B y b 2 o x J T I w K D k 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0 L T A 5 L T I 3 V D E x O j I 0 O j A y L j c 3 M T A y N j N 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S U Q i I F Z h b H V l P S J z N T N l N T k y Y j k t O D V i Z C 0 0 Z m J j L W I 3 M D g t Z D I y Z D B h M m I 3 Y W Q 3 I i A v P j x F b n R y e S B U e X B l P S J S Z X N 1 b H R U e X B l I i B W Y W x 1 Z T 0 i c 1 R h Y m x l I i A v P j x F b n R y e S B U e X B l P S J O Y X Z p Z 2 F 0 a W 9 u U 3 R l c E 5 h b W U i I F Z h b H V l P S J z T m F 2 a W d h d G l l I i A v P j x F b n R y e S B U e X B l P S J G a W x s T 2 J q Z W N 0 V H l w Z S I g V m F s d W U 9 I n N D b 2 5 u Z W N 0 a W 9 u T 2 5 s e S I g L z 4 8 R W 5 0 c n k g V H l w Z T 0 i T G 9 h Z G V k V G 9 B b m F s e X N p c 1 N l c n Z p Y 2 V z I i B W Y W x 1 Z T 0 i b D A i I C 8 + P C 9 T d G F i b G V F b n R y a W V z P j w v S X R l b T 4 8 S X R l b T 4 8 S X R l b U x v Y 2 F 0 a W 9 u P j x J d G V t V H l w Z T 5 G b 3 J t d W x h P C 9 J d G V t V H l w Z T 4 8 S X R l b V B h d G g + U 2 V j d G l v b j E v U H J v a j E l M j A o M T A 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0 L T A 5 L T I 3 V D E x O j I 0 O j A y L j c 3 N z U 0 N j V 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S U Q i I F Z h b H V l P S J z N T B i O D l i O W M t N D N j Y S 0 0 N T N l L T g 0 N 2 E t N 2 I 5 Y T M z Z D M 4 N T c 3 I i A v P j x F b n R y e S B U e X B l P S J S Z X N 1 b H R U e X B l I i B W Y W x 1 Z T 0 i c 1 R h Y m x l I i A v P j x F b n R y e S B U e X B l P S J O Y X Z p Z 2 F 0 a W 9 u U 3 R l c E 5 h b W U i I F Z h b H V l P S J z T m F 2 a W d h d G l l I i A v P j x F b n R y e S B U e X B l P S J G a W x s T 2 J q Z W N 0 V H l w Z S I g V m F s d W U 9 I n N D b 2 5 u Z W N 0 a W 9 u T 2 5 s e S I g L z 4 8 R W 5 0 c n k g V H l w Z T 0 i T G 9 h Z G V k V G 9 B b m F s e X N p c 1 N l c n Z p Y 2 V z I i B W Y W x 1 Z T 0 i b D A i I C 8 + P C 9 T d G F i b G V F b n R y a W V z P j w v S X R l b T 4 8 S X R l b T 4 8 S X R l b U x v Y 2 F 0 a W 9 u P j x J d G V t V H l w Z T 5 G b 3 J t d W x h P C 9 J d G V t V H l w Z T 4 8 S X R l b V B h d G g + U 2 V j d G l v b j E v Q W x s Z U J l c 3 R l b G x p b m d l b j w v S X R l b V B h d G g + P C 9 J d G V t T G 9 j Y X R p b 2 4 + P F N 0 Y W J s Z U V u d H J p Z X M + P E V u d H J 5 I F R 5 c G U 9 I k Z p b G x D b 3 V u d C I g V m F s d W U 9 I m w x M C I g L z 4 8 R W 5 0 c n k g V H l w Z T 0 i Q n V m Z m V y T m V 4 d F J l Z n J l c 2 g i I F Z h b H V l P S J s M C I g L z 4 8 R W 5 0 c n k g V H l w Z T 0 i R m l s b E V y c m 9 y Q 2 9 k Z S I g V m F s d W U 9 I n N V b m t u b 3 d u I i A v P j x F b n R y e S B U e X B l P S J G a W x s R W 5 h Y m x l Z C I g V m F s d W U 9 I m w w I i A v P j x F b n R y e S B U e X B l P S J G a W x s R X J y b 3 J D b 3 V u d C I g V m F s d W U 9 I m w x M C I g L z 4 8 R W 5 0 c n k g V H l w Z T 0 i R m l s b E x h c 3 R V c G R h d G V k I i B W Y W x 1 Z T 0 i Z D I w M j Q t M T A t M T B U M T M 6 M z Q 6 M j c u N z U w M D k w O F o i I C 8 + P E V u d H J 5 I F R 5 c G U 9 I k Z p b G x D b 2 x 1 b W 5 U e X B l c y I g V m F s d W U 9 I n N C d 0 1 H Q m d Z R 0 F 3 W U R B Q U F B Q U F B Q S I g L z 4 8 R W 5 0 c n k g V H l w Z T 0 i R m l s b E N v b H V t b k 5 h b W V z I i B W Y W x 1 Z T 0 i c 1 s m c X V v d D t E Y X R 1 b S B h Y W 5 2 c m F h Z y Z x d W 9 0 O y w m c X V v d D t B Y W 5 0 Y W w m c X V v d D s s J n F 1 b 3 Q 7 S 2 9 y d G U g b 2 1 z Y 2 h y a W p 2 a W 5 n J n F 1 b 3 Q 7 L C Z x d W 9 0 O 1 d p b m t l b C Z x d W 9 0 O y w m c X V v d D t B c n R p a 2 V s b n V t b W V y J n F 1 b 3 Q 7 L C Z x d W 9 0 O 1 V S T C Z x d W 9 0 O y w m c X V v d D t U b 3 R h b G U g a 2 9 z d H B y a W p z I C h p b m N s L i B C V F c p J n F 1 b 3 Q 7 L C Z x d W 9 0 O 0 F h b m d l d n J h Y W d k I G R v b 3 I m c X V v d D s s J n F 1 b 3 Q 7 Q W F u d G F s I G R h Z 2 V u I G x l d m V y d G l q Z C Z x d W 9 0 O y w m c X V v d D t H b 2 V k Z 2 V r Z X V y Z C B k b 2 9 y I G N v Y W N o P y Z x d W 9 0 O y w m c X V v d D t C Z X N 0 Z W x s a W 5 n I G l u Z 2 V n Z X Z l b i A o U l E t b n V t b W V y K S Z x d W 9 0 O y w m c X V v d D t C Z X N 0 Z W x s a W 5 n I G R v b 3 I g Z m l u Y W 5 j I G R p Z W 5 z d C B n Z X B s Y W F 0 c 3 Q m c X V v d D s s J n F 1 b 3 Q 7 Q m V z d G V s b G l u Z y B 2 Z X J 6 b 2 5 k Z W 4 g K H Z l c n d h Y 2 h 0 d G U g Y W F u a 2 9 t c 3 Q p J n F 1 b 3 Q 7 L C Z x d W 9 0 O 0 J l c 3 R l b G x p b m c g b 2 5 0 d m F u Z 2 V u I C h k Y X R 1 b S k m c X V v d D s s J n F 1 b 3 Q 7 T 3 B t Z X J r a W 5 n Z W 4 m c X V v d D t d 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S U Q i I F Z h b H V l P S J z M T Q 4 Z D g y O G I t Z j M 4 O S 0 0 N T N h L W E 5 N j I t M z V h Z j g z M m Z k M 2 F i I i A v P j x F b n R y e S B U e X B l P S J S Z W x h d G l v b n N o a X B J b m Z v Q 2 9 u d G F p b m V y I i B W Y W x 1 Z T 0 i c 3 s m c X V v d D t j b 2 x 1 b W 5 D b 3 V u d C Z x d W 9 0 O z o x N S w m c X V v d D t r Z X l D b 2 x 1 b W 5 O Y W 1 l c y Z x d W 9 0 O z p b X S w m c X V v d D t x d W V y e V J l b G F 0 a W 9 u c 2 h p c H M m c X V v d D s 6 W 1 0 s J n F 1 b 3 Q 7 Y 2 9 s d W 1 u S W R l b n R p d G l l c y Z x d W 9 0 O z p b J n F 1 b 3 Q 7 U 2 V j d G l v b j E v Q W x s Z U J l c 3 R l b G x p b m d l b i 9 B d X R v U m V t b 3 Z l Z E N v b H V t b n M x L n t E Y X R 1 b S B h Y W 5 2 c m F h Z y w w f S Z x d W 9 0 O y w m c X V v d D t T Z W N 0 a W 9 u M S 9 B b G x l Q m V z d G V s b G l u Z 2 V u L 0 F 1 d G 9 S Z W 1 v d m V k Q 2 9 s d W 1 u c z E u e 0 F h b n R h b C w x f S Z x d W 9 0 O y w m c X V v d D t T Z W N 0 a W 9 u M S 9 B b G x l Q m V z d G V s b G l u Z 2 V u L 0 F 1 d G 9 S Z W 1 v d m V k Q 2 9 s d W 1 u c z E u e 0 t v c n R l I G 9 t c 2 N o c m l q d m l u Z y w y f S Z x d W 9 0 O y w m c X V v d D t T Z W N 0 a W 9 u M S 9 B b G x l Q m V z d G V s b G l u Z 2 V u L 0 F 1 d G 9 S Z W 1 v d m V k Q 2 9 s d W 1 u c z E u e 1 d p b m t l b C w z f S Z x d W 9 0 O y w m c X V v d D t T Z W N 0 a W 9 u M S 9 B b G x l Q m V z d G V s b G l u Z 2 V u L 0 F 1 d G 9 S Z W 1 v d m V k Q 2 9 s d W 1 u c z E u e 0 F y d G l r Z W x u d W 1 t Z X I s N H 0 m c X V v d D s s J n F 1 b 3 Q 7 U 2 V j d G l v b j E v Q W x s Z U J l c 3 R l b G x p b m d l b i 9 B d X R v U m V t b 3 Z l Z E N v b H V t b n M x L n t V U k w s N X 0 m c X V v d D s s J n F 1 b 3 Q 7 U 2 V j d G l v b j E v Q W x s Z U J l c 3 R l b G x p b m d l b i 9 B d X R v U m V t b 3 Z l Z E N v b H V t b n M x L n t U b 3 R h b G U g a 2 9 z d H B y a W p z I C h p b m N s L i B C V F c p L D Z 9 J n F 1 b 3 Q 7 L C Z x d W 9 0 O 1 N l Y 3 R p b 2 4 x L 0 F s b G V C Z X N 0 Z W x s a W 5 n Z W 4 v Q X V 0 b 1 J l b W 9 2 Z W R D b 2 x 1 b W 5 z M S 5 7 Q W F u Z 2 V 2 c m F h Z 2 Q g Z G 9 v c i w 3 f S Z x d W 9 0 O y w m c X V v d D t T Z W N 0 a W 9 u M S 9 B b G x l Q m V z d G V s b G l u Z 2 V u L 0 F 1 d G 9 S Z W 1 v d m V k Q 2 9 s d W 1 u c z E u e 0 F h b n R h b C B k Y W d l b i B s Z X Z l c n R p a m Q s O H 0 m c X V v d D s s J n F 1 b 3 Q 7 U 2 V j d G l v b j E v Q W x s Z U J l c 3 R l b G x p b m d l b i 9 B d X R v U m V t b 3 Z l Z E N v b H V t b n M x L n t H b 2 V k Z 2 V r Z X V y Z C B k b 2 9 y I G N v Y W N o P y w 5 f S Z x d W 9 0 O y w m c X V v d D t T Z W N 0 a W 9 u M S 9 B b G x l Q m V z d G V s b G l u Z 2 V u L 0 F 1 d G 9 S Z W 1 v d m V k Q 2 9 s d W 1 u c z E u e 0 J l c 3 R l b G x p b m c g a W 5 n Z W d l d m V u I C h S U S 1 u d W 1 t Z X I p L D E w f S Z x d W 9 0 O y w m c X V v d D t T Z W N 0 a W 9 u M S 9 B b G x l Q m V z d G V s b G l u Z 2 V u L 0 F 1 d G 9 S Z W 1 v d m V k Q 2 9 s d W 1 u c z E u e 0 J l c 3 R l b G x p b m c g Z G 9 v c i B m a W 5 h b m M g Z G l l b n N 0 I G d l c G x h Y X R z d C w x M X 0 m c X V v d D s s J n F 1 b 3 Q 7 U 2 V j d G l v b j E v Q W x s Z U J l c 3 R l b G x p b m d l b i 9 B d X R v U m V t b 3 Z l Z E N v b H V t b n M x L n t C Z X N 0 Z W x s a W 5 n I H Z l c n p v b m R l b i A o d m V y d 2 F j a H R 0 Z S B h Y W 5 r b 2 1 z d C k s M T J 9 J n F 1 b 3 Q 7 L C Z x d W 9 0 O 1 N l Y 3 R p b 2 4 x L 0 F s b G V C Z X N 0 Z W x s a W 5 n Z W 4 v Q X V 0 b 1 J l b W 9 2 Z W R D b 2 x 1 b W 5 z M S 5 7 Q m V z d G V s b G l u Z y B v b n R 2 Y W 5 n Z W 4 g K G R h d H V t K S w x M 3 0 m c X V v d D s s J n F 1 b 3 Q 7 U 2 V j d G l v b j E v Q W x s Z U J l c 3 R l b G x p b m d l b i 9 B d X R v U m V t b 3 Z l Z E N v b H V t b n M x L n t P c G 1 l c m t p b m d l b i w x N H 0 m c X V v d D t d L C Z x d W 9 0 O 0 N v b H V t b k N v d W 5 0 J n F 1 b 3 Q 7 O j E 1 L C Z x d W 9 0 O 0 t l e U N v b H V t b k 5 h b W V z J n F 1 b 3 Q 7 O l t d L C Z x d W 9 0 O 0 N v b H V t b k l k Z W 5 0 a X R p Z X M m c X V v d D s 6 W y Z x d W 9 0 O 1 N l Y 3 R p b 2 4 x L 0 F s b G V C Z X N 0 Z W x s a W 5 n Z W 4 v Q X V 0 b 1 J l b W 9 2 Z W R D b 2 x 1 b W 5 z M S 5 7 R G F 0 d W 0 g Y W F u d n J h Y W c s M H 0 m c X V v d D s s J n F 1 b 3 Q 7 U 2 V j d G l v b j E v Q W x s Z U J l c 3 R l b G x p b m d l b i 9 B d X R v U m V t b 3 Z l Z E N v b H V t b n M x L n t B Y W 5 0 Y W w s M X 0 m c X V v d D s s J n F 1 b 3 Q 7 U 2 V j d G l v b j E v Q W x s Z U J l c 3 R l b G x p b m d l b i 9 B d X R v U m V t b 3 Z l Z E N v b H V t b n M x L n t L b 3 J 0 Z S B v b X N j a H J p a n Z p b m c s M n 0 m c X V v d D s s J n F 1 b 3 Q 7 U 2 V j d G l v b j E v Q W x s Z U J l c 3 R l b G x p b m d l b i 9 B d X R v U m V t b 3 Z l Z E N v b H V t b n M x L n t X a W 5 r Z W w s M 3 0 m c X V v d D s s J n F 1 b 3 Q 7 U 2 V j d G l v b j E v Q W x s Z U J l c 3 R l b G x p b m d l b i 9 B d X R v U m V t b 3 Z l Z E N v b H V t b n M x L n t B c n R p a 2 V s b n V t b W V y L D R 9 J n F 1 b 3 Q 7 L C Z x d W 9 0 O 1 N l Y 3 R p b 2 4 x L 0 F s b G V C Z X N 0 Z W x s a W 5 n Z W 4 v Q X V 0 b 1 J l b W 9 2 Z W R D b 2 x 1 b W 5 z M S 5 7 V V J M L D V 9 J n F 1 b 3 Q 7 L C Z x d W 9 0 O 1 N l Y 3 R p b 2 4 x L 0 F s b G V C Z X N 0 Z W x s a W 5 n Z W 4 v Q X V 0 b 1 J l b W 9 2 Z W R D b 2 x 1 b W 5 z M S 5 7 V G 9 0 Y W x l I G t v c 3 R w c m l q c y A o a W 5 j b C 4 g Q l R X K S w 2 f S Z x d W 9 0 O y w m c X V v d D t T Z W N 0 a W 9 u M S 9 B b G x l Q m V z d G V s b G l u Z 2 V u L 0 F 1 d G 9 S Z W 1 v d m V k Q 2 9 s d W 1 u c z E u e 0 F h b m d l d n J h Y W d k I G R v b 3 I s N 3 0 m c X V v d D s s J n F 1 b 3 Q 7 U 2 V j d G l v b j E v Q W x s Z U J l c 3 R l b G x p b m d l b i 9 B d X R v U m V t b 3 Z l Z E N v b H V t b n M x L n t B Y W 5 0 Y W w g Z G F n Z W 4 g b G V 2 Z X J 0 a W p k L D h 9 J n F 1 b 3 Q 7 L C Z x d W 9 0 O 1 N l Y 3 R p b 2 4 x L 0 F s b G V C Z X N 0 Z W x s a W 5 n Z W 4 v Q X V 0 b 1 J l b W 9 2 Z W R D b 2 x 1 b W 5 z M S 5 7 R 2 9 l Z G d l a 2 V 1 c m Q g Z G 9 v c i B j b 2 F j a D 8 s O X 0 m c X V v d D s s J n F 1 b 3 Q 7 U 2 V j d G l v b j E v Q W x s Z U J l c 3 R l b G x p b m d l b i 9 B d X R v U m V t b 3 Z l Z E N v b H V t b n M x L n t C Z X N 0 Z W x s a W 5 n I G l u Z 2 V n Z X Z l b i A o U l E t b n V t b W V y K S w x M H 0 m c X V v d D s s J n F 1 b 3 Q 7 U 2 V j d G l v b j E v Q W x s Z U J l c 3 R l b G x p b m d l b i 9 B d X R v U m V t b 3 Z l Z E N v b H V t b n M x L n t C Z X N 0 Z W x s a W 5 n I G R v b 3 I g Z m l u Y W 5 j I G R p Z W 5 z d C B n Z X B s Y W F 0 c 3 Q s M T F 9 J n F 1 b 3 Q 7 L C Z x d W 9 0 O 1 N l Y 3 R p b 2 4 x L 0 F s b G V C Z X N 0 Z W x s a W 5 n Z W 4 v Q X V 0 b 1 J l b W 9 2 Z W R D b 2 x 1 b W 5 z M S 5 7 Q m V z d G V s b G l u Z y B 2 Z X J 6 b 2 5 k Z W 4 g K H Z l c n d h Y 2 h 0 d G U g Y W F u a 2 9 t c 3 Q p L D E y f S Z x d W 9 0 O y w m c X V v d D t T Z W N 0 a W 9 u M S 9 B b G x l Q m V z d G V s b G l u Z 2 V u L 0 F 1 d G 9 S Z W 1 v d m V k Q 2 9 s d W 1 u c z E u e 0 J l c 3 R l b G x p b m c g b 2 5 0 d m F u Z 2 V u I C h k Y X R 1 b S k s M T N 9 J n F 1 b 3 Q 7 L C Z x d W 9 0 O 1 N l Y 3 R p b 2 4 x L 0 F s b G V C Z X N 0 Z W x s a W 5 n Z W 4 v Q X V 0 b 1 J l b W 9 2 Z W R D b 2 x 1 b W 5 z M S 5 7 T 3 B t Z X J r a W 5 n Z W 4 s M T R 9 J n F 1 b 3 Q 7 X S w m c X V v d D t S Z W x h d G l v b n N o a X B J b m Z v J n F 1 b 3 Q 7 O l t d f S I g L z 4 8 R W 5 0 c n k g V H l w Z T 0 i U m V z d W x 0 V H l w Z S I g V m F s d W U 9 I n N U Y W J s Z S I g L z 4 8 R W 5 0 c n k g V H l w Z T 0 i T m F 2 a W d h d G l v b l N 0 Z X B O Y W 1 l I i B W Y W x 1 Z T 0 i c 0 5 h d m l n Y X R p Z S I g L z 4 8 R W 5 0 c n k g V H l w Z T 0 i R m l s b E 9 i a m V j d F R 5 c G U i I F Z h b H V l P S J z Q 2 9 u b m V j d G l v b k 9 u b H k i I C 8 + P E V u d H J 5 I F R 5 c G U 9 I k 5 h b W V V c G R h d G V k Q W Z 0 Z X J G a W x s I i B W Y W x 1 Z T 0 i b D A i I C 8 + P E V u d H J 5 I F R 5 c G U 9 I k F k Z G V k V G 9 E Y X R h T W 9 k Z W w i I F Z h b H V l P S J s M C I g L z 4 8 L 1 N 0 Y W J s Z U V u d H J p Z X M + P C 9 J d G V t P j x J d G V t P j x J d G V t T G 9 j Y X R p b 2 4 + P E l 0 Z W 1 U e X B l P k Z v c m 1 1 b G E 8 L 0 l 0 Z W 1 U e X B l P j x J d G V t U G F 0 a D 5 T Z W N 0 a W 9 u M S 9 Q c m 9 q M S U y M C g x M S 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Q t M D k t M j d U M T E 6 M j Q 6 M D I u O D A z N D E 5 N F 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J R C I g V m F s d W U 9 I n M 3 N 2 M 1 O T A 5 O C 0 w Y j E x L T Q 2 N m Q t Y j F l M i 0 4 Z D I w M 2 F h N T d h M j I i I C 8 + P E V u d H J 5 I F R 5 c G U 9 I l J l c 3 V s d F R 5 c G U i I F Z h b H V l P S J z V G F i b G U i I C 8 + P E V u d H J 5 I F R 5 c G U 9 I k 5 h d m l n Y X R p b 2 5 T d G V w T m F t Z S I g V m F s d W U 9 I n N O Y X Z p Z 2 F 0 a W 9 u I i A v P j x F b n R y e S B U e X B l P S J G a W x s T 2 J q Z W N 0 V H l w Z S I g V m F s d W U 9 I n N D b 2 5 u Z W N 0 a W 9 u T 2 5 s e S I g L z 4 8 L 1 N 0 Y W J s Z U V u d H J p Z X M + P C 9 J d G V t P j x J d G V t P j x J d G V t T G 9 j Y X R p b 2 4 + P E l 0 Z W 1 U e X B l P k Z v c m 1 1 b G E 8 L 0 l 0 Z W 1 U e X B l P j x J d G V t U G F 0 a D 5 T Z W N 0 a W 9 u M S 9 Q c m 9 q M S U y M C g x M i 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Q t M D k t M j d U M T E 6 M j Q 6 M D I u O D A 4 O D M 3 N l 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J R C I g V m F s d W U 9 I n N h N m N i M m R j N C 1 h M T l i L T R i O G U t Y T B i Z C 0 0 N T Y 0 M j U x N m M w M z k i I C 8 + P E V u d H J 5 I F R 5 c G U 9 I l J l c 3 V s d F R 5 c G U i I F Z h b H V l P S J z V G F i b G U i I C 8 + P E V u d H J 5 I F R 5 c G U 9 I k 5 h d m l n Y X R p b 2 5 T d G V w T m F t Z S I g V m F s d W U 9 I n N O Y X Z p Z 2 F 0 a W 9 u I i A v P j x F b n R y e S B U e X B l P S J G a W x s T 2 J q Z W N 0 V H l w Z S I g V m F s d W U 9 I n N D b 2 5 u Z W N 0 a W 9 u T 2 5 s e S I g L z 4 8 L 1 N 0 Y W J s Z U V u d H J p Z X M + P C 9 J d G V t P j x J d G V t P j x J d G V t T G 9 j Y X R p b 2 4 + P E l 0 Z W 1 U e X B l P k Z v c m 1 1 b G E 8 L 0 l 0 Z W 1 U e X B l P j x J d G V t U G F 0 a D 5 T Z W N 0 a W 9 u M S 9 B b G x l Q m V z d G V s b G l u Z 2 V u J T I w K D I p P C 9 J d G V t U G F 0 a D 4 8 L 0 l 0 Z W 1 M b 2 N h d G l v b j 4 8 U 3 R h Y m x l R W 5 0 c m l l c z 4 8 R W 5 0 c n k g V H l w Z T 0 i Q W R k Z W R U b 0 R h d G F N b 2 R l b C I g V m F s d W U 9 I m w w I i A v P j x F b n R y e S B U e X B l P S J C d W Z m Z X J O Z X h 0 U m V m c m V z a C I g V m F s d W U 9 I m w w I i A v P j x F b n R y e S B U e X B l P S J G a W x s Q 2 9 1 b n Q i I F Z h b H V l P S J s O T k w I i A v P j x F b n R y e S B U e X B l P S J G a W x s R W 5 h Y m x l Z C I g V m F s d W U 9 I m w x I i A v P j x F b n R y e S B U e X B l P S J G a W x s R X J y b 3 J D b 2 R l I i B W Y W x 1 Z T 0 i c 1 V u a 2 5 v d 2 4 i I C 8 + P E V u d H J 5 I F R 5 c G U 9 I k Z p b G x F c n J v c k N v d W 5 0 I i B W Y W x 1 Z T 0 i b D I y I i A v P j x F b n R y e S B U e X B l P S J G a W x s T G F z d F V w Z G F 0 Z W Q i I F Z h b H V l P S J k M j A y N C 0 x M C 0 x M F Q x M j o y N j o 1 M i 4 z M z g 4 O D A x W i I g L z 4 8 R W 5 0 c n k g V H l w Z T 0 i R m l s b E N v b H V t b l R 5 c G V z I i B W Y W x 1 Z T 0 i c 0 F B Y 0 R C Z 1 l H Q m d N R 0 F 3 Q U F B Q U F B Q U E 9 P S I g L z 4 8 R W 5 0 c n k g V H l w Z T 0 i R m l s b E N v b H V t b k 5 h b W V z I i B W Y W x 1 Z T 0 i c 1 s m c X V v d D t J R C Z x d W 9 0 O y w m c X V v d D t E Y X R 1 b S B h Y W 5 2 c m F h Z y Z x d W 9 0 O y w m c X V v d D t B Y W 5 0 Y W w m c X V v d D s s J n F 1 b 3 Q 7 S 2 9 y d G U g b 2 1 z Y 2 h y a W p 2 a W 5 n J n F 1 b 3 Q 7 L C Z x d W 9 0 O 1 d p b m t l b C Z x d W 9 0 O y w m c X V v d D t B c n R p a 2 V s b n V t b W V y J n F 1 b 3 Q 7 L C Z x d W 9 0 O 1 V S T C Z x d W 9 0 O y w m c X V v d D t U b 3 R h b G U g a 2 9 z d H B y a W p z I C h p b m N s L i B C V F c p J n F 1 b 3 Q 7 L C Z x d W 9 0 O 0 F h b m d l d n J h Y W d k I G R v b 3 I m c X V v d D s s J n F 1 b 3 Q 7 Q W F u d G F s I G R h Z 2 V u I G x l d m V y d G l q Z C Z x d W 9 0 O y w m c X V v d D t H b 2 V k Z 2 V r Z X V y Z C B k b 2 9 y I G N v Y W N o P y Z x d W 9 0 O y w m c X V v d D t C Z X N 0 Z W x s a W 5 n I G l u Z 2 V n Z X Z l b i A o U l E t b n V t b W V y K S Z x d W 9 0 O y w m c X V v d D t C Z X N 0 Z W x s a W 5 n I G R v b 3 I g Z m l u Y W 5 j I G R p Z W 5 z d C B n Z X B s Y W F 0 c 3 Q m c X V v d D s s J n F 1 b 3 Q 7 Q m V z d G V s b G l u Z y B 2 Z X J 6 b 2 5 k Z W 4 g K H Z l c n d h Y 2 h 0 d G U g Y W F u a 2 9 t c 3 Q p J n F 1 b 3 Q 7 L C Z x d W 9 0 O 0 J l c 3 R l b G x p b m c g b 2 5 0 d m F u Z 2 V u I C h k Y X R 1 b S k m c X V v d D s s J n F 1 b 3 Q 7 T 3 B t Z X J r a W 5 n Z W 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O T M 4 O T J l N T E t Y j N i M y 0 0 Y W M w L W I 3 M j c t Y W U 0 M z V m Z j h h M z U 3 I i A v P j x F b n R y e S B U e X B l P S J S Z X N 1 b H R U e X B l I i B W Y W x 1 Z T 0 i c 1 R h Y m x l I i A v P j x F b n R y e S B U e X B l P S J O Y X Z p Z 2 F 0 a W 9 u U 3 R l c E 5 h b W U i I F Z h b H V l P S J z T m F 2 a W d h d G l l I i A v P j x F b n R y e S B U e X B l P S J G a W x s T 2 J q Z W N 0 V H l w Z S I g V m F s d W U 9 I n N U Y W J s Z S I g L z 4 8 R W 5 0 c n k g V H l w Z T 0 i T m F t Z V V w Z G F 0 Z W R B Z n R l c k Z p b G w i I F Z h b H V l P S J s M C I g L z 4 8 R W 5 0 c n k g V H l w Z T 0 i R m l s b F R h c m d l d C I g V m F s d W U 9 I n N B b G x l Q m V z d G V s b G l u Z 2 V u X 1 8 y I i A v P j x F b n R y e S B U e X B l P S J M b 2 F k Z W R U b 0 F u Y W x 5 c 2 l z U 2 V y d m l j Z X M i I F Z h b H V l P S J s M C I g L z 4 8 L 1 N 0 Y W J s Z U V u d H J p Z X M + P C 9 J d G V t P j x J d G V t P j x J d G V t T G 9 j Y X R p b 2 4 + P E l 0 Z W 1 U e X B l P k Z v c m 1 1 b G E 8 L 0 l 0 Z W 1 U e X B l P j x J d G V t U G F 0 a D 5 T Z W N 0 a W 9 u M S 9 F c n J v c n M l M j B p b i U y M E F s b G V C Z X N 0 Z W x s a W 5 n Z W 4 l M j A o M i 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Q t M D k t M j d U M T E 6 M j Q 6 M D I u O D I z M D c 5 N 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J R C I g V m F s d W U 9 I n M 3 Z T E 1 M z R h M S 0 w O D N l L T Q z M T I t Y T F i Y i 1 j Z T k w O G E 3 M j M y Y z Q i I C 8 + P E V u d H J 5 I F R 5 c G U 9 I l J l c 3 V s d F R 5 c G U i I F Z h b H V l P S J z V G F i b G U i I C 8 + P E V u d H J 5 I F R 5 c G U 9 I k 5 h d m l n Y X R p b 2 5 T d G V w T m F t Z S I g V m F s d W U 9 I n N O Y X Z p Z 2 F 0 a W 9 u I i A v P j x F b n R y e S B U e X B l P S J G a W x s T 2 J q Z W N 0 V H l w Z S I g V m F s d W U 9 I n N D b 2 5 u Z W N 0 a W 9 u T 2 5 s e S I g L z 4 8 L 1 N 0 Y W J s Z U V u d H J p Z X M + P C 9 J d G V t P j x J d G V t P j x J d G V t T G 9 j Y X R p b 2 4 + P E l 0 Z W 1 U e X B l P k Z v c m 1 1 b G E 8 L 0 l 0 Z W 1 U e X B l P j x J d G V t U G F 0 a D 5 T Z W N 0 a W 9 u M S 9 Q c m 9 q M S 9 C c m 9 u P C 9 J d G V t U G F 0 a D 4 8 L 0 l 0 Z W 1 M b 2 N h d G l v b j 4 8 U 3 R h Y m x l R W 5 0 c m l l c y A v P j w v S X R l b T 4 8 S X R l b T 4 8 S X R l b U x v Y 2 F 0 a W 9 u P j x J d G V t V H l w Z T 5 G b 3 J t d W x h P C 9 J d G V t V H l w Z T 4 8 S X R l b V B h d G g + U 2 V j d G l v b j E v U H J v a j E v V H l w Z S U y M G d l d 2 l q e m l n Z D w v S X R l b V B h d G g + P C 9 J d G V t T G 9 j Y X R p b 2 4 + P F N 0 Y W J s Z U V u d H J p Z X M g L z 4 8 L 0 l 0 Z W 0 + P E l 0 Z W 0 + P E l 0 Z W 1 M b 2 N h d G l v b j 4 8 S X R l b V R 5 c G U + R m 9 y b X V s Y T w v S X R l b V R 5 c G U + P E l 0 Z W 1 Q Y X R o P l N l Y 3 R p b 2 4 x L 1 B y b 2 o x J T I w K D I p L 0 J y b 2 4 8 L 0 l 0 Z W 1 Q Y X R o P j w v S X R l b U x v Y 2 F 0 a W 9 u P j x T d G F i b G V F b n R y a W V z I C 8 + P C 9 J d G V t P j x J d G V t P j x J d G V t T G 9 j Y X R p b 2 4 + P E l 0 Z W 1 U e X B l P k Z v c m 1 1 b G E 8 L 0 l 0 Z W 1 U e X B l P j x J d G V t U G F 0 a D 5 T Z W N 0 a W 9 u M S 9 Q c m 9 q M S U y M C g y K S 9 U e X B l J T I w Z 2 V 3 a W p 6 a W d k P C 9 J d G V t U G F 0 a D 4 8 L 0 l 0 Z W 1 M b 2 N h d G l v b j 4 8 U 3 R h Y m x l R W 5 0 c m l l c y A v P j w v S X R l b T 4 8 S X R l b T 4 8 S X R l b U x v Y 2 F 0 a W 9 u P j x J d G V t V H l w Z T 5 G b 3 J t d W x h P C 9 J d G V t V H l w Z T 4 8 S X R l b V B h d G g + U 2 V j d G l v b j E v U H J v a j E l M j A o N C k v Q n J v b j w v S X R l b V B h d G g + P C 9 J d G V t T G 9 j Y X R p b 2 4 + P F N 0 Y W J s Z U V u d H J p Z X M g L z 4 8 L 0 l 0 Z W 0 + P E l 0 Z W 0 + P E l 0 Z W 1 M b 2 N h d G l v b j 4 8 S X R l b V R 5 c G U + R m 9 y b X V s Y T w v S X R l b V R 5 c G U + P E l 0 Z W 1 Q Y X R o P l N l Y 3 R p b 2 4 x L 1 B y b 2 o x J T I w K D Q p L 1 R 5 c G U l M j B n Z X d p a n p p Z 2 Q 8 L 0 l 0 Z W 1 Q Y X R o P j w v S X R l b U x v Y 2 F 0 a W 9 u P j x T d G F i b G V F b n R y a W V z I C 8 + P C 9 J d G V t P j x J d G V t P j x J d G V t T G 9 j Y X R p b 2 4 + P E l 0 Z W 1 U e X B l P k Z v c m 1 1 b G E 8 L 0 l 0 Z W 1 U e X B l P j x J d G V t U G F 0 a D 5 T Z W N 0 a W 9 u M S 9 Q c m 9 q M S U y M C g 1 K S 9 C c m 9 u P C 9 J d G V t U G F 0 a D 4 8 L 0 l 0 Z W 1 M b 2 N h d G l v b j 4 8 U 3 R h Y m x l R W 5 0 c m l l c y A v P j w v S X R l b T 4 8 S X R l b T 4 8 S X R l b U x v Y 2 F 0 a W 9 u P j x J d G V t V H l w Z T 5 G b 3 J t d W x h P C 9 J d G V t V H l w Z T 4 8 S X R l b V B h d G g + U 2 V j d G l v b j E v U H J v a j E l M j A o N S k v V H l w Z S U y M G d l d 2 l q e m l n Z D w v S X R l b V B h d G g + P C 9 J d G V t T G 9 j Y X R p b 2 4 + P F N 0 Y W J s Z U V u d H J p Z X M g L z 4 8 L 0 l 0 Z W 0 + P E l 0 Z W 0 + P E l 0 Z W 1 M b 2 N h d G l v b j 4 8 S X R l b V R 5 c G U + R m 9 y b X V s Y T w v S X R l b V R 5 c G U + P E l 0 Z W 1 Q Y X R o P l N l Y 3 R p b 2 4 x L 1 B y b 2 o x J T I w K D Y p L 0 J y b 2 4 8 L 0 l 0 Z W 1 Q Y X R o P j w v S X R l b U x v Y 2 F 0 a W 9 u P j x T d G F i b G V F b n R y a W V z I C 8 + P C 9 J d G V t P j x J d G V t P j x J d G V t T G 9 j Y X R p b 2 4 + P E l 0 Z W 1 U e X B l P k Z v c m 1 1 b G E 8 L 0 l 0 Z W 1 U e X B l P j x J d G V t U G F 0 a D 5 T Z W N 0 a W 9 u M S 9 Q c m 9 q M S U y M C g 2 K S 9 U e X B l J T I w Z 2 V 3 a W p 6 a W d k P C 9 J d G V t U G F 0 a D 4 8 L 0 l 0 Z W 1 M b 2 N h d G l v b j 4 8 U 3 R h Y m x l R W 5 0 c m l l c y A v P j w v S X R l b T 4 8 S X R l b T 4 8 S X R l b U x v Y 2 F 0 a W 9 u P j x J d G V t V H l w Z T 5 G b 3 J t d W x h P C 9 J d G V t V H l w Z T 4 8 S X R l b V B h d G g + U 2 V j d G l v b j E v U H J v a j E l M j A o O C k v Q n J v b j w v S X R l b V B h d G g + P C 9 J d G V t T G 9 j Y X R p b 2 4 + P F N 0 Y W J s Z U V u d H J p Z X M g L z 4 8 L 0 l 0 Z W 0 + P E l 0 Z W 0 + P E l 0 Z W 1 M b 2 N h d G l v b j 4 8 S X R l b V R 5 c G U + R m 9 y b X V s Y T w v S X R l b V R 5 c G U + P E l 0 Z W 1 Q Y X R o P l N l Y 3 R p b 2 4 x L 1 B y b 2 o x J T I w K D g p L 1 R 5 c G U l M j B n Z X d p a n p p Z 2 Q 8 L 0 l 0 Z W 1 Q Y X R o P j w v S X R l b U x v Y 2 F 0 a W 9 u P j x T d G F i b G V F b n R y a W V z I C 8 + P C 9 J d G V t P j x J d G V t P j x J d G V t T G 9 j Y X R p b 2 4 + P E l 0 Z W 1 U e X B l P k Z v c m 1 1 b G E 8 L 0 l 0 Z W 1 U e X B l P j x J d G V t U G F 0 a D 5 T Z W N 0 a W 9 u M S 9 Q c m 9 q M S U y M C g 5 K S 9 C c m 9 u P C 9 J d G V t U G F 0 a D 4 8 L 0 l 0 Z W 1 M b 2 N h d G l v b j 4 8 U 3 R h Y m x l R W 5 0 c m l l c y A v P j w v S X R l b T 4 8 S X R l b T 4 8 S X R l b U x v Y 2 F 0 a W 9 u P j x J d G V t V H l w Z T 5 G b 3 J t d W x h P C 9 J d G V t V H l w Z T 4 8 S X R l b V B h d G g + U 2 V j d G l v b j E v U H J v a j E l M j A o O S k v V H l w Z S U y M G d l d 2 l q e m l n Z D w v S X R l b V B h d G g + P C 9 J d G V t T G 9 j Y X R p b 2 4 + P F N 0 Y W J s Z U V u d H J p Z X M g L z 4 8 L 0 l 0 Z W 0 + P E l 0 Z W 0 + P E l 0 Z W 1 M b 2 N h d G l v b j 4 8 S X R l b V R 5 c G U + R m 9 y b X V s Y T w v S X R l b V R 5 c G U + P E l 0 Z W 1 Q Y X R o P l N l Y 3 R p b 2 4 x L 1 B y b 2 o x J T I w K D E w K S 9 C c m 9 u P C 9 J d G V t U G F 0 a D 4 8 L 0 l 0 Z W 1 M b 2 N h d G l v b j 4 8 U 3 R h Y m x l R W 5 0 c m l l c y A v P j w v S X R l b T 4 8 S X R l b T 4 8 S X R l b U x v Y 2 F 0 a W 9 u P j x J d G V t V H l w Z T 5 G b 3 J t d W x h P C 9 J d G V t V H l w Z T 4 8 S X R l b V B h d G g + U 2 V j d G l v b j E v U H J v a j E l M j A o M T A p L 1 R 5 c G U l M j B n Z X d p a n p p Z 2 Q 8 L 0 l 0 Z W 1 Q Y X R o P j w v S X R l b U x v Y 2 F 0 a W 9 u P j x T d G F i b G V F b n R y a W V z I C 8 + P C 9 J d G V t P j x J d G V t P j x J d G V t T G 9 j Y X R p b 2 4 + P E l 0 Z W 1 U e X B l P k Z v c m 1 1 b G E 8 L 0 l 0 Z W 1 U e X B l P j x J d G V t U G F 0 a D 5 T Z W N 0 a W 9 u M S 9 B b G x l Q m V z d G V s b G l u Z 2 V u L 0 J y b 2 4 8 L 0 l 0 Z W 1 Q Y X R o P j w v S X R l b U x v Y 2 F 0 a W 9 u P j x T d G F i b G V F b n R y a W V z I C 8 + P C 9 J d G V t P j x J d G V t P j x J d G V t T G 9 j Y X R p b 2 4 + P E l 0 Z W 1 U e X B l P k Z v c m 1 1 b G E 8 L 0 l 0 Z W 1 U e X B l P j x J d G V t U G F 0 a D 5 T Z W N 0 a W 9 u M S 9 B b G x l Q m V z d G V s b G l u Z 2 V u L 0 x l Z 2 U l M j B y a W p l b i U y M H Z l c n d p a m R l c m Q 8 L 0 l 0 Z W 1 Q Y X R o P j w v S X R l b U x v Y 2 F 0 a W 9 u P j x T d G F i b G V F b n R y a W V z I C 8 + P C 9 J d G V t P j x J d G V t P j x J d G V t T G 9 j Y X R p b 2 4 + P E l 0 Z W 1 U e X B l P k Z v c m 1 1 b G E 8 L 0 l 0 Z W 1 U e X B l P j x J d G V t U G F 0 a D 5 T Z W N 0 a W 9 u M S 9 Q c m 9 q M S U y M C g x M S k v Q n J v b j w v S X R l b V B h d G g + P C 9 J d G V t T G 9 j Y X R p b 2 4 + P F N 0 Y W J s Z U V u d H J p Z X M g L z 4 8 L 0 l 0 Z W 0 + P E l 0 Z W 0 + P E l 0 Z W 1 M b 2 N h d G l v b j 4 8 S X R l b V R 5 c G U + R m 9 y b X V s Y T w v S X R l b V R 5 c G U + P E l 0 Z W 1 Q Y X R o P l N l Y 3 R p b 2 4 x L 1 B y b 2 o x J T I w K D E x K S 9 U e X B l J T I w Z 2 V 3 a W p 6 a W d k P C 9 J d G V t U G F 0 a D 4 8 L 0 l 0 Z W 1 M b 2 N h d G l v b j 4 8 U 3 R h Y m x l R W 5 0 c m l l c y A v P j w v S X R l b T 4 8 S X R l b T 4 8 S X R l b U x v Y 2 F 0 a W 9 u P j x J d G V t V H l w Z T 5 G b 3 J t d W x h P C 9 J d G V t V H l w Z T 4 8 S X R l b V B h d G g + U 2 V j d G l v b j E v U H J v a j E l M j A o M T I p L 0 J y b 2 4 8 L 0 l 0 Z W 1 Q Y X R o P j w v S X R l b U x v Y 2 F 0 a W 9 u P j x T d G F i b G V F b n R y a W V z I C 8 + P C 9 J d G V t P j x J d G V t P j x J d G V t T G 9 j Y X R p b 2 4 + P E l 0 Z W 1 U e X B l P k Z v c m 1 1 b G E 8 L 0 l 0 Z W 1 U e X B l P j x J d G V t U G F 0 a D 5 T Z W N 0 a W 9 u M S 9 Q c m 9 q M S U y M C g x M i k v V H l w Z S U y M G d l d 2 l q e m l n Z D w v S X R l b V B h d G g + P C 9 J d G V t T G 9 j Y X R p b 2 4 + P F N 0 Y W J s Z U V u d H J p Z X M g L z 4 8 L 0 l 0 Z W 0 + P E l 0 Z W 0 + P E l 0 Z W 1 M b 2 N h d G l v b j 4 8 S X R l b V R 5 c G U + R m 9 y b X V s Y T w v S X R l b V R 5 c G U + P E l 0 Z W 1 Q Y X R o P l N l Y 3 R p b 2 4 x L 0 F s b G V C Z X N 0 Z W x s a W 5 n Z W 4 l M j A o M i k v Q n J v b j w v S X R l b V B h d G g + P C 9 J d G V t T G 9 j Y X R p b 2 4 + P F N 0 Y W J s Z U V u d H J p Z X M g L z 4 8 L 0 l 0 Z W 0 + P E l 0 Z W 0 + P E l 0 Z W 1 M b 2 N h d G l v b j 4 8 S X R l b V R 5 c G U + R m 9 y b X V s Y T w v S X R l b V R 5 c G U + P E l 0 Z W 1 Q Y X R o P l N l Y 3 R p b 2 4 x L 0 F s b G V C Z X N 0 Z W x s a W 5 n Z W 4 l M j A o M i k v T G V n Z S U y M H J p a m V u J T I w d m V y d 2 l q Z G V y Z D w v S X R l b V B h d G g + P C 9 J d G V t T G 9 j Y X R p b 2 4 + P F N 0 Y W J s Z U V u d H J p Z X M g L z 4 8 L 0 l 0 Z W 0 + P E l 0 Z W 0 + P E l 0 Z W 1 M b 2 N h d G l v b j 4 8 S X R l b V R 5 c G U + R m 9 y b X V s Y T w v S X R l b V R 5 c G U + P E l 0 Z W 1 Q Y X R o P l N l Y 3 R p b 2 4 x L 0 V y c m 9 y c y U y M G l u J T I w Q W x s Z U J l c 3 R l b G x p b m d l b i U y M C g y K S 9 T b 3 V y Y 2 U 8 L 0 l 0 Z W 1 Q Y X R o P j w v S X R l b U x v Y 2 F 0 a W 9 u P j x T d G F i b G V F b n R y a W V z I C 8 + P C 9 J d G V t P j x J d G V t P j x J d G V t T G 9 j Y X R p b 2 4 + P E l 0 Z W 1 U e X B l P k Z v c m 1 1 b G E 8 L 0 l 0 Z W 1 U e X B l P j x J d G V t U G F 0 a D 5 T Z W N 0 a W 9 u M S 9 F c n J v c n M l M j B p b i U y M E F s b G V C Z X N 0 Z W x s a W 5 n Z W 4 l M j A o M i k v R G V 0 Z W N 0 Z W Q l M j B U e X B l J T I w T W l z b W F 0 Y 2 h l c z w v S X R l b V B h d G g + P C 9 J d G V t T G 9 j Y X R p b 2 4 + P F N 0 Y W J s Z U V u d H J p Z X M g L z 4 8 L 0 l 0 Z W 0 + P E l 0 Z W 0 + P E l 0 Z W 1 M b 2 N h d G l v b j 4 8 S X R l b V R 5 c G U + R m 9 y b X V s Y T w v S X R l b V R 5 c G U + P E l 0 Z W 1 Q Y X R o P l N l Y 3 R p b 2 4 x L 0 V y c m 9 y c y U y M G l u J T I w Q W x s Z U J l c 3 R l b G x p b m d l b i U y M C g y K S 9 B Z G R l Z C U y M E l u Z G V 4 P C 9 J d G V t U G F 0 a D 4 8 L 0 l 0 Z W 1 M b 2 N h d G l v b j 4 8 U 3 R h Y m x l R W 5 0 c m l l c y A v P j w v S X R l b T 4 8 S X R l b T 4 8 S X R l b U x v Y 2 F 0 a W 9 u P j x J d G V t V H l w Z T 5 G b 3 J t d W x h P C 9 J d G V t V H l w Z T 4 8 S X R l b V B h d G g + U 2 V j d G l v b j E v R X J y b 3 J z J T I w a W 4 l M j B B b G x l Q m V z d G V s b G l u Z 2 V u J T I w K D I p L 0 t l c H Q l M j B F c n J v c n M 8 L 0 l 0 Z W 1 Q Y X R o P j w v S X R l b U x v Y 2 F 0 a W 9 u P j x T d G F i b G V F b n R y a W V z I C 8 + P C 9 J d G V t P j x J d G V t P j x J d G V t T G 9 j Y X R p b 2 4 + P E l 0 Z W 1 U e X B l P k Z v c m 1 1 b G E 8 L 0 l 0 Z W 1 U e X B l P j x J d G V t U G F 0 a D 5 T Z W N 0 a W 9 u M S 9 F c n J v c n M l M j B p b i U y M E F s b G V C Z X N 0 Z W x s a W 5 n Z W 4 l M j A o M i k v U m V v c m R l c m V k J T I w Q 2 9 s d W 1 u c z w v S X R l b V B h d G g + P C 9 J d G V t T G 9 j Y X R p b 2 4 + P F N 0 Y W J s Z U V u d H J p Z X M g L z 4 8 L 0 l 0 Z W 0 + P E l 0 Z W 0 + P E l 0 Z W 1 M b 2 N h d G l v b j 4 8 S X R l b V R 5 c G U + R m 9 y b X V s Y T w v S X R l b V R 5 c G U + P E l 0 Z W 1 Q Y X R o P l N l Y 3 R p b 2 4 x L 0 V y c m 9 y c y U y M G l u J T I w Q W x s Z U J l c 3 R l b G x p b m d l b i U y M C g y K S 9 S Z W 1 v d m V k J T I w Q 2 9 s d W 1 u 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v V T g s f K 9 T E e h 9 Z 1 P F M G / G A A A A A A C A A A A A A A Q Z g A A A A E A A C A A A A B Z Y b 8 x m f O 1 f B S m V g a x 4 0 D 5 S V J u H Q t 5 y h a J O A Y / 3 T L V d g A A A A A O g A A A A A I A A C A A A A B G l C X r C K y K U D u a j Z o 1 d f m v X p n M 3 R i G v S b F l U A X Z o i X 9 V A A A A C r s m B i w e e 9 A 2 q x l j z I t k R 1 p X l 9 m J R 8 B O g J K p w 3 L T s 0 v P 0 b s 0 G y S o r d B 7 8 N 8 8 7 t q m Z p 6 a k C 7 K M R c T 8 X S I 1 z m 1 Y F + 6 i m D l H q B j K o L H b 1 c b G V B U A A A A B d Z K 9 q e E E c Z V M H v c C 4 I G S J u B U 1 L / 4 Z o G I C L l R F b r t r e v 7 u y O G y / L v 6 t n w s K w d 5 S D G 5 T R g j m x F d O T c 3 p W S x U 6 P O < / D a t a M a s h u p > 
</file>

<file path=customXml/itemProps1.xml><?xml version="1.0" encoding="utf-8"?>
<ds:datastoreItem xmlns:ds="http://schemas.openxmlformats.org/officeDocument/2006/customXml" ds:itemID="{8D630216-111C-44DA-BA98-582FAA8CACE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Leroy</dc:creator>
  <cp:keywords/>
  <dc:description/>
  <cp:lastModifiedBy/>
  <cp:revision/>
  <dcterms:created xsi:type="dcterms:W3CDTF">2023-08-28T13:30:28Z</dcterms:created>
  <dcterms:modified xsi:type="dcterms:W3CDTF">2024-10-10T13:37:10Z</dcterms:modified>
  <cp:category/>
  <cp:contentStatus/>
</cp:coreProperties>
</file>