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n Imbriotis\Desktop\Weightlifting\"/>
    </mc:Choice>
  </mc:AlternateContent>
  <xr:revisionPtr revIDLastSave="0" documentId="13_ncr:1_{93D988A4-F82F-4678-823F-12D76EC6FBE0}" xr6:coauthVersionLast="45" xr6:coauthVersionMax="45" xr10:uidLastSave="{00000000-0000-0000-0000-000000000000}"/>
  <bookViews>
    <workbookView xWindow="680" yWindow="6670" windowWidth="7500" windowHeight="32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" i="1" l="1"/>
  <c r="AQ5" i="1" l="1"/>
  <c r="T40" i="1" l="1"/>
  <c r="R17" i="1"/>
  <c r="P18" i="1"/>
  <c r="N23" i="1"/>
  <c r="L28" i="1"/>
  <c r="J34" i="1"/>
  <c r="H35" i="1"/>
  <c r="J35" i="1" s="1"/>
  <c r="L35" i="1" s="1"/>
  <c r="N35" i="1" s="1"/>
  <c r="P35" i="1" s="1"/>
  <c r="R35" i="1" s="1"/>
  <c r="H39" i="1"/>
  <c r="F40" i="1"/>
  <c r="D41" i="1"/>
  <c r="D17" i="1"/>
  <c r="T17" i="1"/>
  <c r="R18" i="1"/>
  <c r="P23" i="1"/>
  <c r="N28" i="1"/>
  <c r="L34" i="1"/>
  <c r="J39" i="1"/>
  <c r="H40" i="1"/>
  <c r="F41" i="1"/>
  <c r="H41" i="1"/>
  <c r="J41" i="1" s="1"/>
  <c r="L41" i="1" s="1"/>
  <c r="N41" i="1" s="1"/>
  <c r="P41" i="1" s="1"/>
  <c r="R41" i="1" s="1"/>
  <c r="D18" i="1"/>
  <c r="P28" i="1"/>
  <c r="L39" i="1"/>
  <c r="J40" i="1"/>
  <c r="H17" i="1"/>
  <c r="F18" i="1"/>
  <c r="D19" i="1"/>
  <c r="D23" i="1"/>
  <c r="T23" i="1"/>
  <c r="R28" i="1"/>
  <c r="P34" i="1"/>
  <c r="N39" i="1"/>
  <c r="L40" i="1"/>
  <c r="F17" i="1"/>
  <c r="R23" i="1"/>
  <c r="N34" i="1"/>
  <c r="J17" i="1"/>
  <c r="H18" i="1"/>
  <c r="F19" i="1"/>
  <c r="F23" i="1"/>
  <c r="D24" i="1"/>
  <c r="D28" i="1"/>
  <c r="T28" i="1"/>
  <c r="R34" i="1"/>
  <c r="P39" i="1"/>
  <c r="N40" i="1"/>
  <c r="T18" i="1"/>
  <c r="L17" i="1"/>
  <c r="J18" i="1"/>
  <c r="H19" i="1"/>
  <c r="J19" i="1" s="1"/>
  <c r="L19" i="1" s="1"/>
  <c r="N19" i="1" s="1"/>
  <c r="P19" i="1" s="1"/>
  <c r="R19" i="1" s="1"/>
  <c r="H23" i="1"/>
  <c r="F24" i="1"/>
  <c r="F28" i="1"/>
  <c r="D29" i="1"/>
  <c r="D30" i="1"/>
  <c r="D34" i="1"/>
  <c r="T34" i="1"/>
  <c r="R39" i="1"/>
  <c r="P40" i="1"/>
  <c r="N17" i="1"/>
  <c r="L18" i="1"/>
  <c r="J23" i="1"/>
  <c r="H24" i="1"/>
  <c r="J24" i="1" s="1"/>
  <c r="L24" i="1" s="1"/>
  <c r="N24" i="1" s="1"/>
  <c r="P24" i="1" s="1"/>
  <c r="R24" i="1" s="1"/>
  <c r="H28" i="1"/>
  <c r="F29" i="1"/>
  <c r="F30" i="1"/>
  <c r="F34" i="1"/>
  <c r="D35" i="1"/>
  <c r="D39" i="1"/>
  <c r="T39" i="1"/>
  <c r="R40" i="1"/>
  <c r="P17" i="1"/>
  <c r="N18" i="1"/>
  <c r="L23" i="1"/>
  <c r="J28" i="1"/>
  <c r="H29" i="1"/>
  <c r="J29" i="1" s="1"/>
  <c r="L29" i="1" s="1"/>
  <c r="N29" i="1" s="1"/>
  <c r="P29" i="1" s="1"/>
  <c r="R29" i="1" s="1"/>
  <c r="H30" i="1"/>
  <c r="J30" i="1" s="1"/>
  <c r="L30" i="1" s="1"/>
  <c r="N30" i="1" s="1"/>
  <c r="P30" i="1" s="1"/>
  <c r="R30" i="1" s="1"/>
  <c r="H34" i="1"/>
  <c r="F35" i="1"/>
  <c r="F39" i="1"/>
  <c r="D40" i="1"/>
</calcChain>
</file>

<file path=xl/sharedStrings.xml><?xml version="1.0" encoding="utf-8"?>
<sst xmlns="http://schemas.openxmlformats.org/spreadsheetml/2006/main" count="59" uniqueCount="44">
  <si>
    <t>Enter your 1 Rep Maxes in the top row, your training maxes will be calculated at 90% of your true max.</t>
  </si>
  <si>
    <t xml:space="preserve"> - ? -</t>
  </si>
  <si>
    <t>Each week, increase your training max if you were able to complete all the reps</t>
  </si>
  <si>
    <t>Lb</t>
  </si>
  <si>
    <t>You will have to manually enter your new Training Max, which will overwrite the formula (that is okay!)</t>
  </si>
  <si>
    <t>Kg</t>
  </si>
  <si>
    <t>Assistance work is done with bodybuilding sets/reps, and can be changed to fit your needs</t>
  </si>
  <si>
    <t>How much you will increase your TM each week is based on how you perform in the 1+ set each day</t>
  </si>
  <si>
    <t>If you get 0-1 reps, do not increase your TM</t>
  </si>
  <si>
    <t>Lb or Kg?</t>
  </si>
  <si>
    <t>n-Suns 531 LP</t>
  </si>
  <si>
    <t>1RM's:</t>
  </si>
  <si>
    <t>Squat:</t>
  </si>
  <si>
    <t>Bench</t>
  </si>
  <si>
    <t>DL</t>
  </si>
  <si>
    <t>Press</t>
  </si>
  <si>
    <t>Row</t>
  </si>
  <si>
    <t>TM's</t>
  </si>
  <si>
    <t>Monday</t>
  </si>
  <si>
    <t>OHP</t>
  </si>
  <si>
    <t>Assistance:</t>
  </si>
  <si>
    <t>Chest, Arms, Back</t>
  </si>
  <si>
    <t>Tuesday</t>
  </si>
  <si>
    <t>Squat</t>
  </si>
  <si>
    <t>Deficit Dead</t>
  </si>
  <si>
    <t>Legs, Abs</t>
  </si>
  <si>
    <t>Wednesday</t>
  </si>
  <si>
    <t>Pause Bench</t>
  </si>
  <si>
    <t>Shoulders, Chest</t>
  </si>
  <si>
    <t>Thursday</t>
  </si>
  <si>
    <t>Deadlift</t>
  </si>
  <si>
    <t>Front Squat</t>
  </si>
  <si>
    <t>Back, Abs</t>
  </si>
  <si>
    <t>Friday</t>
  </si>
  <si>
    <t>x3</t>
  </si>
  <si>
    <t>x1+</t>
  </si>
  <si>
    <t>x5</t>
  </si>
  <si>
    <t>x5+</t>
  </si>
  <si>
    <t>Incline CG Bench</t>
  </si>
  <si>
    <t>Arms, Other</t>
  </si>
  <si>
    <t xml:space="preserve"> </t>
  </si>
  <si>
    <t>If you get 2-3 Reps, increase your TM by 2.5kg</t>
  </si>
  <si>
    <t>If you get 4-5 reps, increase your TM 5kg</t>
  </si>
  <si>
    <t>If you get more than 5 Reps, increase your TM by 7.5kg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</si>
</sst>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x&quot;#,##0"/>
    <numFmt numFmtId="165" formatCode="&quot;x&quot;#,##0&quot;+&quot;"/>
  </numFmts>
  <fonts count="4">
    <font>
      <sz val="11"/>
      <color rgb="FF000000"/>
      <name val="Calibri"/>
    </font>
    <font>
      <sz val="11"/>
      <name val="Calibri"/>
    </font>
    <font>
      <sz val="11"/>
      <color rgb="FF000000"/>
      <name val="Inconsolata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top"/>
    </xf>
    <xf numFmtId="0" fontId="0" fillId="2" borderId="1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31" xfId="0" applyFont="1" applyFill="1" applyBorder="1"/>
    <xf numFmtId="0" fontId="0" fillId="3" borderId="34" xfId="0" applyFont="1" applyFill="1" applyBorder="1" applyAlignment="1">
      <alignment horizontal="center"/>
    </xf>
    <xf numFmtId="164" fontId="0" fillId="3" borderId="34" xfId="0" applyNumberFormat="1" applyFont="1" applyFill="1" applyBorder="1" applyAlignment="1">
      <alignment horizontal="center"/>
    </xf>
    <xf numFmtId="164" fontId="0" fillId="3" borderId="34" xfId="0" applyNumberFormat="1" applyFont="1" applyFill="1" applyBorder="1"/>
    <xf numFmtId="0" fontId="0" fillId="3" borderId="34" xfId="0" applyFont="1" applyFill="1" applyBorder="1"/>
    <xf numFmtId="164" fontId="0" fillId="3" borderId="35" xfId="0" applyNumberFormat="1" applyFont="1" applyFill="1" applyBorder="1"/>
    <xf numFmtId="0" fontId="0" fillId="3" borderId="37" xfId="0" applyFont="1" applyFill="1" applyBorder="1" applyAlignment="1">
      <alignment horizontal="right"/>
    </xf>
    <xf numFmtId="164" fontId="0" fillId="3" borderId="38" xfId="0" applyNumberFormat="1" applyFont="1" applyFill="1" applyBorder="1" applyAlignment="1">
      <alignment horizontal="left"/>
    </xf>
    <xf numFmtId="165" fontId="0" fillId="3" borderId="39" xfId="0" applyNumberFormat="1" applyFont="1" applyFill="1" applyBorder="1" applyAlignment="1">
      <alignment horizontal="left"/>
    </xf>
    <xf numFmtId="0" fontId="0" fillId="3" borderId="40" xfId="0" applyFont="1" applyFill="1" applyBorder="1" applyAlignment="1">
      <alignment horizontal="right"/>
    </xf>
    <xf numFmtId="164" fontId="0" fillId="3" borderId="41" xfId="0" applyNumberFormat="1" applyFont="1" applyFill="1" applyBorder="1" applyAlignment="1">
      <alignment horizontal="left"/>
    </xf>
    <xf numFmtId="165" fontId="0" fillId="3" borderId="42" xfId="0" applyNumberFormat="1" applyFont="1" applyFill="1" applyBorder="1" applyAlignment="1">
      <alignment horizontal="left"/>
    </xf>
    <xf numFmtId="0" fontId="0" fillId="2" borderId="43" xfId="0" applyFont="1" applyFill="1" applyBorder="1" applyAlignment="1">
      <alignment horizontal="center"/>
    </xf>
    <xf numFmtId="164" fontId="0" fillId="3" borderId="42" xfId="0" applyNumberFormat="1" applyFont="1" applyFill="1" applyBorder="1" applyAlignment="1">
      <alignment horizontal="left"/>
    </xf>
    <xf numFmtId="0" fontId="0" fillId="2" borderId="12" xfId="0" applyFont="1" applyFill="1" applyBorder="1"/>
    <xf numFmtId="0" fontId="0" fillId="2" borderId="0" xfId="0" applyFont="1" applyFill="1"/>
    <xf numFmtId="0" fontId="0" fillId="2" borderId="1" xfId="0" applyFont="1" applyFill="1" applyBorder="1" applyAlignment="1">
      <alignment horizontal="right"/>
    </xf>
    <xf numFmtId="164" fontId="0" fillId="3" borderId="47" xfId="0" applyNumberFormat="1" applyFont="1" applyFill="1" applyBorder="1" applyAlignment="1">
      <alignment horizontal="left"/>
    </xf>
    <xf numFmtId="0" fontId="0" fillId="3" borderId="47" xfId="0" applyFont="1" applyFill="1" applyBorder="1" applyAlignment="1">
      <alignment horizontal="right"/>
    </xf>
    <xf numFmtId="0" fontId="0" fillId="3" borderId="47" xfId="0" applyFont="1" applyFill="1" applyBorder="1" applyAlignment="1">
      <alignment horizontal="left"/>
    </xf>
    <xf numFmtId="0" fontId="0" fillId="3" borderId="39" xfId="0" applyFont="1" applyFill="1" applyBorder="1" applyAlignment="1">
      <alignment horizontal="left"/>
    </xf>
    <xf numFmtId="0" fontId="0" fillId="4" borderId="37" xfId="0" applyFont="1" applyFill="1" applyBorder="1" applyAlignment="1">
      <alignment horizontal="right"/>
    </xf>
    <xf numFmtId="165" fontId="0" fillId="4" borderId="38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right"/>
    </xf>
    <xf numFmtId="164" fontId="0" fillId="3" borderId="34" xfId="0" applyNumberFormat="1" applyFont="1" applyFill="1" applyBorder="1" applyAlignment="1">
      <alignment horizontal="left"/>
    </xf>
    <xf numFmtId="0" fontId="0" fillId="3" borderId="34" xfId="0" applyFont="1" applyFill="1" applyBorder="1" applyAlignment="1">
      <alignment horizontal="right"/>
    </xf>
    <xf numFmtId="0" fontId="0" fillId="3" borderId="34" xfId="0" applyFont="1" applyFill="1" applyBorder="1" applyAlignment="1">
      <alignment horizontal="left"/>
    </xf>
    <xf numFmtId="0" fontId="0" fillId="3" borderId="35" xfId="0" applyFont="1" applyFill="1" applyBorder="1" applyAlignment="1">
      <alignment horizontal="left"/>
    </xf>
    <xf numFmtId="164" fontId="0" fillId="3" borderId="35" xfId="0" applyNumberFormat="1" applyFont="1" applyFill="1" applyBorder="1" applyAlignment="1">
      <alignment horizontal="left"/>
    </xf>
    <xf numFmtId="0" fontId="0" fillId="4" borderId="40" xfId="0" applyFont="1" applyFill="1" applyBorder="1" applyAlignment="1">
      <alignment horizontal="right"/>
    </xf>
    <xf numFmtId="165" fontId="0" fillId="4" borderId="41" xfId="0" applyNumberFormat="1" applyFont="1" applyFill="1" applyBorder="1" applyAlignment="1">
      <alignment horizontal="left"/>
    </xf>
    <xf numFmtId="164" fontId="0" fillId="3" borderId="41" xfId="0" applyNumberFormat="1" applyFont="1" applyFill="1" applyBorder="1" applyAlignment="1">
      <alignment horizontal="left"/>
    </xf>
    <xf numFmtId="164" fontId="0" fillId="4" borderId="41" xfId="0" applyNumberFormat="1" applyFont="1" applyFill="1" applyBorder="1" applyAlignment="1">
      <alignment horizontal="left"/>
    </xf>
    <xf numFmtId="0" fontId="2" fillId="3" borderId="0" xfId="0" applyFont="1" applyFill="1"/>
    <xf numFmtId="164" fontId="0" fillId="3" borderId="42" xfId="0" applyNumberFormat="1" applyFont="1" applyFill="1" applyBorder="1" applyAlignment="1">
      <alignment horizontal="left"/>
    </xf>
    <xf numFmtId="0" fontId="0" fillId="3" borderId="8" xfId="0" applyFont="1" applyFill="1" applyBorder="1" applyAlignment="1">
      <alignment horizontal="center" vertical="top"/>
    </xf>
    <xf numFmtId="0" fontId="1" fillId="0" borderId="9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0" xfId="0" applyFont="1" applyBorder="1"/>
    <xf numFmtId="0" fontId="0" fillId="3" borderId="21" xfId="0" applyFont="1" applyFill="1" applyBorder="1" applyAlignment="1">
      <alignment horizontal="center"/>
    </xf>
    <xf numFmtId="0" fontId="1" fillId="0" borderId="22" xfId="0" applyFont="1" applyBorder="1"/>
    <xf numFmtId="0" fontId="0" fillId="3" borderId="17" xfId="0" applyFont="1" applyFill="1" applyBorder="1" applyAlignment="1">
      <alignment horizontal="center" vertical="top"/>
    </xf>
    <xf numFmtId="0" fontId="1" fillId="0" borderId="18" xfId="0" applyFont="1" applyBorder="1"/>
    <xf numFmtId="0" fontId="1" fillId="3" borderId="12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0" fillId="3" borderId="5" xfId="0" applyFont="1" applyFill="1" applyBorder="1" applyAlignment="1">
      <alignment horizontal="center" vertical="top"/>
    </xf>
    <xf numFmtId="0" fontId="1" fillId="0" borderId="11" xfId="0" applyFont="1" applyBorder="1"/>
    <xf numFmtId="0" fontId="0" fillId="4" borderId="24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1" fillId="0" borderId="23" xfId="0" applyFont="1" applyBorder="1"/>
    <xf numFmtId="0" fontId="1" fillId="0" borderId="25" xfId="0" applyFont="1" applyBorder="1"/>
    <xf numFmtId="0" fontId="1" fillId="0" borderId="27" xfId="0" applyFont="1" applyBorder="1"/>
    <xf numFmtId="0" fontId="0" fillId="3" borderId="28" xfId="0" applyFont="1" applyFill="1" applyBorder="1" applyAlignment="1">
      <alignment horizontal="center" vertical="center"/>
    </xf>
    <xf numFmtId="0" fontId="1" fillId="0" borderId="29" xfId="0" applyFont="1" applyBorder="1"/>
    <xf numFmtId="0" fontId="0" fillId="3" borderId="15" xfId="0" applyFont="1" applyFill="1" applyBorder="1" applyAlignment="1">
      <alignment horizontal="center" vertical="top"/>
    </xf>
    <xf numFmtId="0" fontId="1" fillId="0" borderId="16" xfId="0" applyFont="1" applyBorder="1"/>
    <xf numFmtId="0" fontId="1" fillId="0" borderId="20" xfId="0" applyFont="1" applyBorder="1"/>
    <xf numFmtId="0" fontId="1" fillId="0" borderId="26" xfId="0" applyFont="1" applyBorder="1"/>
    <xf numFmtId="0" fontId="0" fillId="3" borderId="8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0" fillId="3" borderId="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32" xfId="0" applyFont="1" applyBorder="1"/>
    <xf numFmtId="0" fontId="1" fillId="0" borderId="33" xfId="0" applyFont="1" applyBorder="1"/>
    <xf numFmtId="0" fontId="2" fillId="3" borderId="30" xfId="0" applyFont="1" applyFill="1" applyBorder="1" applyAlignment="1">
      <alignment horizontal="center" vertical="center"/>
    </xf>
    <xf numFmtId="0" fontId="0" fillId="3" borderId="44" xfId="0" applyFont="1" applyFill="1" applyBorder="1" applyAlignment="1">
      <alignment horizontal="center"/>
    </xf>
    <xf numFmtId="0" fontId="1" fillId="0" borderId="45" xfId="0" applyFont="1" applyBorder="1"/>
    <xf numFmtId="0" fontId="1" fillId="0" borderId="46" xfId="0" applyFont="1" applyBorder="1"/>
    <xf numFmtId="0" fontId="0" fillId="3" borderId="2" xfId="0" applyFont="1" applyFill="1" applyBorder="1" applyAlignment="1">
      <alignment horizontal="right"/>
    </xf>
    <xf numFmtId="0" fontId="1" fillId="0" borderId="36" xfId="0" applyFont="1" applyBorder="1"/>
    <xf numFmtId="0" fontId="3" fillId="3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9" xfId="0" applyFont="1" applyBorder="1"/>
    <xf numFmtId="0" fontId="1" fillId="0" borderId="48" xfId="0" applyFont="1" applyBorder="1"/>
    <xf numFmtId="0" fontId="1" fillId="0" borderId="50" xfId="0" applyFont="1" applyBorder="1"/>
    <xf numFmtId="0" fontId="0" fillId="3" borderId="52" xfId="0" applyFont="1" applyFill="1" applyBorder="1" applyAlignment="1">
      <alignment horizontal="right"/>
    </xf>
    <xf numFmtId="0" fontId="1" fillId="0" borderId="53" xfId="0" applyFont="1" applyBorder="1"/>
    <xf numFmtId="0" fontId="0" fillId="3" borderId="5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top"/>
    </xf>
    <xf numFmtId="0" fontId="1" fillId="0" borderId="4" xfId="0" applyFont="1" applyBorder="1"/>
  </cellXfs>
  <cellStyles count="1">
    <cellStyle name="Normal" xfId="0" builtinId="0"/>
  </cellStyles>
  <dxfs count="6">
    <dxf>
      <numFmt numFmtId="166" formatCode="0.0"/>
      <fill>
        <patternFill patternType="none"/>
      </fill>
    </dxf>
    <dxf>
      <numFmt numFmtId="166" formatCode="0.0"/>
      <fill>
        <patternFill patternType="none"/>
      </fill>
    </dxf>
    <dxf>
      <numFmt numFmtId="166" formatCode="0.0"/>
      <fill>
        <patternFill patternType="none"/>
      </fill>
    </dxf>
    <dxf>
      <numFmt numFmtId="166" formatCode="0.0"/>
      <fill>
        <patternFill patternType="none"/>
      </fill>
    </dxf>
    <dxf>
      <numFmt numFmtId="166" formatCode="0.0"/>
      <fill>
        <patternFill patternType="none"/>
      </fill>
    </dxf>
    <dxf>
      <numFmt numFmtId="166" formatCode="0.0"/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48"/>
  <sheetViews>
    <sheetView tabSelected="1" topLeftCell="G16" workbookViewId="0">
      <selection activeCell="O23" sqref="O23"/>
    </sheetView>
  </sheetViews>
  <sheetFormatPr defaultColWidth="14.453125" defaultRowHeight="15" customHeight="1"/>
  <cols>
    <col min="1" max="1" width="4.26953125" customWidth="1"/>
    <col min="2" max="3" width="8" customWidth="1"/>
    <col min="4" max="4" width="5.26953125" customWidth="1"/>
    <col min="5" max="5" width="4.54296875" customWidth="1"/>
    <col min="6" max="6" width="5.26953125" customWidth="1"/>
    <col min="7" max="7" width="4.54296875" customWidth="1"/>
    <col min="8" max="8" width="5.26953125" customWidth="1"/>
    <col min="9" max="9" width="4.54296875" customWidth="1"/>
    <col min="10" max="10" width="5.26953125" customWidth="1"/>
    <col min="11" max="11" width="4.54296875" customWidth="1"/>
    <col min="12" max="12" width="5.26953125" customWidth="1"/>
    <col min="13" max="13" width="4.54296875" customWidth="1"/>
    <col min="14" max="14" width="5.26953125" customWidth="1"/>
    <col min="15" max="15" width="4.54296875" customWidth="1"/>
    <col min="16" max="16" width="5.26953125" customWidth="1"/>
    <col min="17" max="17" width="4.54296875" customWidth="1"/>
    <col min="18" max="18" width="5.26953125" customWidth="1"/>
    <col min="19" max="19" width="4.54296875" customWidth="1"/>
    <col min="20" max="20" width="5.26953125" customWidth="1"/>
    <col min="21" max="21" width="4.54296875" customWidth="1"/>
    <col min="22" max="39" width="4.26953125" customWidth="1"/>
    <col min="40" max="43" width="9.08984375" customWidth="1"/>
  </cols>
  <sheetData>
    <row r="1" spans="1:43" ht="4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4.5">
      <c r="A2" s="1"/>
      <c r="B2" s="86" t="s">
        <v>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1</v>
      </c>
    </row>
    <row r="3" spans="1:43" ht="14.5">
      <c r="A3" s="1"/>
      <c r="B3" s="53" t="s">
        <v>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 t="s">
        <v>3</v>
      </c>
    </row>
    <row r="4" spans="1:43" ht="14.5">
      <c r="A4" s="1"/>
      <c r="B4" s="53" t="s">
        <v>4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 t="s">
        <v>5</v>
      </c>
    </row>
    <row r="5" spans="1:43" ht="15.75" customHeight="1">
      <c r="A5" s="1"/>
      <c r="B5" s="41" t="s">
        <v>6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5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2">
        <f>IF(D11=AQ2,1,IF(D11=AQ3,5,2.5))</f>
        <v>2.5</v>
      </c>
    </row>
    <row r="6" spans="1:43" ht="4.5" customHeight="1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4.5">
      <c r="A7" s="1"/>
      <c r="B7" s="86" t="s">
        <v>7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87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4.5">
      <c r="A8" s="1"/>
      <c r="B8" s="53" t="s">
        <v>8</v>
      </c>
      <c r="C8" s="51"/>
      <c r="D8" s="51"/>
      <c r="E8" s="51"/>
      <c r="F8" s="51"/>
      <c r="G8" s="51"/>
      <c r="H8" s="51"/>
      <c r="I8" s="51"/>
      <c r="J8" s="54"/>
      <c r="K8" s="50" t="s">
        <v>41</v>
      </c>
      <c r="L8" s="51"/>
      <c r="M8" s="51"/>
      <c r="N8" s="51"/>
      <c r="O8" s="51"/>
      <c r="P8" s="51"/>
      <c r="Q8" s="51"/>
      <c r="R8" s="51"/>
      <c r="S8" s="51"/>
      <c r="T8" s="51"/>
      <c r="U8" s="5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.75" customHeight="1">
      <c r="A9" s="1"/>
      <c r="B9" s="41" t="s">
        <v>42</v>
      </c>
      <c r="C9" s="42"/>
      <c r="D9" s="42"/>
      <c r="E9" s="42"/>
      <c r="F9" s="42"/>
      <c r="G9" s="42"/>
      <c r="H9" s="42"/>
      <c r="I9" s="42"/>
      <c r="J9" s="43"/>
      <c r="K9" s="44" t="s">
        <v>43</v>
      </c>
      <c r="L9" s="42"/>
      <c r="M9" s="42"/>
      <c r="N9" s="42"/>
      <c r="O9" s="42"/>
      <c r="P9" s="42"/>
      <c r="Q9" s="42"/>
      <c r="R9" s="42"/>
      <c r="S9" s="42"/>
      <c r="T9" s="42"/>
      <c r="U9" s="45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4.5" customHeight="1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4.5">
      <c r="A11" s="1"/>
      <c r="B11" s="62" t="s">
        <v>9</v>
      </c>
      <c r="C11" s="63"/>
      <c r="D11" s="48" t="s">
        <v>5</v>
      </c>
      <c r="E11" s="4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4.5" customHeight="1">
      <c r="A12" s="1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4.5">
      <c r="A13" s="1"/>
      <c r="B13" s="56" t="s">
        <v>10</v>
      </c>
      <c r="C13" s="64"/>
      <c r="D13" s="46" t="s">
        <v>11</v>
      </c>
      <c r="E13" s="47"/>
      <c r="F13" s="56" t="s">
        <v>12</v>
      </c>
      <c r="G13" s="57"/>
      <c r="H13" s="55">
        <v>80</v>
      </c>
      <c r="I13" s="47"/>
      <c r="J13" s="56" t="s">
        <v>13</v>
      </c>
      <c r="K13" s="57"/>
      <c r="L13" s="55">
        <v>47.5</v>
      </c>
      <c r="M13" s="47"/>
      <c r="N13" s="56" t="s">
        <v>14</v>
      </c>
      <c r="O13" s="57"/>
      <c r="P13" s="55">
        <v>100</v>
      </c>
      <c r="Q13" s="47"/>
      <c r="R13" s="56" t="s">
        <v>15</v>
      </c>
      <c r="S13" s="57"/>
      <c r="T13" s="55">
        <v>35</v>
      </c>
      <c r="U13" s="47"/>
      <c r="V13" s="56" t="s">
        <v>16</v>
      </c>
      <c r="W13" s="57"/>
      <c r="X13" s="55">
        <v>45</v>
      </c>
      <c r="Y13" s="47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.75" customHeight="1">
      <c r="A14" s="1"/>
      <c r="B14" s="58"/>
      <c r="C14" s="65"/>
      <c r="D14" s="68" t="s">
        <v>17</v>
      </c>
      <c r="E14" s="45"/>
      <c r="F14" s="58"/>
      <c r="G14" s="59"/>
      <c r="H14" s="60">
        <v>77</v>
      </c>
      <c r="I14" s="61"/>
      <c r="J14" s="58"/>
      <c r="K14" s="59"/>
      <c r="L14" s="60">
        <v>55</v>
      </c>
      <c r="M14" s="61"/>
      <c r="N14" s="58"/>
      <c r="O14" s="59"/>
      <c r="P14" s="60">
        <v>105</v>
      </c>
      <c r="Q14" s="61"/>
      <c r="R14" s="58"/>
      <c r="S14" s="59"/>
      <c r="T14" s="60">
        <f>40</f>
        <v>40</v>
      </c>
      <c r="U14" s="61"/>
      <c r="V14" s="58"/>
      <c r="W14" s="59"/>
      <c r="X14" s="72">
        <v>52.5</v>
      </c>
      <c r="Y14" s="65"/>
      <c r="Z14" s="4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4.5" customHeight="1">
      <c r="A15" s="1"/>
      <c r="B15" s="5"/>
      <c r="C15" s="5"/>
      <c r="D15" s="2"/>
      <c r="E15" s="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"/>
      <c r="S15" s="1"/>
      <c r="T15" s="1"/>
      <c r="U15" s="1"/>
      <c r="V15" s="1"/>
      <c r="W15" s="1"/>
      <c r="X15" s="6"/>
      <c r="Y15" s="6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5.75" customHeight="1">
      <c r="A16" s="1"/>
      <c r="B16" s="69" t="s">
        <v>18</v>
      </c>
      <c r="C16" s="70"/>
      <c r="D16" s="71"/>
      <c r="E16" s="7"/>
      <c r="F16" s="7"/>
      <c r="G16" s="7"/>
      <c r="H16" s="7"/>
      <c r="I16" s="7"/>
      <c r="J16" s="7"/>
      <c r="K16" s="8"/>
      <c r="L16" s="7"/>
      <c r="M16" s="8"/>
      <c r="N16" s="7"/>
      <c r="O16" s="9"/>
      <c r="P16" s="10"/>
      <c r="Q16" s="9"/>
      <c r="R16" s="10"/>
      <c r="S16" s="9"/>
      <c r="T16" s="10"/>
      <c r="U16" s="1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4.5">
      <c r="A17" s="2"/>
      <c r="B17" s="76" t="s">
        <v>13</v>
      </c>
      <c r="C17" s="77"/>
      <c r="D17" s="12">
        <f>MROUND(L14*0.65,AQ5)</f>
        <v>35</v>
      </c>
      <c r="E17" s="13">
        <v>8</v>
      </c>
      <c r="F17" s="12">
        <f>MROUND(L14*0.75,AQ5)</f>
        <v>42.5</v>
      </c>
      <c r="G17" s="13">
        <v>6</v>
      </c>
      <c r="H17" s="12">
        <f>MROUND(L14*0.85,AQ5)</f>
        <v>47.5</v>
      </c>
      <c r="I17" s="13">
        <v>4</v>
      </c>
      <c r="J17" s="12">
        <f>MROUND(L14*0.85,AQ5)</f>
        <v>47.5</v>
      </c>
      <c r="K17" s="13">
        <v>4</v>
      </c>
      <c r="L17" s="12">
        <f>MROUND(L14*0.85,AQ5)</f>
        <v>47.5</v>
      </c>
      <c r="M17" s="13">
        <v>4</v>
      </c>
      <c r="N17" s="12">
        <f>MROUND(L14*0.8,AQ5)</f>
        <v>45</v>
      </c>
      <c r="O17" s="13">
        <v>5</v>
      </c>
      <c r="P17" s="12">
        <f>MROUND(L14*0.75,AQ5)</f>
        <v>42.5</v>
      </c>
      <c r="Q17" s="13">
        <v>6</v>
      </c>
      <c r="R17" s="12">
        <f>MROUND(L14*0.7,AQ5)</f>
        <v>37.5</v>
      </c>
      <c r="S17" s="13">
        <v>7</v>
      </c>
      <c r="T17" s="12">
        <f>MROUND(L14*0.65,AQ5)</f>
        <v>35</v>
      </c>
      <c r="U17" s="14">
        <v>8</v>
      </c>
      <c r="V17" s="2"/>
      <c r="W17" s="2"/>
      <c r="X17" s="2" t="s">
        <v>40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14.5">
      <c r="A18" s="2"/>
      <c r="B18" s="67" t="s">
        <v>16</v>
      </c>
      <c r="C18" s="54"/>
      <c r="D18" s="15">
        <f>MROUND(X14*0.65,AQ5)</f>
        <v>35</v>
      </c>
      <c r="E18" s="16">
        <v>8</v>
      </c>
      <c r="F18" s="15">
        <f>MROUND(X14*0.75,AQ5)</f>
        <v>40</v>
      </c>
      <c r="G18" s="16">
        <v>6</v>
      </c>
      <c r="H18" s="15">
        <f>MROUND(X14*0.85,AQ5)</f>
        <v>45</v>
      </c>
      <c r="I18" s="16">
        <v>4</v>
      </c>
      <c r="J18" s="15">
        <f>MROUND(X14*0.85,AQ5)</f>
        <v>45</v>
      </c>
      <c r="K18" s="16">
        <v>4</v>
      </c>
      <c r="L18" s="15">
        <f>MROUND(X14*0.85,AQ5)</f>
        <v>45</v>
      </c>
      <c r="M18" s="16">
        <v>4</v>
      </c>
      <c r="N18" s="15">
        <f>MROUND(X14*0.8,AQ5)</f>
        <v>42.5</v>
      </c>
      <c r="O18" s="16">
        <v>5</v>
      </c>
      <c r="P18" s="15">
        <f>MROUND(X14*0.75,AQ5)</f>
        <v>40</v>
      </c>
      <c r="Q18" s="16">
        <v>6</v>
      </c>
      <c r="R18" s="15">
        <f>MROUND(X14*0.7,AQ5)</f>
        <v>37.5</v>
      </c>
      <c r="S18" s="16">
        <v>7</v>
      </c>
      <c r="T18" s="15">
        <f>MROUND(X14*0.65,AQ5)</f>
        <v>35</v>
      </c>
      <c r="U18" s="17">
        <v>8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18"/>
    </row>
    <row r="19" spans="1:43" ht="14.5">
      <c r="A19" s="1"/>
      <c r="B19" s="67" t="s">
        <v>19</v>
      </c>
      <c r="C19" s="54"/>
      <c r="D19" s="15">
        <f>MROUND(T14*0.45,AQ5)</f>
        <v>17.5</v>
      </c>
      <c r="E19" s="16">
        <v>6</v>
      </c>
      <c r="F19" s="15">
        <f>MROUND(T14*0.55,AQ5)</f>
        <v>22.5</v>
      </c>
      <c r="G19" s="16">
        <v>5</v>
      </c>
      <c r="H19" s="15">
        <f>MROUND(T14*0.65,AQ5)</f>
        <v>25</v>
      </c>
      <c r="I19" s="16">
        <v>3</v>
      </c>
      <c r="J19" s="15">
        <f>H19</f>
        <v>25</v>
      </c>
      <c r="K19" s="16">
        <v>5</v>
      </c>
      <c r="L19" s="15">
        <f>J19</f>
        <v>25</v>
      </c>
      <c r="M19" s="16">
        <v>7</v>
      </c>
      <c r="N19" s="15">
        <f>L19</f>
        <v>25</v>
      </c>
      <c r="O19" s="16">
        <v>4</v>
      </c>
      <c r="P19" s="15">
        <f>N19</f>
        <v>25</v>
      </c>
      <c r="Q19" s="16">
        <v>6</v>
      </c>
      <c r="R19" s="15">
        <f>P19</f>
        <v>25</v>
      </c>
      <c r="S19" s="16">
        <v>8</v>
      </c>
      <c r="T19" s="15"/>
      <c r="U19" s="19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20"/>
      <c r="AQ19" s="21"/>
    </row>
    <row r="20" spans="1:43" ht="15.75" customHeight="1">
      <c r="A20" s="1"/>
      <c r="B20" s="66" t="s">
        <v>20</v>
      </c>
      <c r="C20" s="43"/>
      <c r="D20" s="73" t="s">
        <v>21</v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5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6"/>
    </row>
    <row r="21" spans="1:43" ht="4.5" customHeight="1">
      <c r="A21" s="1"/>
      <c r="B21" s="22"/>
      <c r="C21" s="2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5.75" customHeight="1">
      <c r="A22" s="1"/>
      <c r="B22" s="78" t="s">
        <v>22</v>
      </c>
      <c r="C22" s="79"/>
      <c r="D22" s="77"/>
      <c r="E22" s="23"/>
      <c r="F22" s="24"/>
      <c r="G22" s="23"/>
      <c r="H22" s="24"/>
      <c r="I22" s="25"/>
      <c r="J22" s="24"/>
      <c r="K22" s="23"/>
      <c r="L22" s="24"/>
      <c r="M22" s="23"/>
      <c r="N22" s="24"/>
      <c r="O22" s="23"/>
      <c r="P22" s="24"/>
      <c r="Q22" s="23"/>
      <c r="R22" s="24"/>
      <c r="S22" s="23"/>
      <c r="T22" s="24"/>
      <c r="U22" s="2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4.5">
      <c r="A23" s="1"/>
      <c r="B23" s="76" t="s">
        <v>23</v>
      </c>
      <c r="C23" s="81"/>
      <c r="D23" s="24">
        <f>MROUND(H14*0.75,AQ5)</f>
        <v>57.5</v>
      </c>
      <c r="E23" s="13">
        <v>5</v>
      </c>
      <c r="F23" s="12">
        <f>MROUND(H14*0.85,AQ5)</f>
        <v>65</v>
      </c>
      <c r="G23" s="13">
        <v>3</v>
      </c>
      <c r="H23" s="27">
        <f>MROUND(H14*0.95,AQ5)</f>
        <v>72.5</v>
      </c>
      <c r="I23" s="28">
        <v>1</v>
      </c>
      <c r="J23" s="12">
        <f>MROUND(H14*0.9,AQ5)</f>
        <v>70</v>
      </c>
      <c r="K23" s="13">
        <v>3</v>
      </c>
      <c r="L23" s="12">
        <f>MROUND(H14*0.85,AQ5)</f>
        <v>65</v>
      </c>
      <c r="M23" s="13">
        <v>3</v>
      </c>
      <c r="N23" s="12">
        <f>MROUND(H14*0.8,AQ5)</f>
        <v>62.5</v>
      </c>
      <c r="O23" s="13">
        <v>3</v>
      </c>
      <c r="P23" s="12">
        <f>MROUND(H14*0.75,AQ5)</f>
        <v>57.5</v>
      </c>
      <c r="Q23" s="13">
        <v>5</v>
      </c>
      <c r="R23" s="12">
        <f>MROUND(H14*0.7,AQ5)</f>
        <v>55</v>
      </c>
      <c r="S23" s="13">
        <v>5</v>
      </c>
      <c r="T23" s="12">
        <f>MROUND(H14*0.65,AQ5)</f>
        <v>50</v>
      </c>
      <c r="U23" s="14">
        <v>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4.5">
      <c r="A24" s="1"/>
      <c r="B24" s="67" t="s">
        <v>24</v>
      </c>
      <c r="C24" s="80"/>
      <c r="D24" s="29">
        <f>MROUND(P14*0.5,AQ5)</f>
        <v>52.5</v>
      </c>
      <c r="E24" s="16">
        <v>5</v>
      </c>
      <c r="F24" s="15">
        <f>MROUND(P14*0.6,AQ5)</f>
        <v>62.5</v>
      </c>
      <c r="G24" s="16">
        <v>5</v>
      </c>
      <c r="H24" s="15">
        <f>MROUND(P14*0.7,AQ5)</f>
        <v>72.5</v>
      </c>
      <c r="I24" s="16">
        <v>3</v>
      </c>
      <c r="J24" s="15">
        <f>H24</f>
        <v>72.5</v>
      </c>
      <c r="K24" s="16">
        <v>5</v>
      </c>
      <c r="L24" s="15">
        <f>J24</f>
        <v>72.5</v>
      </c>
      <c r="M24" s="16">
        <v>7</v>
      </c>
      <c r="N24" s="15">
        <f>L24</f>
        <v>72.5</v>
      </c>
      <c r="O24" s="16">
        <v>4</v>
      </c>
      <c r="P24" s="15">
        <f>N24</f>
        <v>72.5</v>
      </c>
      <c r="Q24" s="16">
        <v>6</v>
      </c>
      <c r="R24" s="15">
        <f>P24</f>
        <v>72.5</v>
      </c>
      <c r="S24" s="16">
        <v>8</v>
      </c>
      <c r="T24" s="15"/>
      <c r="U24" s="19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5.75" customHeight="1">
      <c r="A25" s="1"/>
      <c r="B25" s="66" t="s">
        <v>20</v>
      </c>
      <c r="C25" s="82"/>
      <c r="D25" s="85" t="s">
        <v>25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5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4.5" customHeight="1">
      <c r="A26" s="1"/>
      <c r="B26" s="22"/>
      <c r="C26" s="2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5.75" customHeight="1">
      <c r="A27" s="1"/>
      <c r="B27" s="69" t="s">
        <v>26</v>
      </c>
      <c r="C27" s="70"/>
      <c r="D27" s="71"/>
      <c r="E27" s="30"/>
      <c r="F27" s="31"/>
      <c r="G27" s="30"/>
      <c r="H27" s="31"/>
      <c r="I27" s="32"/>
      <c r="J27" s="31"/>
      <c r="K27" s="30"/>
      <c r="L27" s="31"/>
      <c r="M27" s="30"/>
      <c r="N27" s="31"/>
      <c r="O27" s="30"/>
      <c r="P27" s="31"/>
      <c r="Q27" s="30"/>
      <c r="R27" s="31"/>
      <c r="S27" s="30"/>
      <c r="T27" s="31"/>
      <c r="U27" s="33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4.5">
      <c r="A28" s="1"/>
      <c r="B28" s="83" t="s">
        <v>19</v>
      </c>
      <c r="C28" s="84"/>
      <c r="D28" s="24">
        <f>MROUND(T14*0.75,AQ5)</f>
        <v>30</v>
      </c>
      <c r="E28" s="13">
        <v>5</v>
      </c>
      <c r="F28" s="12">
        <f>MROUND(T14*0.85,AQ5)</f>
        <v>35</v>
      </c>
      <c r="G28" s="13">
        <v>3</v>
      </c>
      <c r="H28" s="27">
        <f>MROUND(T14*0.95,AQ5)</f>
        <v>37.5</v>
      </c>
      <c r="I28" s="28">
        <v>1</v>
      </c>
      <c r="J28" s="12">
        <f>MROUND(T14*0.9,AQ5)</f>
        <v>35</v>
      </c>
      <c r="K28" s="13">
        <v>3</v>
      </c>
      <c r="L28" s="12">
        <f>MROUND(T14*0.85,AQ5)</f>
        <v>35</v>
      </c>
      <c r="M28" s="13">
        <v>3</v>
      </c>
      <c r="N28" s="12">
        <f>MROUND(T14*0.8,AQ5)</f>
        <v>32.5</v>
      </c>
      <c r="O28" s="13">
        <v>3</v>
      </c>
      <c r="P28" s="12">
        <f>MROUND(T14*0.75,AQ5)</f>
        <v>30</v>
      </c>
      <c r="Q28" s="13">
        <v>5</v>
      </c>
      <c r="R28" s="12">
        <f>MROUND(T14*0.7,AQ5)</f>
        <v>27.5</v>
      </c>
      <c r="S28" s="13">
        <v>5</v>
      </c>
      <c r="T28" s="12">
        <f>MROUND(T14*0.65,AQ5)</f>
        <v>25</v>
      </c>
      <c r="U28" s="14">
        <v>5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4.5">
      <c r="A29" s="1"/>
      <c r="B29" s="67" t="s">
        <v>16</v>
      </c>
      <c r="C29" s="80"/>
      <c r="D29" s="29">
        <f>MROUND(X14*0.4,AQ5)</f>
        <v>20</v>
      </c>
      <c r="E29" s="16">
        <v>6</v>
      </c>
      <c r="F29" s="29">
        <f>MROUND(X14*0.5,AQ5)</f>
        <v>27.5</v>
      </c>
      <c r="G29" s="16">
        <v>5</v>
      </c>
      <c r="H29" s="15">
        <f>MROUND(X14*0.6,AQ5)</f>
        <v>32.5</v>
      </c>
      <c r="I29" s="16">
        <v>3</v>
      </c>
      <c r="J29" s="15">
        <f t="shared" ref="J29:J30" si="0">H29</f>
        <v>32.5</v>
      </c>
      <c r="K29" s="16">
        <v>5</v>
      </c>
      <c r="L29" s="15">
        <f t="shared" ref="L29:L30" si="1">J29</f>
        <v>32.5</v>
      </c>
      <c r="M29" s="16">
        <v>7</v>
      </c>
      <c r="N29" s="15">
        <f t="shared" ref="N29:N30" si="2">L29</f>
        <v>32.5</v>
      </c>
      <c r="O29" s="16">
        <v>4</v>
      </c>
      <c r="P29" s="15">
        <f t="shared" ref="P29:P30" si="3">N29</f>
        <v>32.5</v>
      </c>
      <c r="Q29" s="16">
        <v>6</v>
      </c>
      <c r="R29" s="15">
        <f t="shared" ref="R29:R30" si="4">P29</f>
        <v>32.5</v>
      </c>
      <c r="S29" s="16">
        <v>8</v>
      </c>
      <c r="T29" s="15"/>
      <c r="U29" s="19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4.5">
      <c r="A30" s="1"/>
      <c r="B30" s="67" t="s">
        <v>27</v>
      </c>
      <c r="C30" s="80"/>
      <c r="D30" s="29">
        <f>MROUND(L14*0.35,AQ5)</f>
        <v>20</v>
      </c>
      <c r="E30" s="16">
        <v>6</v>
      </c>
      <c r="F30" s="29">
        <f>MROUND(L14*0.45,AQ5)</f>
        <v>25</v>
      </c>
      <c r="G30" s="16">
        <v>5</v>
      </c>
      <c r="H30" s="15">
        <f>MROUND(L14*0.55,AQ5)</f>
        <v>30</v>
      </c>
      <c r="I30" s="16">
        <v>3</v>
      </c>
      <c r="J30" s="15">
        <f t="shared" si="0"/>
        <v>30</v>
      </c>
      <c r="K30" s="16">
        <v>5</v>
      </c>
      <c r="L30" s="15">
        <f t="shared" si="1"/>
        <v>30</v>
      </c>
      <c r="M30" s="16">
        <v>7</v>
      </c>
      <c r="N30" s="15">
        <f t="shared" si="2"/>
        <v>30</v>
      </c>
      <c r="O30" s="16">
        <v>4</v>
      </c>
      <c r="P30" s="15">
        <f t="shared" si="3"/>
        <v>30</v>
      </c>
      <c r="Q30" s="16">
        <v>6</v>
      </c>
      <c r="R30" s="15">
        <f t="shared" si="4"/>
        <v>30</v>
      </c>
      <c r="S30" s="16">
        <v>8</v>
      </c>
      <c r="T30" s="15"/>
      <c r="U30" s="19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5.75" customHeight="1">
      <c r="A31" s="1"/>
      <c r="B31" s="66" t="s">
        <v>20</v>
      </c>
      <c r="C31" s="82"/>
      <c r="D31" s="85" t="s">
        <v>28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4.5" customHeight="1">
      <c r="A32" s="1"/>
      <c r="B32" s="22"/>
      <c r="C32" s="2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5.75" customHeight="1">
      <c r="A33" s="1"/>
      <c r="B33" s="69" t="s">
        <v>29</v>
      </c>
      <c r="C33" s="70"/>
      <c r="D33" s="71"/>
      <c r="E33" s="30"/>
      <c r="F33" s="31"/>
      <c r="G33" s="30"/>
      <c r="H33" s="31"/>
      <c r="I33" s="32"/>
      <c r="J33" s="31"/>
      <c r="K33" s="30"/>
      <c r="L33" s="31"/>
      <c r="M33" s="30"/>
      <c r="N33" s="31"/>
      <c r="O33" s="30"/>
      <c r="P33" s="31"/>
      <c r="Q33" s="30"/>
      <c r="R33" s="31"/>
      <c r="S33" s="30"/>
      <c r="T33" s="31"/>
      <c r="U33" s="34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4.5">
      <c r="A34" s="1"/>
      <c r="B34" s="67" t="s">
        <v>30</v>
      </c>
      <c r="C34" s="54"/>
      <c r="D34" s="15">
        <f>MROUND(P14*0.75,AQ5)</f>
        <v>80</v>
      </c>
      <c r="E34" s="16">
        <v>5</v>
      </c>
      <c r="F34" s="15">
        <f>MROUND(P14*0.85,AQ5)</f>
        <v>90</v>
      </c>
      <c r="G34" s="16">
        <v>3</v>
      </c>
      <c r="H34" s="35">
        <f>MROUND(P14*0.95,AQ5)</f>
        <v>100</v>
      </c>
      <c r="I34" s="36">
        <v>1</v>
      </c>
      <c r="J34" s="15">
        <f>MROUND(P14*0.9,AQ5)</f>
        <v>95</v>
      </c>
      <c r="K34" s="16">
        <v>3</v>
      </c>
      <c r="L34" s="15">
        <f>MROUND(P14*0.85,AQ5)</f>
        <v>90</v>
      </c>
      <c r="M34" s="16">
        <v>3</v>
      </c>
      <c r="N34" s="15">
        <f>MROUND(P14*0.8,AQ5)</f>
        <v>85</v>
      </c>
      <c r="O34" s="16">
        <v>3</v>
      </c>
      <c r="P34" s="15">
        <f>MROUND(P14*0.75,AQ5)</f>
        <v>80</v>
      </c>
      <c r="Q34" s="16">
        <v>3</v>
      </c>
      <c r="R34" s="15">
        <f>MROUND(P14*0.7,AQ5)</f>
        <v>72.5</v>
      </c>
      <c r="S34" s="16">
        <v>3</v>
      </c>
      <c r="T34" s="15">
        <f>MROUND(P14*0.65,AQ5)</f>
        <v>67.5</v>
      </c>
      <c r="U34" s="17">
        <v>3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4.5">
      <c r="A35" s="1"/>
      <c r="B35" s="67" t="s">
        <v>31</v>
      </c>
      <c r="C35" s="54"/>
      <c r="D35" s="15">
        <f>MROUND(H14*0.35,AQ5)</f>
        <v>27.5</v>
      </c>
      <c r="E35" s="16">
        <v>5</v>
      </c>
      <c r="F35" s="15">
        <f>MROUND(H14*0.45,AQ5)</f>
        <v>35</v>
      </c>
      <c r="G35" s="16">
        <v>5</v>
      </c>
      <c r="H35" s="15">
        <f>MROUND(H14*0.55,AQ5)</f>
        <v>42.5</v>
      </c>
      <c r="I35" s="16">
        <v>3</v>
      </c>
      <c r="J35" s="15">
        <f>H35</f>
        <v>42.5</v>
      </c>
      <c r="K35" s="16">
        <v>5</v>
      </c>
      <c r="L35" s="15">
        <f>J35</f>
        <v>42.5</v>
      </c>
      <c r="M35" s="16">
        <v>7</v>
      </c>
      <c r="N35" s="15">
        <f>L35</f>
        <v>42.5</v>
      </c>
      <c r="O35" s="16">
        <v>4</v>
      </c>
      <c r="P35" s="15">
        <f>N35</f>
        <v>42.5</v>
      </c>
      <c r="Q35" s="16">
        <v>6</v>
      </c>
      <c r="R35" s="15">
        <f>P35</f>
        <v>42.5</v>
      </c>
      <c r="S35" s="16">
        <v>8</v>
      </c>
      <c r="T35" s="15"/>
      <c r="U35" s="19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5.75" customHeight="1">
      <c r="A36" s="1"/>
      <c r="B36" s="66" t="s">
        <v>20</v>
      </c>
      <c r="C36" s="43"/>
      <c r="D36" s="73" t="s">
        <v>32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5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4.5" customHeight="1">
      <c r="A37" s="1"/>
      <c r="B37" s="22"/>
      <c r="C37" s="2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5.75" customHeight="1">
      <c r="A38" s="1"/>
      <c r="B38" s="69" t="s">
        <v>33</v>
      </c>
      <c r="C38" s="70"/>
      <c r="D38" s="71"/>
      <c r="E38" s="30"/>
      <c r="F38" s="31"/>
      <c r="G38" s="30"/>
      <c r="H38" s="31"/>
      <c r="I38" s="32"/>
      <c r="J38" s="31"/>
      <c r="K38" s="30"/>
      <c r="L38" s="31"/>
      <c r="M38" s="30"/>
      <c r="N38" s="31"/>
      <c r="O38" s="30"/>
      <c r="P38" s="31"/>
      <c r="Q38" s="30"/>
      <c r="R38" s="31"/>
      <c r="S38" s="30"/>
      <c r="T38" s="31"/>
      <c r="U38" s="33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4.5">
      <c r="A39" s="1"/>
      <c r="B39" s="67" t="s">
        <v>13</v>
      </c>
      <c r="C39" s="54"/>
      <c r="D39" s="15">
        <f>MROUND(L14*0.75,AQ5)</f>
        <v>42.5</v>
      </c>
      <c r="E39" s="16">
        <v>5</v>
      </c>
      <c r="F39" s="15">
        <f>MROUND(L14*0.85,AQ5)</f>
        <v>47.5</v>
      </c>
      <c r="G39" s="16">
        <v>3</v>
      </c>
      <c r="H39" s="35">
        <f>MROUND(L14*0.95,AQ5)</f>
        <v>52.5</v>
      </c>
      <c r="I39" s="36">
        <v>1</v>
      </c>
      <c r="J39" s="15">
        <f>MROUND(L14*0.9,AQ5)</f>
        <v>50</v>
      </c>
      <c r="K39" s="16">
        <v>3</v>
      </c>
      <c r="L39" s="15">
        <f>MROUND(L14*0.85,AQ5)</f>
        <v>47.5</v>
      </c>
      <c r="M39" s="16">
        <v>5</v>
      </c>
      <c r="N39" s="15">
        <f>MROUND(L14*0.8,AQ5)</f>
        <v>45</v>
      </c>
      <c r="O39" s="16">
        <v>3</v>
      </c>
      <c r="P39" s="15">
        <f>MROUND(L14*0.75,AQ5)</f>
        <v>42.5</v>
      </c>
      <c r="Q39" s="16">
        <v>5</v>
      </c>
      <c r="R39" s="15">
        <f>MROUND(L14*0.7,AQ5)</f>
        <v>37.5</v>
      </c>
      <c r="S39" s="16">
        <v>3</v>
      </c>
      <c r="T39" s="15">
        <f>MROUND(L14*0.65,AQ5)</f>
        <v>35</v>
      </c>
      <c r="U39" s="17">
        <v>5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4.5">
      <c r="A40" s="1"/>
      <c r="B40" s="67" t="s">
        <v>16</v>
      </c>
      <c r="C40" s="54"/>
      <c r="D40" s="15">
        <f>MROUND(X14*0.75,AQ5)</f>
        <v>40</v>
      </c>
      <c r="E40" s="37">
        <v>5</v>
      </c>
      <c r="F40" s="15">
        <f>MROUND(X14*0.85,AQ5)</f>
        <v>45</v>
      </c>
      <c r="G40" s="37" t="s">
        <v>34</v>
      </c>
      <c r="H40" s="35">
        <f>MROUND(X14*0.95,AQ5)</f>
        <v>50</v>
      </c>
      <c r="I40" s="38" t="s">
        <v>35</v>
      </c>
      <c r="J40" s="15">
        <f>MROUND(X14*0.9,AQ5)</f>
        <v>47.5</v>
      </c>
      <c r="K40" s="37" t="s">
        <v>34</v>
      </c>
      <c r="L40" s="39">
        <f>MROUND(X14*0.85,AQ5)</f>
        <v>45</v>
      </c>
      <c r="M40" s="37" t="s">
        <v>36</v>
      </c>
      <c r="N40" s="39">
        <f>MROUND(X14*0.8,AQ5)</f>
        <v>42.5</v>
      </c>
      <c r="O40" s="37" t="s">
        <v>34</v>
      </c>
      <c r="P40" s="39">
        <f>MROUND(X14*0.75,AQ5)</f>
        <v>40</v>
      </c>
      <c r="Q40" s="37" t="s">
        <v>36</v>
      </c>
      <c r="R40" s="39">
        <f>MROUND(X14*0.7,AQ5)</f>
        <v>37.5</v>
      </c>
      <c r="S40" s="37" t="s">
        <v>34</v>
      </c>
      <c r="T40" s="39">
        <f>MROUND(X14*0.65,AQ5)</f>
        <v>35</v>
      </c>
      <c r="U40" s="40" t="s">
        <v>37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4.5">
      <c r="A41" s="1"/>
      <c r="B41" s="67" t="s">
        <v>38</v>
      </c>
      <c r="C41" s="54"/>
      <c r="D41" s="15">
        <f>MROUND(L14*0.4,AQ5)</f>
        <v>22.5</v>
      </c>
      <c r="E41" s="16">
        <v>6</v>
      </c>
      <c r="F41" s="15">
        <f>MROUND(L14*0.5,AQ5)</f>
        <v>27.5</v>
      </c>
      <c r="G41" s="16">
        <v>5</v>
      </c>
      <c r="H41" s="15">
        <f>MROUND(L14*0.6,AQ5)</f>
        <v>32.5</v>
      </c>
      <c r="I41" s="16">
        <v>3</v>
      </c>
      <c r="J41" s="15">
        <f>H41</f>
        <v>32.5</v>
      </c>
      <c r="K41" s="16">
        <v>5</v>
      </c>
      <c r="L41" s="15">
        <f>J41</f>
        <v>32.5</v>
      </c>
      <c r="M41" s="16">
        <v>7</v>
      </c>
      <c r="N41" s="15">
        <f>L41</f>
        <v>32.5</v>
      </c>
      <c r="O41" s="16">
        <v>4</v>
      </c>
      <c r="P41" s="15">
        <f>N41</f>
        <v>32.5</v>
      </c>
      <c r="Q41" s="16">
        <v>6</v>
      </c>
      <c r="R41" s="15">
        <f>P41</f>
        <v>32.5</v>
      </c>
      <c r="S41" s="16">
        <v>8</v>
      </c>
      <c r="T41" s="15"/>
      <c r="U41" s="19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5.75" customHeight="1">
      <c r="A42" s="1"/>
      <c r="B42" s="66" t="s">
        <v>20</v>
      </c>
      <c r="C42" s="43"/>
      <c r="D42" s="73" t="s">
        <v>39</v>
      </c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4.5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4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4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4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4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4.5">
      <c r="A48" s="1"/>
      <c r="B48" s="1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</sheetData>
  <mergeCells count="57">
    <mergeCell ref="B7:U7"/>
    <mergeCell ref="B4:U4"/>
    <mergeCell ref="B5:U5"/>
    <mergeCell ref="B3:U3"/>
    <mergeCell ref="B2:U2"/>
    <mergeCell ref="D42:U42"/>
    <mergeCell ref="B42:C42"/>
    <mergeCell ref="B31:C31"/>
    <mergeCell ref="D31:U31"/>
    <mergeCell ref="B40:C40"/>
    <mergeCell ref="B38:D38"/>
    <mergeCell ref="B41:C41"/>
    <mergeCell ref="B39:C39"/>
    <mergeCell ref="B22:D22"/>
    <mergeCell ref="B24:C24"/>
    <mergeCell ref="B34:C34"/>
    <mergeCell ref="B35:C35"/>
    <mergeCell ref="D36:U36"/>
    <mergeCell ref="B33:D33"/>
    <mergeCell ref="B36:C36"/>
    <mergeCell ref="B23:C23"/>
    <mergeCell ref="B27:D27"/>
    <mergeCell ref="B25:C25"/>
    <mergeCell ref="B28:C28"/>
    <mergeCell ref="D25:U25"/>
    <mergeCell ref="B30:C30"/>
    <mergeCell ref="B29:C29"/>
    <mergeCell ref="B20:C20"/>
    <mergeCell ref="B19:C19"/>
    <mergeCell ref="D14:E14"/>
    <mergeCell ref="B16:D16"/>
    <mergeCell ref="X13:Y13"/>
    <mergeCell ref="X14:Y14"/>
    <mergeCell ref="V13:W14"/>
    <mergeCell ref="D20:U20"/>
    <mergeCell ref="R13:S14"/>
    <mergeCell ref="P13:Q13"/>
    <mergeCell ref="P14:Q14"/>
    <mergeCell ref="L14:M14"/>
    <mergeCell ref="T13:U13"/>
    <mergeCell ref="N13:O14"/>
    <mergeCell ref="B18:C18"/>
    <mergeCell ref="B17:C17"/>
    <mergeCell ref="B9:J9"/>
    <mergeCell ref="K9:U9"/>
    <mergeCell ref="D13:E13"/>
    <mergeCell ref="D11:E11"/>
    <mergeCell ref="K8:U8"/>
    <mergeCell ref="B8:J8"/>
    <mergeCell ref="L13:M13"/>
    <mergeCell ref="J13:K14"/>
    <mergeCell ref="H13:I13"/>
    <mergeCell ref="H14:I14"/>
    <mergeCell ref="T14:U14"/>
    <mergeCell ref="B11:C11"/>
    <mergeCell ref="F13:G14"/>
    <mergeCell ref="B13:C14"/>
  </mergeCells>
  <conditionalFormatting sqref="D17 D23:D24 D28 D34:D35 D39 R39 T39 T28 T34:T35 R34:R35 R28 P28 P34:P35 P39 N39 N34:N35 N28 L28 L34:L35 L39 J39 J34:J35 J28 H28 H34:H35 H39 F39 F34:F35 F28 L17 N17 P17 R17 T17 T23:T24 R23:R24 P23:P24 N23:N24 L23:L24 J23:J24 J17 H23:H24 H17 F23:F24 F17 F19 H19 J19 T19 R19 P19 N19 L19 D19 F30 H30 J30 L30 N30 P30 R30 T30 D30 F41 H41 J41 L41 N41 P41 T41 R41 D41">
    <cfRule type="expression" dxfId="5" priority="1">
      <formula>$D$11=$AQ$4</formula>
    </cfRule>
  </conditionalFormatting>
  <conditionalFormatting sqref="T13:T14 P13:P14 L13:L14 H13:H14">
    <cfRule type="expression" dxfId="4" priority="2">
      <formula>$D$11=$AQ$4</formula>
    </cfRule>
  </conditionalFormatting>
  <conditionalFormatting sqref="D18 L18 N18 P18 R18 T18 J18 H18 F18">
    <cfRule type="expression" dxfId="3" priority="3">
      <formula>$D$11=$AQ$4</formula>
    </cfRule>
  </conditionalFormatting>
  <conditionalFormatting sqref="X13:X14 Y14">
    <cfRule type="expression" dxfId="2" priority="4">
      <formula>$D$11=$AQ$4</formula>
    </cfRule>
  </conditionalFormatting>
  <conditionalFormatting sqref="F29 H29 J29 L29 N29 P29 R29 T29 D29">
    <cfRule type="expression" dxfId="1" priority="5">
      <formula>$D$11=$AQ$4</formula>
    </cfRule>
  </conditionalFormatting>
  <conditionalFormatting sqref="F40 H40 J40 L40 N40 P40 T40 R40 D40">
    <cfRule type="expression" dxfId="0" priority="6">
      <formula>$D$11=$AQ$4</formula>
    </cfRule>
  </conditionalFormatting>
  <dataValidations count="1">
    <dataValidation type="list" allowBlank="1" showErrorMessage="1" sqref="D11" xr:uid="{00000000-0002-0000-0000-000000000000}">
      <formula1>$AQ$2:$AQ$4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Imbriotis</cp:lastModifiedBy>
  <dcterms:modified xsi:type="dcterms:W3CDTF">2020-10-20T01:41:09Z</dcterms:modified>
</cp:coreProperties>
</file>