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https://bentleyedu-my.sharepoint.com/personal/xia_vivi_bentley_edu/Documents/Assignments Fall '20/"/>
    </mc:Choice>
  </mc:AlternateContent>
  <xr:revisionPtr revIDLastSave="0" documentId="13_ncr:1_{D6380744-DC4B-0D4E-8F12-095E053F4A5E}" xr6:coauthVersionLast="47" xr6:coauthVersionMax="47" xr10:uidLastSave="{00000000-0000-0000-0000-000000000000}"/>
  <bookViews>
    <workbookView xWindow="3940" yWindow="500" windowWidth="21600" windowHeight="14620" firstSheet="1" activeTab="6" xr2:uid="{83FA4532-3122-EE4A-B8F2-267068644D0A}"/>
  </bookViews>
  <sheets>
    <sheet name="Orignal Dataset" sheetId="2" r:id="rId1"/>
    <sheet name="Evolution" sheetId="23" r:id="rId2"/>
    <sheet name="Box &amp; Whisker Charts" sheetId="15" r:id="rId3"/>
    <sheet name="Descriptive Statistics" sheetId="10" r:id="rId4"/>
    <sheet name="Regression" sheetId="9" r:id="rId5"/>
    <sheet name="Updated Dataset" sheetId="19" r:id="rId6"/>
    <sheet name="T-tests" sheetId="24" r:id="rId7"/>
    <sheet name="Updated Regression" sheetId="17" r:id="rId8"/>
    <sheet name="Correlation Btw Variables" sheetId="20" r:id="rId9"/>
    <sheet name="WhatWeLearned" sheetId="22" r:id="rId10"/>
  </sheets>
  <definedNames>
    <definedName name="_xlchart.v1.0" hidden="1">'Orignal Dataset'!$B$1</definedName>
    <definedName name="_xlchart.v1.1" hidden="1">'Orignal Dataset'!$B$2:$B$52</definedName>
    <definedName name="_xlchart.v1.2" hidden="1">'Orignal Dataset'!$E$1</definedName>
    <definedName name="_xlchart.v1.3" hidden="1">'Orignal Dataset'!$E$2:$E$52</definedName>
    <definedName name="_xlchart.v1.4" hidden="1">'Orignal Dataset'!$C$1</definedName>
    <definedName name="_xlchart.v1.5" hidden="1">'Orignal Dataset'!$C$2:$C$52</definedName>
    <definedName name="_xlchart.v1.6" hidden="1">'Orignal Dataset'!$D$1</definedName>
    <definedName name="_xlchart.v1.7" hidden="1">'Orignal Dataset'!$D$2:$D$52</definedName>
    <definedName name="_xlchart.v1.8" hidden="1">'Orignal Dataset'!$F$1</definedName>
    <definedName name="_xlchart.v1.9" hidden="1">'Orignal Dataset'!$F$2:$F$52</definedName>
    <definedName name="solver_eng" localSheetId="0" hidden="1">1</definedName>
    <definedName name="solver_eng" localSheetId="5" hidden="1">1</definedName>
    <definedName name="solver_lin" localSheetId="0" hidden="1">2</definedName>
    <definedName name="solver_lin" localSheetId="5" hidden="1">2</definedName>
    <definedName name="solver_neg" localSheetId="0" hidden="1">1</definedName>
    <definedName name="solver_neg" localSheetId="5" hidden="1">1</definedName>
    <definedName name="solver_num" localSheetId="0" hidden="1">0</definedName>
    <definedName name="solver_num" localSheetId="5" hidden="1">0</definedName>
    <definedName name="solver_opt" localSheetId="0" hidden="1">'Orignal Dataset'!$P$12</definedName>
    <definedName name="solver_opt" localSheetId="5" hidden="1">'Updated Dataset'!$O$12</definedName>
    <definedName name="solver_typ" localSheetId="0" hidden="1">1</definedName>
    <definedName name="solver_typ" localSheetId="5" hidden="1">1</definedName>
    <definedName name="solver_val" localSheetId="0" hidden="1">0</definedName>
    <definedName name="solver_val" localSheetId="5" hidden="1">0</definedName>
    <definedName name="solver_ver" localSheetId="0" hidden="1">2</definedName>
    <definedName name="solver_ver" localSheetId="5"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10" l="1"/>
  <c r="B33" i="10"/>
  <c r="B32" i="10"/>
  <c r="B31" i="10"/>
  <c r="E24" i="10"/>
  <c r="B24" i="10"/>
  <c r="B37" i="10"/>
  <c r="E30" i="10"/>
  <c r="B30" i="10"/>
  <c r="E23" i="10"/>
  <c r="B23" i="10"/>
  <c r="B25" i="10"/>
  <c r="E25" i="10"/>
  <c r="B26" i="10"/>
  <c r="E26" i="10"/>
  <c r="B27" i="10"/>
  <c r="E27" i="10"/>
  <c r="E31" i="10"/>
  <c r="E32" i="10"/>
  <c r="E33" i="10"/>
  <c r="E34" i="10"/>
  <c r="B38" i="10"/>
  <c r="B39" i="10"/>
  <c r="B40" i="10"/>
  <c r="B41" i="10"/>
</calcChain>
</file>

<file path=xl/sharedStrings.xml><?xml version="1.0" encoding="utf-8"?>
<sst xmlns="http://schemas.openxmlformats.org/spreadsheetml/2006/main" count="313" uniqueCount="100">
  <si>
    <t>State</t>
  </si>
  <si>
    <t>Average Income</t>
  </si>
  <si>
    <t>Population Density</t>
  </si>
  <si>
    <t>Population Estimate</t>
  </si>
  <si>
    <t>Tech Scores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</si>
  <si>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</si>
  <si>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</si>
  <si>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</si>
  <si>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</si>
  <si>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</si>
  <si>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</si>
  <si>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</si>
  <si>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</si>
  <si>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</si>
  <si>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</si>
  <si>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</si>
  <si>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</si>
  <si>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</si>
  <si>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</si>
  <si>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</si>
  <si>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</si>
  <si>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</si>
  <si>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</si>
  <si>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</si>
  <si>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</si>
  <si>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</si>
  <si>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</si>
  <si>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</si>
  <si>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</si>
  <si>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</si>
  <si>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</si>
  <si>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</si>
  <si>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</si>
  <si>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</si>
  <si>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</si>
  <si>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</si>
  <si>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</si>
  <si>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</si>
  <si>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</si>
  <si>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</si>
  <si>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</si>
  <si>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</si>
  <si>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</si>
  <si>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</si>
  <si>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</si>
  <si>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</si>
  <si>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</si>
  <si>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</si>
  <si>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</si>
  <si>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</si>
  <si>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</si>
  <si>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</si>
  <si>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</si>
  <si>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</si>
  <si>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</si>
  <si>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Mean</t>
  </si>
  <si>
    <t>Median</t>
  </si>
  <si>
    <t>Mode</t>
  </si>
  <si>
    <t>Standard Deviation</t>
  </si>
  <si>
    <t>Count</t>
  </si>
  <si>
    <t>Real Estate Prices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</si>
  <si>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</si>
  <si>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</si>
  <si>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</si>
  <si>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</si>
  <si>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</si>
  <si>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</si>
  <si>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</si>
  <si>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</si>
  <si>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</si>
  <si>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</si>
  <si>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</si>
  <si>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</si>
  <si>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</si>
  <si>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</si>
  <si>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</si>
  <si>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</si>
  <si>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</si>
  <si>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</si>
  <si>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</si>
  <si>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</si>
  <si>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</si>
  <si>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</si>
  <si>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</si>
  <si>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</si>
  <si>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Sample Variance</t>
  </si>
  <si>
    <t>Kurtosis</t>
  </si>
  <si>
    <t>Skewness</t>
  </si>
  <si>
    <t>Range</t>
  </si>
  <si>
    <t>Minimum</t>
  </si>
  <si>
    <t>Maximum</t>
  </si>
  <si>
    <t>Sum</t>
  </si>
  <si>
    <t>Real Estate Price</t>
  </si>
  <si>
    <t>t-Test: Two-Sample Assuming Unequal Variances</t>
  </si>
  <si>
    <t>Variance</t>
  </si>
  <si>
    <t>Hypothesized Mean Difference</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</si>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</sst>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rgb="FF000000"/>
      <name val="Calibri"/>
      <family val="2"/>
      <scheme val="minor"/>
    </font>
    <font>
      <sz val="16"/>
      <color theme="1"/>
      <name val="Calibri"/>
      <family val="2"/>
      <scheme val="minor"/>
    </font>
    <font>
      <sz val="12"/>
      <color rgb="FF000000"/>
      <name val="Verdana"/>
      <family val="2"/>
    </font>
    <font>
      <sz val="12"/>
      <color theme="1"/>
      <name val="Arial"/>
      <family val="2"/>
    </font>
    <font>
      <strike/>
      <sz val="12"/>
      <color theme="1"/>
      <name val="Calibri"/>
      <family val="2"/>
      <scheme val="minor"/>
    </font>
    <font>
      <b/>
      <sz val="16"/>
      <color theme="0"/>
      <name val="Calibri"/>
      <family val="2"/>
      <scheme val="minor"/>
    </font>
    <font>
      <i/>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0" fillId="3" borderId="0" xfId="0" applyFill="1"/>
    <xf numFmtId="0" fontId="1" fillId="0" borderId="2" xfId="0" applyFont="1" applyBorder="1" applyAlignment="1">
      <alignment vertical="center"/>
    </xf>
    <xf numFmtId="0" fontId="0" fillId="0" borderId="0" xfId="0" applyFont="1"/>
    <xf numFmtId="0" fontId="2" fillId="0" borderId="0" xfId="0" applyFont="1"/>
    <xf numFmtId="14" fontId="2" fillId="0" borderId="0" xfId="0" applyNumberFormat="1" applyFont="1"/>
    <xf numFmtId="0" fontId="3" fillId="0" borderId="0" xfId="0" applyFont="1"/>
    <xf numFmtId="0" fontId="4" fillId="0" borderId="0" xfId="0" applyFont="1"/>
    <xf numFmtId="0" fontId="4" fillId="2" borderId="0" xfId="0" applyFont="1" applyFill="1"/>
    <xf numFmtId="4" fontId="3" fillId="0" borderId="0" xfId="0" applyNumberFormat="1" applyFont="1"/>
    <xf numFmtId="0" fontId="5" fillId="0" borderId="0" xfId="0" applyFont="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0" fontId="6" fillId="0" borderId="1" xfId="0" applyFont="1" applyFill="1" applyBorder="1" applyAlignment="1">
      <alignment horizontal="center"/>
    </xf>
    <xf numFmtId="0" fontId="0" fillId="3" borderId="0" xfId="0" applyFill="1" applyBorder="1" applyAlignment="1"/>
  </cellXfs>
  <cellStyles count="1">
    <cellStyle name="Normal" xfId="0" builtinId="0"/>
  </cellStyles>
  <dxfs count="15">
    <dxf>
      <font>
        <b val="0"/>
        <i val="0"/>
        <strike val="0"/>
        <condense val="0"/>
        <extend val="0"/>
        <outline val="0"/>
        <shadow val="0"/>
        <u val="none"/>
        <vertAlign val="baseline"/>
        <sz val="12"/>
        <color theme="1"/>
        <name val="Arial"/>
        <family val="2"/>
        <scheme val="none"/>
      </font>
    </dxf>
    <dxf>
      <font>
        <strike val="0"/>
        <outline val="0"/>
        <shadow val="0"/>
        <u val="none"/>
        <vertAlign val="baseline"/>
        <sz val="12"/>
      </font>
    </dxf>
    <dxf>
      <font>
        <b val="0"/>
        <i val="0"/>
        <strike val="0"/>
        <condense val="0"/>
        <extend val="0"/>
        <outline val="0"/>
        <shadow val="0"/>
        <u val="none"/>
        <vertAlign val="baseline"/>
        <sz val="12"/>
        <color rgb="FF000000"/>
        <name val="Verdana"/>
        <family val="2"/>
        <scheme val="none"/>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2"/>
        <color theme="1"/>
        <name val="Arial"/>
        <family val="2"/>
        <scheme val="none"/>
      </font>
    </dxf>
    <dxf>
      <font>
        <strike val="0"/>
        <outline val="0"/>
        <shadow val="0"/>
        <u val="none"/>
        <vertAlign val="baseline"/>
        <sz val="12"/>
      </font>
    </dxf>
    <dxf>
      <font>
        <b val="0"/>
        <i val="0"/>
        <strike val="0"/>
        <condense val="0"/>
        <extend val="0"/>
        <outline val="0"/>
        <shadow val="0"/>
        <u val="none"/>
        <vertAlign val="baseline"/>
        <sz val="12"/>
        <color rgb="FF000000"/>
        <name val="Verdana"/>
        <family val="2"/>
        <scheme val="none"/>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Real Estate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Real Estate Price</a:t>
          </a:r>
        </a:p>
      </cx:txPr>
    </cx:title>
    <cx:plotArea>
      <cx:plotAreaRegion>
        <cx:series layoutId="boxWhisker" uniqueId="{E4812849-B1D8-3542-85BE-8C48052FFEC8}">
          <cx:tx>
            <cx:txData>
              <cx:f>_xlchart.v1.0</cx:f>
              <cx:v>Real Estate 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Average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Income</a:t>
          </a:r>
        </a:p>
      </cx:txPr>
    </cx:title>
    <cx:plotArea>
      <cx:plotAreaRegion>
        <cx:series layoutId="boxWhisker" uniqueId="{522F9C4C-D225-5E49-94A0-842E60FCADB6}">
          <cx:tx>
            <cx:txData>
              <cx:f>_xlchart.v1.4</cx:f>
              <cx:v>Average Income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Population Estimate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 Estimate</a:t>
          </a:r>
        </a:p>
      </cx:txPr>
    </cx:title>
    <cx:plotArea>
      <cx:plotAreaRegion>
        <cx:series layoutId="boxWhisker" uniqueId="{CC1C4319-F522-284F-9664-B335B6811B36}">
          <cx:tx>
            <cx:txData>
              <cx:f>_xlchart.v1.2</cx:f>
              <cx:v>Population Estimate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Population Density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 Density</a:t>
          </a:r>
        </a:p>
      </cx:txPr>
    </cx:title>
    <cx:plotArea>
      <cx:plotAreaRegion>
        <cx:series layoutId="boxWhisker" uniqueId="{BAD56FCD-AA88-DE48-A894-A8E51908002A}">
          <cx:tx>
            <cx:txData>
              <cx:f>_xlchart.v1.6</cx:f>
              <cx:v>Population Density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Tech Scores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Tech Scores</a:t>
          </a:r>
        </a:p>
      </cx:txPr>
    </cx:title>
    <cx:plotArea>
      <cx:plotAreaRegion>
        <cx:series layoutId="boxWhisker" uniqueId="{E9F72323-A5EE-4144-BCF1-BDA73B526BEB}">
          <cx:tx>
            <cx:txData>
              <cx:f>_xlchart.v1.8</cx:f>
              <cx:v>Tech Scores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7</xdr:col>
      <xdr:colOff>13803</xdr:colOff>
      <xdr:row>0</xdr:row>
      <xdr:rowOff>124239</xdr:rowOff>
    </xdr:from>
    <xdr:to>
      <xdr:col>14</xdr:col>
      <xdr:colOff>660399</xdr:colOff>
      <xdr:row>43</xdr:row>
      <xdr:rowOff>55216</xdr:rowOff>
    </xdr:to>
    <xdr:sp macro="" textlink="">
      <xdr:nvSpPr>
        <xdr:cNvPr id="2" name="TextBox 1">
          <a:extLst>
            <a:ext uri="{FF2B5EF4-FFF2-40B4-BE49-F238E27FC236}">
              <a16:creationId xmlns:a16="http://schemas.microsoft.com/office/drawing/2014/main" id="{2F7F2B0C-5B4C-CE46-B35E-E9EF7B5BD60F}"/>
            </a:ext>
          </a:extLst>
        </xdr:cNvPr>
        <xdr:cNvSpPr txBox="1"/>
      </xdr:nvSpPr>
      <xdr:spPr>
        <a:xfrm>
          <a:off x="11347173" y="124239"/>
          <a:ext cx="6541052" cy="8889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Independent Variables</a:t>
          </a:r>
          <a:r>
            <a:rPr lang="en-US" sz="1600" b="1" u="sng" baseline="0"/>
            <a:t>: </a:t>
          </a:r>
          <a:endParaRPr lang="en-US" sz="1600" b="1" u="sng"/>
        </a:p>
        <a:p>
          <a:pPr rtl="0"/>
          <a:r>
            <a:rPr lang="en-US" sz="1200" b="1" i="0" u="none" strike="noStrike">
              <a:solidFill>
                <a:schemeClr val="dk1"/>
              </a:solidFill>
              <a:effectLst/>
              <a:latin typeface="+mn-lt"/>
              <a:ea typeface="+mn-ea"/>
              <a:cs typeface="+mn-cs"/>
            </a:rPr>
            <a:t>• Density of population in 2010</a:t>
          </a:r>
          <a:r>
            <a:rPr lang="en-US" sz="1200" b="0" i="0" u="none" strike="noStrike">
              <a:solidFill>
                <a:schemeClr val="dk1"/>
              </a:solidFill>
              <a:effectLst/>
              <a:latin typeface="+mn-lt"/>
              <a:ea typeface="+mn-ea"/>
              <a:cs typeface="+mn-cs"/>
            </a:rPr>
            <a:t> is a continuous variable that reflects the demand for real estate.</a:t>
          </a:r>
          <a:r>
            <a:rPr lang="en-US" sz="1200" b="0" i="0" u="none" strike="noStrike" baseline="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The real estate prices data was found from Zillow. The real estate prices data contains the home values of the 35-65% of the United States by counties. Because the data provides a narrow selection of 35-65 percentile of home prices, the prices are do not include the lower 35%, which are the house transactions made for a nominal price to save on taxes and other fees when making the buy/sell operation as well as not include the top 35% which are the highest prices which are located generally in California, Massachusetts and New York.The data</a:t>
          </a:r>
          <a:r>
            <a:rPr lang="en-US" sz="1200" b="0" i="0" u="none" strike="noStrike" baseline="0">
              <a:solidFill>
                <a:schemeClr val="dk1"/>
              </a:solidFill>
              <a:effectLst/>
              <a:latin typeface="+mn-lt"/>
              <a:ea typeface="+mn-ea"/>
              <a:cs typeface="+mn-cs"/>
            </a:rPr>
            <a:t> was sourced from the following link: </a:t>
          </a:r>
          <a:r>
            <a:rPr lang="en-US" sz="1200" b="0" i="0" u="sng" strike="noStrike">
              <a:solidFill>
                <a:schemeClr val="dk1"/>
              </a:solidFill>
              <a:effectLst/>
              <a:latin typeface="+mn-lt"/>
              <a:ea typeface="+mn-ea"/>
              <a:cs typeface="+mn-cs"/>
              <a:hlinkClick xmlns:r="http://schemas.openxmlformats.org/officeDocument/2006/relationships" r:id=""/>
            </a:rPr>
            <a:t>https://www.census.gov/data/tables/2010/dec/density-data-text.html</a:t>
          </a:r>
          <a:r>
            <a:rPr lang="en-US" sz="1200" b="0" i="0">
              <a:solidFill>
                <a:schemeClr val="dk1"/>
              </a:solidFill>
              <a:effectLst/>
              <a:latin typeface="+mn-lt"/>
              <a:ea typeface="+mn-ea"/>
              <a:cs typeface="+mn-cs"/>
            </a:rPr>
            <a:t>.</a:t>
          </a:r>
          <a:r>
            <a:rPr lang="en-US" sz="1200" b="0" i="0" baseline="0">
              <a:solidFill>
                <a:schemeClr val="dk1"/>
              </a:solidFill>
              <a:effectLst/>
              <a:latin typeface="+mn-lt"/>
              <a:ea typeface="+mn-ea"/>
              <a:cs typeface="+mn-cs"/>
            </a:rPr>
            <a:t> </a:t>
          </a:r>
        </a:p>
        <a:p>
          <a:pPr rtl="0"/>
          <a:endParaRPr lang="en-US" sz="1200" b="0">
            <a:effectLst/>
          </a:endParaRPr>
        </a:p>
        <a:p>
          <a:pPr rtl="0"/>
          <a:r>
            <a:rPr lang="en-US" sz="1200" b="1" i="0" u="none" strike="noStrike">
              <a:solidFill>
                <a:schemeClr val="dk1"/>
              </a:solidFill>
              <a:effectLst/>
              <a:latin typeface="+mn-lt"/>
              <a:ea typeface="+mn-ea"/>
              <a:cs typeface="+mn-cs"/>
            </a:rPr>
            <a:t>•</a:t>
          </a:r>
          <a:r>
            <a:rPr lang="en-US" sz="1200" b="1" i="0" u="none" strike="noStrike" baseline="0">
              <a:solidFill>
                <a:schemeClr val="dk1"/>
              </a:solidFill>
              <a:effectLst/>
              <a:latin typeface="+mn-lt"/>
              <a:ea typeface="+mn-ea"/>
              <a:cs typeface="+mn-cs"/>
            </a:rPr>
            <a:t> P</a:t>
          </a:r>
          <a:r>
            <a:rPr lang="en-US" sz="1200" b="1" i="0" u="none" strike="noStrike">
              <a:solidFill>
                <a:schemeClr val="dk1"/>
              </a:solidFill>
              <a:effectLst/>
              <a:latin typeface="+mn-lt"/>
              <a:ea typeface="+mn-ea"/>
              <a:cs typeface="+mn-cs"/>
            </a:rPr>
            <a:t>opulation estimate in 2010</a:t>
          </a:r>
          <a:r>
            <a:rPr lang="en-US" sz="1200" b="0" i="0" u="none" strike="noStrike">
              <a:solidFill>
                <a:schemeClr val="dk1"/>
              </a:solidFill>
              <a:effectLst/>
              <a:latin typeface="+mn-lt"/>
              <a:ea typeface="+mn-ea"/>
              <a:cs typeface="+mn-cs"/>
            </a:rPr>
            <a:t> is a continuous variable that was found through the United States Census Bureau. The population estimate data contains county-level population totals of 2010. It contained the population estimate for each county in the U.S. as well as identified its corresponding state, which allowed us to later group by the state to find the total population estimate for each state.The dataset</a:t>
          </a:r>
          <a:r>
            <a:rPr lang="en-US" sz="1200" b="0" i="0" u="none" strike="noStrike" baseline="0">
              <a:solidFill>
                <a:schemeClr val="dk1"/>
              </a:solidFill>
              <a:effectLst/>
              <a:latin typeface="+mn-lt"/>
              <a:ea typeface="+mn-ea"/>
              <a:cs typeface="+mn-cs"/>
            </a:rPr>
            <a:t> was found from the following link: </a:t>
          </a:r>
          <a:r>
            <a:rPr lang="en-US" sz="1200" b="0" i="0" u="sng" strike="noStrike">
              <a:solidFill>
                <a:schemeClr val="dk1"/>
              </a:solidFill>
              <a:effectLst/>
              <a:latin typeface="+mn-lt"/>
              <a:ea typeface="+mn-ea"/>
              <a:cs typeface="+mn-cs"/>
              <a:hlinkClick xmlns:r="http://schemas.openxmlformats.org/officeDocument/2006/relationships" r:id=""/>
            </a:rPr>
            <a:t>https://www.census.gov/data/tables/time-series/demo/popest/2010s-counties-total.html#par_textimage_242301767</a:t>
          </a:r>
          <a:r>
            <a:rPr lang="en-US" sz="1200" b="0" i="0" u="none" strike="noStrike">
              <a:solidFill>
                <a:schemeClr val="dk1"/>
              </a:solidFill>
              <a:effectLst/>
              <a:latin typeface="+mn-lt"/>
              <a:ea typeface="+mn-ea"/>
              <a:cs typeface="+mn-cs"/>
            </a:rPr>
            <a:t>. </a:t>
          </a:r>
        </a:p>
        <a:p>
          <a:pPr rtl="0"/>
          <a:endParaRPr lang="en-US" sz="1200" b="0">
            <a:effectLst/>
          </a:endParaRPr>
        </a:p>
        <a:p>
          <a:pPr rtl="0"/>
          <a:r>
            <a:rPr lang="en-US" sz="1200" b="1" i="0" u="none" strike="noStrike">
              <a:solidFill>
                <a:schemeClr val="dk1"/>
              </a:solidFill>
              <a:effectLst/>
              <a:latin typeface="+mn-lt"/>
              <a:ea typeface="+mn-ea"/>
              <a:cs typeface="+mn-cs"/>
            </a:rPr>
            <a:t>• Income per capita in 2010</a:t>
          </a:r>
          <a:r>
            <a:rPr lang="en-US" sz="1200" b="0" i="0" u="none" strike="noStrike">
              <a:solidFill>
                <a:schemeClr val="dk1"/>
              </a:solidFill>
              <a:effectLst/>
              <a:latin typeface="+mn-lt"/>
              <a:ea typeface="+mn-ea"/>
              <a:cs typeface="+mn-cs"/>
            </a:rPr>
            <a:t> is a continuous variable that was found through an official website run by the United States government, The Bureau of Economic Analysis: U.S. Department of Commerce. The data contains state-level data on incomes per capita for 2010. The income per capita data was found on</a:t>
          </a:r>
          <a:r>
            <a:rPr lang="en-US" sz="1200" b="0" i="0" u="none" strike="noStrike" baseline="0">
              <a:solidFill>
                <a:schemeClr val="dk1"/>
              </a:solidFill>
              <a:effectLst/>
              <a:latin typeface="+mn-lt"/>
              <a:ea typeface="+mn-ea"/>
              <a:cs typeface="+mn-cs"/>
            </a:rPr>
            <a:t> the following website: </a:t>
          </a:r>
          <a:r>
            <a:rPr lang="en-US" sz="1200" b="0" i="0" u="sng" strike="noStrike">
              <a:solidFill>
                <a:schemeClr val="dk1"/>
              </a:solidFill>
              <a:effectLst/>
              <a:latin typeface="+mn-lt"/>
              <a:ea typeface="+mn-ea"/>
              <a:cs typeface="+mn-cs"/>
              <a:hlinkClick xmlns:r="http://schemas.openxmlformats.org/officeDocument/2006/relationships" r:id=""/>
            </a:rPr>
            <a:t>https://apps.bea.gov/iTable/drilldown.cfm?reqid=70&amp;stepnum=40&amp;Major_Area=4&amp; State=00000&amp;Area=XX&amp;TableId=20&amp;Statistic=3&amp;Year=2018,2017,2016,2015,2014, 2013,2012,2011,2010&amp;YearBegin=-1&amp;Year_End=-1&amp;Unit_Of_Measure=Levels</a:t>
          </a:r>
          <a:endParaRPr lang="en-US" sz="1200" b="0">
            <a:effectLst/>
          </a:endParaRPr>
        </a:p>
        <a:p>
          <a:r>
            <a:rPr lang="en-US" sz="1200" b="0" i="0" u="sng" strike="noStrike">
              <a:solidFill>
                <a:schemeClr val="dk1"/>
              </a:solidFill>
              <a:effectLst/>
              <a:latin typeface="+mn-lt"/>
              <a:ea typeface="+mn-ea"/>
              <a:cs typeface="+mn-cs"/>
              <a:hlinkClick xmlns:r="http://schemas.openxmlformats.org/officeDocument/2006/relationships" r:id=""/>
            </a:rPr>
            <a:t>&amp;Rank=0&amp;Drill=1</a:t>
          </a:r>
          <a:r>
            <a:rPr lang="en-US" sz="1200" b="0" i="0" u="sng" strike="noStrike">
              <a:solidFill>
                <a:schemeClr val="dk1"/>
              </a:solidFill>
              <a:effectLst/>
              <a:latin typeface="+mn-lt"/>
              <a:ea typeface="+mn-ea"/>
              <a:cs typeface="+mn-cs"/>
            </a:rPr>
            <a:t>. </a:t>
          </a:r>
        </a:p>
        <a:p>
          <a:endParaRPr lang="en-US" sz="1200" b="0">
            <a:effectLst/>
          </a:endParaRPr>
        </a:p>
        <a:p>
          <a:pPr rtl="0"/>
          <a:r>
            <a:rPr lang="en-US" sz="1200" b="1" i="0" u="none" strike="noStrike">
              <a:solidFill>
                <a:schemeClr val="dk1"/>
              </a:solidFill>
              <a:effectLst/>
              <a:latin typeface="+mn-lt"/>
              <a:ea typeface="+mn-ea"/>
              <a:cs typeface="+mn-cs"/>
            </a:rPr>
            <a:t>• Technological index in 2014 </a:t>
          </a:r>
          <a:r>
            <a:rPr lang="en-US" sz="1200" b="0" i="0" u="none" strike="noStrike">
              <a:solidFill>
                <a:schemeClr val="dk1"/>
              </a:solidFill>
              <a:effectLst/>
              <a:latin typeface="+mn-lt"/>
              <a:ea typeface="+mn-ea"/>
              <a:cs typeface="+mn-cs"/>
            </a:rPr>
            <a:t>is a continuous variable that is the composite score from taking the average of five sub-index scores (Human Capital Investment, Risk Capital and Entrepreneurial Infrastructure, Research and Development Inputs, Technology Concentration and Dynamism, Technology and Science Workforce). Each sub-index score is scored out of 100 and can be found on the following link: </a:t>
          </a:r>
          <a:r>
            <a:rPr lang="en-US" sz="1200" b="0" i="0" u="sng" strike="noStrike">
              <a:solidFill>
                <a:schemeClr val="dk1"/>
              </a:solidFill>
              <a:effectLst/>
              <a:latin typeface="+mn-lt"/>
              <a:ea typeface="+mn-ea"/>
              <a:cs typeface="+mn-cs"/>
              <a:hlinkClick xmlns:r="http://schemas.openxmlformats.org/officeDocument/2006/relationships" r:id=""/>
            </a:rPr>
            <a:t>https://milkeninstitute.org/sites/default/files/reports-pdf/StateTechScienceReport4Web.pdf</a:t>
          </a:r>
          <a:r>
            <a:rPr lang="en-US" sz="1200" b="0" i="0" u="none" strike="noStrike">
              <a:solidFill>
                <a:schemeClr val="dk1"/>
              </a:solidFill>
              <a:effectLst/>
              <a:latin typeface="+mn-lt"/>
              <a:ea typeface="+mn-ea"/>
              <a:cs typeface="+mn-cs"/>
            </a:rPr>
            <a:t>. Because we were unable to find 2010 data on technological index, this data is 2014 scores of each state. The better the technology is, the cheaper it is to build a house because technology allows the use of less resources and less workers. </a:t>
          </a:r>
        </a:p>
        <a:p>
          <a:pPr rtl="0"/>
          <a:endParaRPr lang="en-US" sz="1200" b="0" i="0" u="none" strike="noStrike">
            <a:solidFill>
              <a:schemeClr val="dk1"/>
            </a:solidFill>
            <a:effectLst/>
            <a:latin typeface="+mn-lt"/>
            <a:ea typeface="+mn-ea"/>
            <a:cs typeface="+mn-cs"/>
          </a:endParaRPr>
        </a:p>
        <a:p>
          <a:pPr rtl="0"/>
          <a:r>
            <a:rPr lang="en-US" sz="1600" b="1" i="0" u="sng" strike="noStrike">
              <a:solidFill>
                <a:schemeClr val="dk1"/>
              </a:solidFill>
              <a:effectLst/>
              <a:latin typeface="+mn-lt"/>
              <a:ea typeface="+mn-ea"/>
              <a:cs typeface="+mn-cs"/>
            </a:rPr>
            <a:t>Dependent Variable:</a:t>
          </a:r>
          <a:endParaRPr lang="en-US" sz="1600" b="1" u="sng">
            <a:effectLst/>
          </a:endParaRPr>
        </a:p>
        <a:p>
          <a:pPr rtl="0"/>
          <a:r>
            <a:rPr lang="en-US" sz="1200" b="1" i="0" u="none" strike="noStrike">
              <a:solidFill>
                <a:schemeClr val="dk1"/>
              </a:solidFill>
              <a:effectLst/>
              <a:latin typeface="+mn-lt"/>
              <a:ea typeface="+mn-ea"/>
              <a:cs typeface="+mn-cs"/>
            </a:rPr>
            <a:t>• Real estate prices</a:t>
          </a:r>
          <a:r>
            <a:rPr lang="en-US" sz="1200" b="0" i="0" u="none" strike="noStrike">
              <a:solidFill>
                <a:schemeClr val="dk1"/>
              </a:solidFill>
              <a:effectLst/>
              <a:latin typeface="+mn-lt"/>
              <a:ea typeface="+mn-ea"/>
              <a:cs typeface="+mn-cs"/>
            </a:rPr>
            <a:t> are continuous county-level Zillow Home Value Index 2010 data, provided by Zillow, which gives us the average value of all homes. The source gives us the 35-65 percentile of the United States home prices in US dollars (Housing data, Zillow). Selecting the type of houses included in the datasheet, we chose “All homes (SFR, Condo/Co-op) Time Series, Smoothed, Seasonally Adjusted ($)”. Because the data provides a narrow selection of 35-65 percentile of home prices, the prices are do not include the lower 35%, which are the house transactions made for a nominal price to save on taxes and other fees when making the buy/sell operation as well as not include the top 35% which are the highest prices which are located generally in California, Massachusetts and New York. The link to find this data can be found here: </a:t>
          </a:r>
          <a:r>
            <a:rPr lang="en-US" sz="1200" b="0" i="0" u="sng" strike="noStrike">
              <a:solidFill>
                <a:schemeClr val="dk1"/>
              </a:solidFill>
              <a:effectLst/>
              <a:latin typeface="+mn-lt"/>
              <a:ea typeface="+mn-ea"/>
              <a:cs typeface="+mn-cs"/>
              <a:hlinkClick xmlns:r="http://schemas.openxmlformats.org/officeDocument/2006/relationships" r:id=""/>
            </a:rPr>
            <a:t>https://www.zillow.com/research/data/</a:t>
          </a:r>
          <a:r>
            <a:rPr lang="en-US" sz="1200" b="0" i="0" u="none" strike="noStrike">
              <a:solidFill>
                <a:schemeClr val="dk1"/>
              </a:solidFill>
              <a:effectLst/>
              <a:latin typeface="+mn-lt"/>
              <a:ea typeface="+mn-ea"/>
              <a:cs typeface="+mn-cs"/>
            </a:rPr>
            <a:t>.</a:t>
          </a:r>
          <a:endParaRPr lang="en-US" sz="1200" b="0">
            <a:effectLst/>
          </a:endParaRPr>
        </a:p>
        <a:p>
          <a:br>
            <a:rPr lang="en-US" sz="1200"/>
          </a:b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330200</xdr:colOff>
      <xdr:row>0</xdr:row>
      <xdr:rowOff>139700</xdr:rowOff>
    </xdr:from>
    <xdr:to>
      <xdr:col>9</xdr:col>
      <xdr:colOff>749300</xdr:colOff>
      <xdr:row>14</xdr:row>
      <xdr:rowOff>114300</xdr:rowOff>
    </xdr:to>
    <xdr:sp macro="" textlink="">
      <xdr:nvSpPr>
        <xdr:cNvPr id="2" name="TextBox 1">
          <a:extLst>
            <a:ext uri="{FF2B5EF4-FFF2-40B4-BE49-F238E27FC236}">
              <a16:creationId xmlns:a16="http://schemas.microsoft.com/office/drawing/2014/main" id="{21746694-D234-8A4B-8C00-38D5E101C783}"/>
            </a:ext>
          </a:extLst>
        </xdr:cNvPr>
        <xdr:cNvSpPr txBox="1"/>
      </xdr:nvSpPr>
      <xdr:spPr>
        <a:xfrm>
          <a:off x="330200" y="139700"/>
          <a:ext cx="7848600"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600" b="1" i="0" u="sng" strike="noStrike">
              <a:solidFill>
                <a:schemeClr val="dk1"/>
              </a:solidFill>
              <a:effectLst/>
              <a:latin typeface="+mn-lt"/>
              <a:ea typeface="+mn-ea"/>
              <a:cs typeface="+mn-cs"/>
            </a:rPr>
            <a:t>Evolution</a:t>
          </a:r>
        </a:p>
        <a:p>
          <a:pPr rtl="0"/>
          <a:r>
            <a:rPr lang="en-US" sz="1200" b="0" i="0" u="none" strike="noStrike">
              <a:solidFill>
                <a:schemeClr val="dk1"/>
              </a:solidFill>
              <a:effectLst/>
              <a:latin typeface="+mn-lt"/>
              <a:ea typeface="+mn-ea"/>
              <a:cs typeface="+mn-cs"/>
            </a:rPr>
            <a:t>One data issue we encountered was not being able to find 2010 technology scores on all of the counties or states in the country. So instead, we opted to use 2014 technology scores.</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With the purpose of finding county-level data for all our data sets, we found population estimates, income per capita, and housing prices county-level data. It was harder for us to find county-level data for population density and technology index scores, so we settled for state-level data instead. Because we had gathered both county and state-level data, we had to take the county-level data and group it by states. We did this by using Python pandas groupby to group the rows with the same state name together.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After we resolved that issue, we noticed that the District of Columbia was provided in some but not all data sets as a state. We decided to delete the rows that the District of Columbia appeared on the spreadsheets. This deletion resulted in an equal count of data in all datasets. </a:t>
          </a:r>
          <a:endParaRPr lang="en-US" sz="1200" b="0">
            <a:effectLst/>
          </a:endParaRPr>
        </a:p>
        <a:p>
          <a:br>
            <a:rPr lang="en-US" sz="1200" b="0">
              <a:effectLst/>
            </a:rPr>
          </a:b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xdr:row>
      <xdr:rowOff>101600</xdr:rowOff>
    </xdr:from>
    <xdr:to>
      <xdr:col>5</xdr:col>
      <xdr:colOff>635000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41C99AC-85C3-A742-B139-D0402B5302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0" y="304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1</xdr:row>
      <xdr:rowOff>0</xdr:rowOff>
    </xdr:from>
    <xdr:to>
      <xdr:col>12</xdr:col>
      <xdr:colOff>444500</xdr:colOff>
      <xdr:row>14</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82ABF24-37CD-A943-AE26-3992566602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78500" y="203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812800</xdr:colOff>
      <xdr:row>16</xdr:row>
      <xdr:rowOff>0</xdr:rowOff>
    </xdr:from>
    <xdr:to>
      <xdr:col>12</xdr:col>
      <xdr:colOff>431800</xdr:colOff>
      <xdr:row>29</xdr:row>
      <xdr:rowOff>101600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E47C117-6728-224C-A999-C614130568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65800" y="3251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203200</xdr:colOff>
      <xdr:row>16</xdr:row>
      <xdr:rowOff>12700</xdr:rowOff>
    </xdr:from>
    <xdr:to>
      <xdr:col>5</xdr:col>
      <xdr:colOff>647700</xdr:colOff>
      <xdr:row>29</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22A16CD-C44D-7B44-B48F-FAE783941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3200" y="3263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177800</xdr:colOff>
      <xdr:row>31</xdr:row>
      <xdr:rowOff>88900</xdr:rowOff>
    </xdr:from>
    <xdr:to>
      <xdr:col>5</xdr:col>
      <xdr:colOff>622300</xdr:colOff>
      <xdr:row>44</xdr:row>
      <xdr:rowOff>190500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D6DAFD3-DBC5-1A40-8F7E-EE89714395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7800" y="6388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778934</xdr:colOff>
      <xdr:row>1</xdr:row>
      <xdr:rowOff>16933</xdr:rowOff>
    </xdr:from>
    <xdr:to>
      <xdr:col>22</xdr:col>
      <xdr:colOff>237067</xdr:colOff>
      <xdr:row>26</xdr:row>
      <xdr:rowOff>84666</xdr:rowOff>
    </xdr:to>
    <xdr:sp macro="" textlink="">
      <xdr:nvSpPr>
        <xdr:cNvPr id="7" name="TextBox 6">
          <a:extLst>
            <a:ext uri="{FF2B5EF4-FFF2-40B4-BE49-F238E27FC236}">
              <a16:creationId xmlns:a16="http://schemas.microsoft.com/office/drawing/2014/main" id="{592B0093-1CE4-C74F-8985-D82B2DFF1649}"/>
            </a:ext>
          </a:extLst>
        </xdr:cNvPr>
        <xdr:cNvSpPr txBox="1"/>
      </xdr:nvSpPr>
      <xdr:spPr>
        <a:xfrm>
          <a:off x="11565467" y="220133"/>
          <a:ext cx="6925733" cy="5147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600" b="1" i="0" u="sng" strike="noStrike">
              <a:solidFill>
                <a:schemeClr val="dk1"/>
              </a:solidFill>
              <a:effectLst/>
              <a:latin typeface="+mn-lt"/>
              <a:ea typeface="+mn-ea"/>
              <a:cs typeface="+mn-cs"/>
            </a:rPr>
            <a:t>Box</a:t>
          </a:r>
          <a:r>
            <a:rPr lang="en-US" sz="1600" b="1" i="0" u="sng" strike="noStrike" baseline="0">
              <a:solidFill>
                <a:schemeClr val="dk1"/>
              </a:solidFill>
              <a:effectLst/>
              <a:latin typeface="+mn-lt"/>
              <a:ea typeface="+mn-ea"/>
              <a:cs typeface="+mn-cs"/>
            </a:rPr>
            <a:t> &amp; Whisker Charts:</a:t>
          </a:r>
          <a:endParaRPr lang="en-US" sz="1600" b="1" i="0" u="sng" strike="noStrike">
            <a:solidFill>
              <a:schemeClr val="dk1"/>
            </a:solidFill>
            <a:effectLst/>
            <a:latin typeface="+mn-lt"/>
            <a:ea typeface="+mn-ea"/>
            <a:cs typeface="+mn-cs"/>
          </a:endParaRPr>
        </a:p>
        <a:p>
          <a:pPr rtl="0"/>
          <a:r>
            <a:rPr lang="en-US" sz="1200" b="0" i="0" u="none" strike="noStrike">
              <a:solidFill>
                <a:schemeClr val="dk1"/>
              </a:solidFill>
              <a:effectLst/>
              <a:latin typeface="+mn-lt"/>
              <a:ea typeface="+mn-ea"/>
              <a:cs typeface="+mn-cs"/>
            </a:rPr>
            <a:t>From the box and whiskers charts, it can be seen that only the technology scores data does not have outliers. The population estimate, population density, average income, and real estate prices data do have outliers. The outliers for each variable are values that are much larger than the rest of the data. The median values of each variable including the technology scores are closer to the values of the lower quartile than the upper quartile. There is a long upper whisker for each of the box and whisker charts which represents that the data are more varied among their larger values (in the upper quartile groups 3 and 4) and less varied among their smaller values (in the lower quartile groups 1 and 2).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Looking at the population estimate box and whisker chart, the outliers are the data with values above the upper whisker at approximately 26,000,000. Sorting the data on that variable, there are four values that are greater than 26 million with values of approximately 37, 38, 50, and 74 million for Florida, New York, Texas, and California respectively.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Looking at the population density box and whisker chart, the outliers are the data with values above the upper whisker at approximately 500. Sorting the data on that variable, there are five values that are greater than 500 that correspond to the state New Jersey, Rhode Island, Massachusetts, Connecticut, and Maryland.</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Looking at the average income box and whisker chart, the outliers are the data with values above the upper whisker at approximately 55,000. Sorting the data on that variable, there is one value that is greater than 55,000 that corresponds to the state Connecticut.</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Looking at the real estate price box and whisker chart, the outliers are the data with values above the upper whisker at approximately 16,000,000. Sorting the data on that variable, there are two values that are greater than 16,000,000 that correspond to the state Virginia and Texas.</a:t>
          </a:r>
          <a:endParaRPr lang="en-US" sz="1200" b="0">
            <a:effectLst/>
          </a:endParaRPr>
        </a:p>
        <a:p>
          <a:br>
            <a:rPr lang="en-US" sz="1200" b="0">
              <a:effectLst/>
            </a:rPr>
          </a:b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xdr:colOff>
      <xdr:row>20</xdr:row>
      <xdr:rowOff>203199</xdr:rowOff>
    </xdr:from>
    <xdr:to>
      <xdr:col>10</xdr:col>
      <xdr:colOff>0</xdr:colOff>
      <xdr:row>44</xdr:row>
      <xdr:rowOff>186266</xdr:rowOff>
    </xdr:to>
    <xdr:sp macro="" textlink="">
      <xdr:nvSpPr>
        <xdr:cNvPr id="2" name="TextBox 1">
          <a:extLst>
            <a:ext uri="{FF2B5EF4-FFF2-40B4-BE49-F238E27FC236}">
              <a16:creationId xmlns:a16="http://schemas.microsoft.com/office/drawing/2014/main" id="{AA6AA44A-459D-D44F-B120-01B6B12AC4EE}"/>
            </a:ext>
          </a:extLst>
        </xdr:cNvPr>
        <xdr:cNvSpPr txBox="1"/>
      </xdr:nvSpPr>
      <xdr:spPr>
        <a:xfrm>
          <a:off x="6824134" y="4284132"/>
          <a:ext cx="4555066" cy="4910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600" b="1" i="0" u="sng" strike="noStrike">
              <a:solidFill>
                <a:schemeClr val="dk1"/>
              </a:solidFill>
              <a:effectLst/>
              <a:latin typeface="+mn-lt"/>
              <a:ea typeface="+mn-ea"/>
              <a:cs typeface="+mn-cs"/>
            </a:rPr>
            <a:t>Descriptive Statistics:</a:t>
          </a:r>
        </a:p>
        <a:p>
          <a:pPr rtl="0"/>
          <a:r>
            <a:rPr lang="en-US" sz="1200" b="0" i="0" u="none" strike="noStrike">
              <a:solidFill>
                <a:schemeClr val="dk1"/>
              </a:solidFill>
              <a:effectLst/>
              <a:latin typeface="+mn-lt"/>
              <a:ea typeface="+mn-ea"/>
              <a:cs typeface="+mn-cs"/>
            </a:rPr>
            <a:t>For the descriptive statistics we chose, the mean stands for the average of all the numbers (add all and divide by the count). Median is the value that represents the middle of the list (50th percentile). Mode is the number that is repeated most. Standard deviation is the measure of how spread out the data is distributed. And the count is the amount of records in the column.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Looking at the descriptive statistics, the first thing to compare is the mean and the median. The difference between the median and mean represents the skewness of the data, which denotes that there are more records that are smaller/larger than the average. For example, because the median for population density is significantly smaller than the mean, this means that the data is positively skewed and there are a few states with a much larger population density than the rest of the states.</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A large standard deviation represents a wide distribution of the data. Population density and estimate as well as real estate prices are very widely scattered, shown through their large standard deviation. On the other hand, the average income and technology scores are very lightly scattered, shown through its small standard deviation. Each variable has a count of 50, which corresponds to the data we collected pertaining to each state.</a:t>
          </a:r>
          <a:endParaRPr lang="en-US" sz="1200" b="0">
            <a:effectLst/>
          </a:endParaRPr>
        </a:p>
        <a:p>
          <a:br>
            <a:rPr lang="en-US" sz="1200" b="0">
              <a:effectLst/>
            </a:rPr>
          </a:br>
          <a:br>
            <a:rPr lang="en-US" sz="1200" b="0">
              <a:effectLst/>
            </a:rPr>
          </a:br>
          <a:br>
            <a:rPr lang="en-US" sz="1200" b="0">
              <a:effectLst/>
            </a:rPr>
          </a:br>
          <a:br>
            <a:rPr lang="en-US" sz="1200" b="0">
              <a:effectLst/>
            </a:rPr>
          </a:br>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12700</xdr:rowOff>
    </xdr:from>
    <xdr:to>
      <xdr:col>9</xdr:col>
      <xdr:colOff>63500</xdr:colOff>
      <xdr:row>9</xdr:row>
      <xdr:rowOff>127000</xdr:rowOff>
    </xdr:to>
    <xdr:sp macro="" textlink="">
      <xdr:nvSpPr>
        <xdr:cNvPr id="2" name="TextBox 1">
          <a:extLst>
            <a:ext uri="{FF2B5EF4-FFF2-40B4-BE49-F238E27FC236}">
              <a16:creationId xmlns:a16="http://schemas.microsoft.com/office/drawing/2014/main" id="{8ABBE84B-406D-E445-8D57-39920D942CE7}"/>
            </a:ext>
          </a:extLst>
        </xdr:cNvPr>
        <xdr:cNvSpPr txBox="1"/>
      </xdr:nvSpPr>
      <xdr:spPr>
        <a:xfrm>
          <a:off x="5410200" y="431800"/>
          <a:ext cx="4191000" cy="153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T-tests:</a:t>
          </a:r>
        </a:p>
        <a:p>
          <a:r>
            <a:rPr lang="en-US" sz="1200" baseline="0"/>
            <a:t>Looking at P(T&lt;=t) two-tail, there are small p-values that basically denote that there are significant in predicitng real estate price. The same conclusion is made after looking at the model's regression analysis, shown on the next sheet "Updated Regression."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165100</xdr:colOff>
      <xdr:row>1</xdr:row>
      <xdr:rowOff>76200</xdr:rowOff>
    </xdr:from>
    <xdr:to>
      <xdr:col>13</xdr:col>
      <xdr:colOff>774700</xdr:colOff>
      <xdr:row>24</xdr:row>
      <xdr:rowOff>50800</xdr:rowOff>
    </xdr:to>
    <xdr:sp macro="" textlink="">
      <xdr:nvSpPr>
        <xdr:cNvPr id="2" name="TextBox 1">
          <a:extLst>
            <a:ext uri="{FF2B5EF4-FFF2-40B4-BE49-F238E27FC236}">
              <a16:creationId xmlns:a16="http://schemas.microsoft.com/office/drawing/2014/main" id="{92A31A0C-324F-6E49-A9D8-B7BC97339DDC}"/>
            </a:ext>
          </a:extLst>
        </xdr:cNvPr>
        <xdr:cNvSpPr txBox="1"/>
      </xdr:nvSpPr>
      <xdr:spPr>
        <a:xfrm>
          <a:off x="165100" y="279400"/>
          <a:ext cx="11341100" cy="464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600" b="1" i="0" u="sng" strike="noStrike">
              <a:solidFill>
                <a:schemeClr val="dk1"/>
              </a:solidFill>
              <a:effectLst/>
              <a:latin typeface="+mn-lt"/>
              <a:ea typeface="+mn-ea"/>
              <a:cs typeface="+mn-cs"/>
            </a:rPr>
            <a:t>What We</a:t>
          </a:r>
          <a:r>
            <a:rPr lang="en-US" sz="1600" b="1" i="0" u="sng" strike="noStrike" baseline="0">
              <a:solidFill>
                <a:schemeClr val="dk1"/>
              </a:solidFill>
              <a:effectLst/>
              <a:latin typeface="+mn-lt"/>
              <a:ea typeface="+mn-ea"/>
              <a:cs typeface="+mn-cs"/>
            </a:rPr>
            <a:t> Learned:</a:t>
          </a:r>
          <a:endParaRPr lang="en-US" sz="1600" b="1" i="0" u="sng" strike="noStrike">
            <a:solidFill>
              <a:schemeClr val="dk1"/>
            </a:solidFill>
            <a:effectLst/>
            <a:latin typeface="+mn-lt"/>
            <a:ea typeface="+mn-ea"/>
            <a:cs typeface="+mn-cs"/>
          </a:endParaRPr>
        </a:p>
        <a:p>
          <a:pPr rtl="0"/>
          <a:r>
            <a:rPr lang="en-US" sz="1200" b="0" i="0" u="none" strike="noStrike">
              <a:solidFill>
                <a:schemeClr val="dk1"/>
              </a:solidFill>
              <a:effectLst/>
              <a:latin typeface="+mn-lt"/>
              <a:ea typeface="+mn-ea"/>
              <a:cs typeface="+mn-cs"/>
            </a:rPr>
            <a:t>From the regression analysis, we can observe the relationships between the dependent variable and the independent variables. There is a positive relationship between real estate prices and the variables, population estimate and technology scores. So for example, looking at the relationship between population estimate and the real estate prices, with every 1 unit increase in population estimate, the average house price increases by approximately $0.22. There is a negative relationship between real estate prices and the variables, population density and average income. So for example, looking at the relationship between population density and the real estate prices, with every 1 unit increase in population density, the average house price decreases by approximately $3,264.08.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Adjusted R-squared tells us how the variation is represented by the variables that we chose. Looking at the Adjusted R-squared we found, we can see that 47.3% of the real estate prices variability is explained by our model.  Significance of F in our case is very low. This is a good sign saying that this model is useful in terms of predicting the real estate prices.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Looking at the p-values, population estimates and technology scores are statistically significant in predicting real estate prices. The average income, on the other hand, is not that useful for the regression, as its p-value is quite high. Because the p-value of average income is high, average income is dropped from the model and the regression analysis of the new model is shown below.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The new model’s regression analysis shows a larger Adjusted R-squared at 47.8% compared to the 47.3% of the last model. This model’s Adjusted R-squared represents that 47.8% of the real estate prices variability is explained by this model. The resulting Significance F is also smaller compared to the last model, so this updated model and its three independent variables are more useful in terms of predicting the real estate prices than the last model. </a:t>
          </a:r>
          <a:endParaRPr lang="en-US" sz="1200" b="0">
            <a:effectLst/>
          </a:endParaRPr>
        </a:p>
        <a:p>
          <a:pPr rtl="0"/>
          <a:br>
            <a:rPr lang="en-US" sz="1200" b="0">
              <a:effectLst/>
            </a:rPr>
          </a:br>
          <a:r>
            <a:rPr lang="en-US" sz="1200" b="0" i="0" u="none" strike="noStrike">
              <a:solidFill>
                <a:schemeClr val="dk1"/>
              </a:solidFill>
              <a:effectLst/>
              <a:latin typeface="+mn-lt"/>
              <a:ea typeface="+mn-ea"/>
              <a:cs typeface="+mn-cs"/>
            </a:rPr>
            <a:t>And with these three independent variables, it would be interesting to see their relationships with one another, so a correlation is created between the three variables.</a:t>
          </a:r>
          <a:r>
            <a:rPr lang="en-US" sz="1200" b="0" i="0" u="none" strike="noStrike" baseline="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Surprisingly, population density and population estimate have a very weak correlation with one another. This observation does corroborate with why population estimate has a very low p-value of 4.02E-07, but population density has a larger p-value of 0.05. The population density and technology scores have a weak relationship but it is stronger than that of the relationship between population estimate and technology scores. Because none of the correlation values are above 0.8, it can be assumed that there is no multicollinearity -- no linear relationship -- between the variables in the model. </a:t>
          </a:r>
          <a:endParaRPr lang="en-US" sz="1200" b="0">
            <a:effectLs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BA993D-ABC9-BF4E-8D3A-EBF674C1C94B}" name="Table1" displayName="Table1" ref="A1:F51" totalsRowShown="0" headerRowDxfId="14" dataDxfId="13">
  <autoFilter ref="A1:F51" xr:uid="{4D1F1E1F-EE4D-8042-ADA5-54EC217CB63C}"/>
  <sortState xmlns:xlrd2="http://schemas.microsoft.com/office/spreadsheetml/2017/richdata2" ref="A2:F51">
    <sortCondition ref="A1:A51"/>
  </sortState>
  <tableColumns count="6">
    <tableColumn id="1" xr3:uid="{00DA0003-C7C8-CE43-8DB3-00E990CE6D4F}" name="State" dataDxfId="12"/>
    <tableColumn id="2" xr3:uid="{60A5BA72-B738-2340-95A0-B4079B261EC1}" name="Real Estate Price" dataDxfId="11"/>
    <tableColumn id="3" xr3:uid="{197EA4B8-DCC7-004A-AF8D-43AC33B733F6}" name="Average Income" dataDxfId="10"/>
    <tableColumn id="4" xr3:uid="{95EEFCDC-FC67-6249-84BB-02A3C23E59C4}" name="Population Density" dataDxfId="9"/>
    <tableColumn id="5" xr3:uid="{00259502-ED1C-1442-AD53-1F2931772841}" name="Population Estimate" dataDxfId="8"/>
    <tableColumn id="6" xr3:uid="{D9FE5F97-F08A-6640-9280-3FCE72187547}" name="Tech Score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3C7577-D857-324B-8167-18AC56B0A24A}" name="Table14" displayName="Table14" ref="A1:E51" totalsRowShown="0" headerRowDxfId="6" dataDxfId="5">
  <autoFilter ref="A1:E51" xr:uid="{4D1F1E1F-EE4D-8042-ADA5-54EC217CB63C}"/>
  <sortState xmlns:xlrd2="http://schemas.microsoft.com/office/spreadsheetml/2017/richdata2" ref="A2:E51">
    <sortCondition ref="A1:A51"/>
  </sortState>
  <tableColumns count="5">
    <tableColumn id="1" xr3:uid="{FAFCCFEA-F33C-3B43-8F6B-F4A79F0EAD93}" name="State" dataDxfId="4"/>
    <tableColumn id="2" xr3:uid="{0BEBDDAB-997F-6549-866A-9701DA8BB1E3}" name="Real Estate Price" dataDxfId="3"/>
    <tableColumn id="4" xr3:uid="{E44B8F6B-A468-8944-9379-B6138AEB2F70}" name="Population Density" dataDxfId="2"/>
    <tableColumn id="5" xr3:uid="{969E5471-B4B7-7542-A6F4-0C9C14480B84}" name="Population Estimate" dataDxfId="1"/>
    <tableColumn id="6" xr3:uid="{4E98F7E7-8D4D-0D40-AC88-83758F18C225}" name="Tech Scor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C361-2683-C543-981F-1CD9996E5807}">
  <dimension ref="A1:F52"/>
  <sheetViews>
    <sheetView topLeftCell="C1" zoomScale="75" zoomScaleNormal="60" workbookViewId="0">
      <selection activeCell="M44" sqref="M44"/>
    </sheetView>
  </sheetViews>
  <sheetFormatPr baseColWidth="10" defaultColWidth="11" defaultRowHeight="16" x14ac:dyDescent="0.2"/>
  <cols>
    <col min="1" max="1" width="14.33203125" bestFit="1" customWidth="1"/>
    <col min="2" max="2" width="23.1640625" bestFit="1" customWidth="1"/>
    <col min="3" max="3" width="25.83203125" bestFit="1" customWidth="1"/>
    <col min="4" max="4" width="26.83203125" bestFit="1" customWidth="1"/>
    <col min="5" max="5" width="28.1640625" bestFit="1" customWidth="1"/>
    <col min="6" max="6" width="19.33203125" bestFit="1" customWidth="1"/>
  </cols>
  <sheetData>
    <row r="1" spans="1:6" ht="21" x14ac:dyDescent="0.25">
      <c r="A1" s="5" t="s">
        <v>0</v>
      </c>
      <c r="B1" s="6" t="s">
        <v>92</v>
      </c>
      <c r="C1" s="16" t="s">
        <v>1</v>
      </c>
      <c r="D1" s="5" t="s">
        <v>2</v>
      </c>
      <c r="E1" s="5" t="s">
        <v>3</v>
      </c>
      <c r="F1" s="5" t="s">
        <v>4</v>
      </c>
    </row>
    <row r="2" spans="1:6" x14ac:dyDescent="0.2">
      <c r="A2" s="4" t="s">
        <v>5</v>
      </c>
      <c r="B2" s="4">
        <v>5220629</v>
      </c>
      <c r="C2" s="4">
        <v>33752</v>
      </c>
      <c r="D2" s="7">
        <v>94.4</v>
      </c>
      <c r="E2" s="4">
        <v>9559472</v>
      </c>
      <c r="F2" s="8">
        <v>46.11</v>
      </c>
    </row>
    <row r="3" spans="1:6" x14ac:dyDescent="0.2">
      <c r="A3" s="4" t="s">
        <v>6</v>
      </c>
      <c r="B3" s="4">
        <v>2227344</v>
      </c>
      <c r="C3" s="4">
        <v>49438</v>
      </c>
      <c r="D3" s="7">
        <v>1.2</v>
      </c>
      <c r="E3" s="4">
        <v>1420462</v>
      </c>
      <c r="F3" s="8">
        <v>43.22</v>
      </c>
    </row>
    <row r="4" spans="1:6" x14ac:dyDescent="0.2">
      <c r="A4" s="4" t="s">
        <v>7</v>
      </c>
      <c r="B4" s="4">
        <v>1866549</v>
      </c>
      <c r="C4" s="4">
        <v>33635</v>
      </c>
      <c r="D4" s="7">
        <v>56.3</v>
      </c>
      <c r="E4" s="4">
        <v>12784034</v>
      </c>
      <c r="F4" s="8">
        <v>58.96</v>
      </c>
    </row>
    <row r="5" spans="1:6" x14ac:dyDescent="0.2">
      <c r="A5" s="4" t="s">
        <v>8</v>
      </c>
      <c r="B5" s="4">
        <v>4759753</v>
      </c>
      <c r="C5" s="4">
        <v>31927</v>
      </c>
      <c r="D5" s="7">
        <v>56</v>
      </c>
      <c r="E5" s="4">
        <v>5831836</v>
      </c>
      <c r="F5" s="8">
        <v>32.450000000000003</v>
      </c>
    </row>
    <row r="6" spans="1:6" x14ac:dyDescent="0.2">
      <c r="A6" s="4" t="s">
        <v>9</v>
      </c>
      <c r="B6" s="4">
        <v>15904157</v>
      </c>
      <c r="C6" s="4">
        <v>43634</v>
      </c>
      <c r="D6" s="7">
        <v>239.1</v>
      </c>
      <c r="E6" s="4">
        <v>74507912</v>
      </c>
      <c r="F6" s="8">
        <v>76.64</v>
      </c>
    </row>
    <row r="7" spans="1:6" x14ac:dyDescent="0.2">
      <c r="A7" s="4" t="s">
        <v>10</v>
      </c>
      <c r="B7" s="4">
        <v>11131940</v>
      </c>
      <c r="C7" s="4">
        <v>40682</v>
      </c>
      <c r="D7" s="7">
        <v>48.5</v>
      </c>
      <c r="E7" s="4">
        <v>10058392</v>
      </c>
      <c r="F7" s="8">
        <v>74.599999999999994</v>
      </c>
    </row>
    <row r="8" spans="1:6" x14ac:dyDescent="0.2">
      <c r="A8" s="4" t="s">
        <v>11</v>
      </c>
      <c r="B8" s="4">
        <v>2078624</v>
      </c>
      <c r="C8" s="4">
        <v>62089</v>
      </c>
      <c r="D8" s="7">
        <v>738.1</v>
      </c>
      <c r="E8" s="4">
        <v>7148194</v>
      </c>
      <c r="F8" s="8">
        <v>65.510000000000005</v>
      </c>
    </row>
    <row r="9" spans="1:6" x14ac:dyDescent="0.2">
      <c r="A9" s="4" t="s">
        <v>12</v>
      </c>
      <c r="B9" s="4">
        <v>696219</v>
      </c>
      <c r="C9" s="4">
        <v>40825</v>
      </c>
      <c r="D9" s="7">
        <v>460.8</v>
      </c>
      <c r="E9" s="4">
        <v>1795868</v>
      </c>
      <c r="F9" s="8">
        <v>65.34</v>
      </c>
    </row>
    <row r="10" spans="1:6" x14ac:dyDescent="0.2">
      <c r="A10" s="4" t="s">
        <v>13</v>
      </c>
      <c r="B10" s="4">
        <v>8240114</v>
      </c>
      <c r="C10" s="4">
        <v>38474</v>
      </c>
      <c r="D10" s="7">
        <v>350.6</v>
      </c>
      <c r="E10" s="4">
        <v>37602620</v>
      </c>
      <c r="F10" s="8">
        <v>43.46</v>
      </c>
    </row>
    <row r="11" spans="1:6" x14ac:dyDescent="0.2">
      <c r="A11" s="4" t="s">
        <v>14</v>
      </c>
      <c r="B11" s="4">
        <v>14866973</v>
      </c>
      <c r="C11" s="4">
        <v>34522</v>
      </c>
      <c r="D11" s="7">
        <v>168.4</v>
      </c>
      <c r="E11" s="4">
        <v>19375306</v>
      </c>
      <c r="F11" s="8">
        <v>55.03</v>
      </c>
    </row>
    <row r="12" spans="1:6" x14ac:dyDescent="0.2">
      <c r="A12" s="4" t="s">
        <v>15</v>
      </c>
      <c r="B12" s="4">
        <v>1470627</v>
      </c>
      <c r="C12" s="4">
        <v>41921</v>
      </c>
      <c r="D12" s="7">
        <v>211.8</v>
      </c>
      <c r="E12" s="4">
        <v>2720602</v>
      </c>
      <c r="F12" s="8">
        <v>44.37</v>
      </c>
    </row>
    <row r="13" spans="1:6" x14ac:dyDescent="0.2">
      <c r="A13" s="4" t="s">
        <v>16</v>
      </c>
      <c r="B13" s="4">
        <v>5620290</v>
      </c>
      <c r="C13" s="4">
        <v>31957</v>
      </c>
      <c r="D13" s="7">
        <v>19</v>
      </c>
      <c r="E13" s="4">
        <v>3135164</v>
      </c>
      <c r="F13" s="8">
        <v>45.44</v>
      </c>
    </row>
    <row r="14" spans="1:6" x14ac:dyDescent="0.2">
      <c r="A14" s="4" t="s">
        <v>17</v>
      </c>
      <c r="B14" s="4">
        <v>7806965</v>
      </c>
      <c r="C14" s="4">
        <v>42092</v>
      </c>
      <c r="D14" s="7">
        <v>231.1</v>
      </c>
      <c r="E14" s="4">
        <v>25661264</v>
      </c>
      <c r="F14" s="8">
        <v>58.27</v>
      </c>
    </row>
    <row r="15" spans="1:6" x14ac:dyDescent="0.2">
      <c r="A15" s="4" t="s">
        <v>18</v>
      </c>
      <c r="B15" s="4">
        <v>9530356</v>
      </c>
      <c r="C15" s="4">
        <v>35454</v>
      </c>
      <c r="D15" s="7">
        <v>181</v>
      </c>
      <c r="E15" s="4">
        <v>12967604</v>
      </c>
      <c r="F15" s="8">
        <v>50.4</v>
      </c>
    </row>
    <row r="16" spans="1:6" x14ac:dyDescent="0.2">
      <c r="A16" s="4" t="s">
        <v>19</v>
      </c>
      <c r="B16" s="4">
        <v>9290878</v>
      </c>
      <c r="C16" s="4">
        <v>38104</v>
      </c>
      <c r="D16" s="7">
        <v>54.5</v>
      </c>
      <c r="E16" s="4">
        <v>6092710</v>
      </c>
      <c r="F16" s="8">
        <v>48.01</v>
      </c>
    </row>
    <row r="17" spans="1:6" x14ac:dyDescent="0.2">
      <c r="A17" s="4" t="s">
        <v>20</v>
      </c>
      <c r="B17" s="4">
        <v>3908524</v>
      </c>
      <c r="C17" s="4">
        <v>39562</v>
      </c>
      <c r="D17" s="7">
        <v>34.9</v>
      </c>
      <c r="E17" s="4">
        <v>5706236</v>
      </c>
      <c r="F17" s="8">
        <v>49.47</v>
      </c>
    </row>
    <row r="18" spans="1:6" x14ac:dyDescent="0.2">
      <c r="A18" s="4" t="s">
        <v>21</v>
      </c>
      <c r="B18" s="4">
        <v>8807903</v>
      </c>
      <c r="C18" s="4">
        <v>33141</v>
      </c>
      <c r="D18" s="7">
        <v>109.9</v>
      </c>
      <c r="E18" s="4">
        <v>8678734</v>
      </c>
      <c r="F18" s="8">
        <v>32.65</v>
      </c>
    </row>
    <row r="19" spans="1:6" x14ac:dyDescent="0.2">
      <c r="A19" s="4" t="s">
        <v>22</v>
      </c>
      <c r="B19" s="4">
        <v>6032803</v>
      </c>
      <c r="C19" s="4">
        <v>37649</v>
      </c>
      <c r="D19" s="7">
        <v>104.9</v>
      </c>
      <c r="E19" s="4">
        <v>9066744</v>
      </c>
      <c r="F19" s="8">
        <v>31.34</v>
      </c>
    </row>
    <row r="20" spans="1:6" x14ac:dyDescent="0.2">
      <c r="A20" s="4" t="s">
        <v>23</v>
      </c>
      <c r="B20" s="4">
        <v>2536341</v>
      </c>
      <c r="C20" s="4">
        <v>37910</v>
      </c>
      <c r="D20" s="7">
        <v>43.1</v>
      </c>
      <c r="E20" s="4">
        <v>2656722</v>
      </c>
      <c r="F20" s="8">
        <v>36.65</v>
      </c>
    </row>
    <row r="21" spans="1:6" x14ac:dyDescent="0.2">
      <c r="A21" s="4" t="s">
        <v>24</v>
      </c>
      <c r="B21" s="4">
        <v>5755615</v>
      </c>
      <c r="C21" s="4">
        <v>50007</v>
      </c>
      <c r="D21" s="7">
        <v>594.79999999999995</v>
      </c>
      <c r="E21" s="4">
        <v>11547104</v>
      </c>
      <c r="F21" s="9">
        <v>81.48</v>
      </c>
    </row>
    <row r="22" spans="1:6" x14ac:dyDescent="0.2">
      <c r="A22" s="4" t="s">
        <v>25</v>
      </c>
      <c r="B22" s="4">
        <v>5240269</v>
      </c>
      <c r="C22" s="4">
        <v>53061</v>
      </c>
      <c r="D22" s="7">
        <v>839.4</v>
      </c>
      <c r="E22" s="4">
        <v>13095258</v>
      </c>
      <c r="F22" s="8">
        <v>86.59</v>
      </c>
    </row>
    <row r="23" spans="1:6" x14ac:dyDescent="0.2">
      <c r="A23" s="4" t="s">
        <v>26</v>
      </c>
      <c r="B23" s="4">
        <v>7572065</v>
      </c>
      <c r="C23" s="4">
        <v>35391</v>
      </c>
      <c r="D23" s="7">
        <v>174.8</v>
      </c>
      <c r="E23" s="4">
        <v>19767280</v>
      </c>
      <c r="F23" s="8">
        <v>57.1</v>
      </c>
    </row>
    <row r="24" spans="1:6" x14ac:dyDescent="0.2">
      <c r="A24" s="4" t="s">
        <v>27</v>
      </c>
      <c r="B24" s="4">
        <v>10145075</v>
      </c>
      <c r="C24" s="4">
        <v>42606</v>
      </c>
      <c r="D24" s="7">
        <v>66.599999999999994</v>
      </c>
      <c r="E24" s="4">
        <v>10607850</v>
      </c>
      <c r="F24" s="8">
        <v>64.349999999999994</v>
      </c>
    </row>
    <row r="25" spans="1:6" x14ac:dyDescent="0.2">
      <c r="A25" s="4" t="s">
        <v>28</v>
      </c>
      <c r="B25" s="4">
        <v>4079740</v>
      </c>
      <c r="C25" s="4">
        <v>30902</v>
      </c>
      <c r="D25" s="7">
        <v>63.2</v>
      </c>
      <c r="E25" s="4">
        <v>5934594</v>
      </c>
      <c r="F25" s="8">
        <v>30.86</v>
      </c>
    </row>
    <row r="26" spans="1:6" x14ac:dyDescent="0.2">
      <c r="A26" s="4" t="s">
        <v>29</v>
      </c>
      <c r="B26" s="4">
        <v>8077237</v>
      </c>
      <c r="C26" s="4">
        <v>36823</v>
      </c>
      <c r="D26" s="7">
        <v>87.1</v>
      </c>
      <c r="E26" s="4">
        <v>11977854</v>
      </c>
      <c r="F26" s="8">
        <v>44.62</v>
      </c>
    </row>
    <row r="27" spans="1:6" x14ac:dyDescent="0.2">
      <c r="A27" s="4" t="s">
        <v>30</v>
      </c>
      <c r="B27" s="4">
        <v>4305631</v>
      </c>
      <c r="C27" s="4">
        <v>35895</v>
      </c>
      <c r="D27" s="7">
        <v>6.8</v>
      </c>
      <c r="E27" s="4">
        <v>1978830</v>
      </c>
      <c r="F27" s="8">
        <v>42.95</v>
      </c>
    </row>
    <row r="28" spans="1:6" x14ac:dyDescent="0.2">
      <c r="A28" s="4" t="s">
        <v>31</v>
      </c>
      <c r="B28" s="4">
        <v>3739213</v>
      </c>
      <c r="C28" s="4">
        <v>40920</v>
      </c>
      <c r="D28" s="7">
        <v>23.8</v>
      </c>
      <c r="E28" s="4">
        <v>3652682</v>
      </c>
      <c r="F28" s="8">
        <v>48.15</v>
      </c>
    </row>
    <row r="29" spans="1:6" x14ac:dyDescent="0.2">
      <c r="A29" s="4" t="s">
        <v>32</v>
      </c>
      <c r="B29" s="4">
        <v>1753059</v>
      </c>
      <c r="C29" s="4">
        <v>37227</v>
      </c>
      <c r="D29" s="7">
        <v>24.6</v>
      </c>
      <c r="E29" s="4">
        <v>5401102</v>
      </c>
      <c r="F29" s="8">
        <v>30.77</v>
      </c>
    </row>
    <row r="30" spans="1:6" x14ac:dyDescent="0.2">
      <c r="A30" s="4" t="s">
        <v>33</v>
      </c>
      <c r="B30" s="4">
        <v>1929504</v>
      </c>
      <c r="C30" s="4">
        <v>46784</v>
      </c>
      <c r="D30" s="7">
        <v>147</v>
      </c>
      <c r="E30" s="4">
        <v>2632940</v>
      </c>
      <c r="F30" s="8">
        <v>66.88</v>
      </c>
    </row>
    <row r="31" spans="1:6" x14ac:dyDescent="0.2">
      <c r="A31" s="4" t="s">
        <v>34</v>
      </c>
      <c r="B31" s="4">
        <v>6070189</v>
      </c>
      <c r="C31" s="4">
        <v>51419</v>
      </c>
      <c r="D31" s="10">
        <v>1195.5</v>
      </c>
      <c r="E31" s="4">
        <v>17583788</v>
      </c>
      <c r="F31" s="8">
        <v>61.32</v>
      </c>
    </row>
    <row r="32" spans="1:6" x14ac:dyDescent="0.2">
      <c r="A32" s="4" t="s">
        <v>35</v>
      </c>
      <c r="B32" s="4">
        <v>3079892</v>
      </c>
      <c r="C32" s="4">
        <v>33542</v>
      </c>
      <c r="D32" s="7">
        <v>17</v>
      </c>
      <c r="E32" s="4">
        <v>4118358</v>
      </c>
      <c r="F32" s="8">
        <v>54.91</v>
      </c>
    </row>
    <row r="33" spans="1:6" x14ac:dyDescent="0.2">
      <c r="A33" s="4" t="s">
        <v>36</v>
      </c>
      <c r="B33" s="4">
        <v>11088339</v>
      </c>
      <c r="C33" s="4">
        <v>48972</v>
      </c>
      <c r="D33" s="7">
        <v>411.2</v>
      </c>
      <c r="E33" s="4">
        <v>38756204</v>
      </c>
      <c r="F33" s="8">
        <v>64.989999999999995</v>
      </c>
    </row>
    <row r="34" spans="1:6" x14ac:dyDescent="0.2">
      <c r="A34" s="4" t="s">
        <v>37</v>
      </c>
      <c r="B34" s="4">
        <v>12751559</v>
      </c>
      <c r="C34" s="4">
        <v>35682</v>
      </c>
      <c r="D34" s="7">
        <v>196.1</v>
      </c>
      <c r="E34" s="4">
        <v>19070966</v>
      </c>
      <c r="F34" s="8">
        <v>62.04</v>
      </c>
    </row>
    <row r="35" spans="1:6" x14ac:dyDescent="0.2">
      <c r="A35" s="4" t="s">
        <v>38</v>
      </c>
      <c r="B35" s="4">
        <v>1650011</v>
      </c>
      <c r="C35" s="4">
        <v>43492</v>
      </c>
      <c r="D35" s="7">
        <v>9.6999999999999993</v>
      </c>
      <c r="E35" s="4">
        <v>1345182</v>
      </c>
      <c r="F35" s="8">
        <v>48.72</v>
      </c>
    </row>
    <row r="36" spans="1:6" x14ac:dyDescent="0.2">
      <c r="A36" s="4" t="s">
        <v>39</v>
      </c>
      <c r="B36" s="4">
        <v>9021408</v>
      </c>
      <c r="C36" s="4">
        <v>36575</v>
      </c>
      <c r="D36" s="7">
        <v>282.3</v>
      </c>
      <c r="E36" s="4">
        <v>23073008</v>
      </c>
      <c r="F36" s="8">
        <v>51.72</v>
      </c>
    </row>
    <row r="37" spans="1:6" x14ac:dyDescent="0.2">
      <c r="A37" s="4" t="s">
        <v>40</v>
      </c>
      <c r="B37" s="4">
        <v>4848514</v>
      </c>
      <c r="C37" s="4">
        <v>36544</v>
      </c>
      <c r="D37" s="7">
        <v>54.7</v>
      </c>
      <c r="E37" s="4">
        <v>7502702</v>
      </c>
      <c r="F37" s="8">
        <v>34.86</v>
      </c>
    </row>
    <row r="38" spans="1:6" x14ac:dyDescent="0.2">
      <c r="A38" s="4" t="s">
        <v>41</v>
      </c>
      <c r="B38" s="4">
        <v>5768793</v>
      </c>
      <c r="C38" s="4">
        <v>36122</v>
      </c>
      <c r="D38" s="7">
        <v>39.9</v>
      </c>
      <c r="E38" s="4">
        <v>7662148</v>
      </c>
      <c r="F38" s="8">
        <v>59.55</v>
      </c>
    </row>
    <row r="39" spans="1:6" x14ac:dyDescent="0.2">
      <c r="A39" s="4" t="s">
        <v>42</v>
      </c>
      <c r="B39" s="4">
        <v>8397662</v>
      </c>
      <c r="C39" s="4">
        <v>42047</v>
      </c>
      <c r="D39" s="7">
        <v>283.89999999999998</v>
      </c>
      <c r="E39" s="4">
        <v>25404758</v>
      </c>
      <c r="F39" s="8">
        <v>63.06</v>
      </c>
    </row>
    <row r="40" spans="1:6" x14ac:dyDescent="0.2">
      <c r="A40" s="4" t="s">
        <v>43</v>
      </c>
      <c r="B40" s="4">
        <v>1399797</v>
      </c>
      <c r="C40" s="4">
        <v>42945</v>
      </c>
      <c r="D40" s="10">
        <v>1018.1</v>
      </c>
      <c r="E40" s="4">
        <v>2105134</v>
      </c>
      <c r="F40" s="8">
        <v>64.2</v>
      </c>
    </row>
    <row r="41" spans="1:6" x14ac:dyDescent="0.2">
      <c r="A41" s="4" t="s">
        <v>44</v>
      </c>
      <c r="B41" s="4">
        <v>4804703</v>
      </c>
      <c r="C41" s="4">
        <v>32458</v>
      </c>
      <c r="D41" s="7">
        <v>153.9</v>
      </c>
      <c r="E41" s="4">
        <v>9250728</v>
      </c>
      <c r="F41" s="8">
        <v>39.99</v>
      </c>
    </row>
    <row r="42" spans="1:6" x14ac:dyDescent="0.2">
      <c r="A42" s="4" t="s">
        <v>45</v>
      </c>
      <c r="B42" s="4">
        <v>1874970</v>
      </c>
      <c r="C42" s="4">
        <v>41163</v>
      </c>
      <c r="D42" s="7">
        <v>10.7</v>
      </c>
      <c r="E42" s="4">
        <v>1628360</v>
      </c>
      <c r="F42" s="8">
        <v>35.06</v>
      </c>
    </row>
    <row r="43" spans="1:6" x14ac:dyDescent="0.2">
      <c r="A43" s="4" t="s">
        <v>46</v>
      </c>
      <c r="B43" s="4">
        <v>9674272</v>
      </c>
      <c r="C43" s="4">
        <v>35653</v>
      </c>
      <c r="D43" s="7">
        <v>153.9</v>
      </c>
      <c r="E43" s="4">
        <v>12692210</v>
      </c>
      <c r="F43" s="8">
        <v>43.74</v>
      </c>
    </row>
    <row r="44" spans="1:6" x14ac:dyDescent="0.2">
      <c r="A44" s="4" t="s">
        <v>47</v>
      </c>
      <c r="B44" s="4">
        <v>19339690</v>
      </c>
      <c r="C44" s="4">
        <v>38274</v>
      </c>
      <c r="D44" s="7">
        <v>96.3</v>
      </c>
      <c r="E44" s="4">
        <v>50291122</v>
      </c>
      <c r="F44" s="8">
        <v>58.56</v>
      </c>
    </row>
    <row r="45" spans="1:6" x14ac:dyDescent="0.2">
      <c r="A45" s="4" t="s">
        <v>48</v>
      </c>
      <c r="B45" s="4">
        <v>4430372</v>
      </c>
      <c r="C45" s="4">
        <v>32156</v>
      </c>
      <c r="D45" s="7">
        <v>33.6</v>
      </c>
      <c r="E45" s="4">
        <v>5527770</v>
      </c>
      <c r="F45" s="8">
        <v>74.010000000000005</v>
      </c>
    </row>
    <row r="46" spans="1:6" x14ac:dyDescent="0.2">
      <c r="A46" s="4" t="s">
        <v>49</v>
      </c>
      <c r="B46" s="4">
        <v>2675003</v>
      </c>
      <c r="C46" s="4">
        <v>41444</v>
      </c>
      <c r="D46" s="7">
        <v>67.900000000000006</v>
      </c>
      <c r="E46" s="4">
        <v>1251482</v>
      </c>
      <c r="F46" s="8">
        <v>58.99</v>
      </c>
    </row>
    <row r="47" spans="1:6" x14ac:dyDescent="0.2">
      <c r="A47" s="4" t="s">
        <v>50</v>
      </c>
      <c r="B47" s="4">
        <v>22928333</v>
      </c>
      <c r="C47" s="4">
        <v>45496</v>
      </c>
      <c r="D47" s="7">
        <v>202.6</v>
      </c>
      <c r="E47" s="4">
        <v>15995826</v>
      </c>
      <c r="F47" s="8">
        <v>71.58</v>
      </c>
    </row>
    <row r="48" spans="1:6" x14ac:dyDescent="0.2">
      <c r="A48" s="4" t="s">
        <v>51</v>
      </c>
      <c r="B48" s="4">
        <v>7236888</v>
      </c>
      <c r="C48" s="4">
        <v>42676</v>
      </c>
      <c r="D48" s="7">
        <v>101.2</v>
      </c>
      <c r="E48" s="4">
        <v>13449080</v>
      </c>
      <c r="F48" s="8">
        <v>72.709999999999994</v>
      </c>
    </row>
    <row r="49" spans="1:6" x14ac:dyDescent="0.2">
      <c r="A49" s="4" t="s">
        <v>52</v>
      </c>
      <c r="B49" s="4">
        <v>3422255</v>
      </c>
      <c r="C49" s="4">
        <v>32320</v>
      </c>
      <c r="D49" s="7">
        <v>77.099999999999994</v>
      </c>
      <c r="E49" s="4">
        <v>3705988</v>
      </c>
      <c r="F49" s="8">
        <v>32.11</v>
      </c>
    </row>
    <row r="50" spans="1:6" x14ac:dyDescent="0.2">
      <c r="A50" s="4" t="s">
        <v>53</v>
      </c>
      <c r="B50" s="4">
        <v>9067844</v>
      </c>
      <c r="C50" s="4">
        <v>38997</v>
      </c>
      <c r="D50" s="7">
        <v>105</v>
      </c>
      <c r="E50" s="4">
        <v>11373972</v>
      </c>
      <c r="F50" s="8">
        <v>53.9</v>
      </c>
    </row>
    <row r="51" spans="1:6" x14ac:dyDescent="0.2">
      <c r="A51" s="4" t="s">
        <v>54</v>
      </c>
      <c r="B51" s="4">
        <v>4065232</v>
      </c>
      <c r="C51" s="4">
        <v>45714</v>
      </c>
      <c r="D51" s="7">
        <v>5.8</v>
      </c>
      <c r="E51" s="4">
        <v>1127252</v>
      </c>
      <c r="F51" s="8">
        <v>32.130000000000003</v>
      </c>
    </row>
    <row r="52" spans="1:6" x14ac:dyDescent="0.2">
      <c r="A52" s="4"/>
      <c r="B52" s="4"/>
      <c r="C52" s="4"/>
      <c r="D52" s="4"/>
      <c r="E52" s="4"/>
      <c r="F52" s="4"/>
    </row>
  </sheetData>
  <pageMargins left="0.7" right="0.7" top="0.75" bottom="0.75" header="0.3" footer="0.3"/>
  <pageSetup orientation="portrait" horizontalDpi="0" verticalDpi="0"/>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73937-C38C-684D-B2EC-7F5CE13167B7}">
  <dimension ref="A1"/>
  <sheetViews>
    <sheetView workbookViewId="0">
      <selection activeCell="F24" sqref="F24"/>
    </sheetView>
  </sheetViews>
  <sheetFormatPr baseColWidth="10" defaultRowHeight="16" x14ac:dyDescent="0.2"/>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CA91-1651-2F44-A98B-58B092207F0F}">
  <dimension ref="A1"/>
  <sheetViews>
    <sheetView workbookViewId="0">
      <selection activeCell="E17" sqref="E17"/>
    </sheetView>
  </sheetViews>
  <sheetFormatPr baseColWidth="10" defaultRowHeight="16" x14ac:dyDescent="0.2"/>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2735-522D-5E49-8C59-D6AB20D63CEA}">
  <dimension ref="A1"/>
  <sheetViews>
    <sheetView zoomScale="75" workbookViewId="0">
      <selection activeCell="N36" sqref="N36"/>
    </sheetView>
  </sheetViews>
  <sheetFormatPr baseColWidth="10" defaultRowHeight="16" x14ac:dyDescent="0.2"/>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05E6-A8E2-7C4E-9B1E-95C56A2BA814}">
  <dimension ref="A1:J41"/>
  <sheetViews>
    <sheetView zoomScale="62" workbookViewId="0">
      <selection activeCell="E48" sqref="E48"/>
    </sheetView>
  </sheetViews>
  <sheetFormatPr baseColWidth="10" defaultRowHeight="16" x14ac:dyDescent="0.2"/>
  <cols>
    <col min="1" max="1" width="16.83203125" bestFit="1" customWidth="1"/>
    <col min="2" max="2" width="13.33203125" bestFit="1" customWidth="1"/>
    <col min="3" max="3" width="16.83203125" bestFit="1" customWidth="1"/>
    <col min="4" max="4" width="12.6640625" bestFit="1" customWidth="1"/>
    <col min="5" max="5" width="17.33203125" bestFit="1" customWidth="1"/>
    <col min="6" max="6" width="12.33203125" bestFit="1" customWidth="1"/>
    <col min="7" max="7" width="18.33203125" bestFit="1" customWidth="1"/>
    <col min="8" max="8" width="13.33203125" bestFit="1" customWidth="1"/>
    <col min="9" max="9" width="16.83203125" bestFit="1" customWidth="1"/>
    <col min="10" max="10" width="11" bestFit="1" customWidth="1"/>
  </cols>
  <sheetData>
    <row r="1" spans="1:10" x14ac:dyDescent="0.2">
      <c r="A1" s="14" t="s">
        <v>60</v>
      </c>
      <c r="B1" s="14"/>
      <c r="C1" s="14" t="s">
        <v>1</v>
      </c>
      <c r="D1" s="14"/>
      <c r="E1" s="14" t="s">
        <v>2</v>
      </c>
      <c r="F1" s="14"/>
      <c r="G1" s="14" t="s">
        <v>3</v>
      </c>
      <c r="H1" s="14"/>
      <c r="I1" s="14" t="s">
        <v>4</v>
      </c>
      <c r="J1" s="14"/>
    </row>
    <row r="2" spans="1:10" x14ac:dyDescent="0.2">
      <c r="A2" s="12"/>
      <c r="B2" s="12"/>
      <c r="C2" s="12"/>
      <c r="D2" s="12"/>
      <c r="E2" s="12"/>
      <c r="F2" s="12"/>
      <c r="G2" s="12"/>
      <c r="H2" s="12"/>
      <c r="I2" s="12"/>
      <c r="J2" s="12"/>
    </row>
    <row r="3" spans="1:10" x14ac:dyDescent="0.2">
      <c r="A3" s="12" t="s">
        <v>55</v>
      </c>
      <c r="B3" s="12">
        <v>6563802.46</v>
      </c>
      <c r="C3" s="12" t="s">
        <v>55</v>
      </c>
      <c r="D3" s="12">
        <v>39801.5</v>
      </c>
      <c r="E3" s="12" t="s">
        <v>55</v>
      </c>
      <c r="F3" s="12">
        <v>194.96200000000002</v>
      </c>
      <c r="G3" s="12" t="s">
        <v>55</v>
      </c>
      <c r="H3" s="12">
        <v>12325628.16</v>
      </c>
      <c r="I3" s="12" t="s">
        <v>55</v>
      </c>
      <c r="J3" s="12">
        <v>52.996399999999987</v>
      </c>
    </row>
    <row r="4" spans="1:10" x14ac:dyDescent="0.2">
      <c r="A4" s="12" t="s">
        <v>66</v>
      </c>
      <c r="B4" s="12">
        <v>663681.73014401959</v>
      </c>
      <c r="C4" s="12" t="s">
        <v>66</v>
      </c>
      <c r="D4" s="12">
        <v>901.7837155281951</v>
      </c>
      <c r="E4" s="12" t="s">
        <v>66</v>
      </c>
      <c r="F4" s="12">
        <v>36.923909060749928</v>
      </c>
      <c r="G4" s="12" t="s">
        <v>66</v>
      </c>
      <c r="H4" s="12">
        <v>1936968.6452746971</v>
      </c>
      <c r="I4" s="12" t="s">
        <v>66</v>
      </c>
      <c r="J4" s="12">
        <v>2.0652235489018627</v>
      </c>
    </row>
    <row r="5" spans="1:10" x14ac:dyDescent="0.2">
      <c r="A5" s="12" t="s">
        <v>56</v>
      </c>
      <c r="B5" s="12">
        <v>5430279.5</v>
      </c>
      <c r="C5" s="12" t="s">
        <v>56</v>
      </c>
      <c r="D5" s="12">
        <v>38374</v>
      </c>
      <c r="E5" s="12" t="s">
        <v>56</v>
      </c>
      <c r="F5" s="12">
        <v>98.75</v>
      </c>
      <c r="G5" s="12" t="s">
        <v>56</v>
      </c>
      <c r="H5" s="12">
        <v>8872739</v>
      </c>
      <c r="I5" s="12" t="s">
        <v>56</v>
      </c>
      <c r="J5" s="12">
        <v>52.81</v>
      </c>
    </row>
    <row r="6" spans="1:10" x14ac:dyDescent="0.2">
      <c r="A6" s="12" t="s">
        <v>57</v>
      </c>
      <c r="B6" s="12" t="e">
        <v>#N/A</v>
      </c>
      <c r="C6" s="12" t="s">
        <v>57</v>
      </c>
      <c r="D6" s="12" t="e">
        <v>#N/A</v>
      </c>
      <c r="E6" s="12" t="s">
        <v>57</v>
      </c>
      <c r="F6" s="12">
        <v>153.9</v>
      </c>
      <c r="G6" s="12" t="s">
        <v>57</v>
      </c>
      <c r="H6" s="12" t="e">
        <v>#N/A</v>
      </c>
      <c r="I6" s="12" t="s">
        <v>57</v>
      </c>
      <c r="J6" s="12" t="e">
        <v>#N/A</v>
      </c>
    </row>
    <row r="7" spans="1:10" x14ac:dyDescent="0.2">
      <c r="A7" s="12" t="s">
        <v>58</v>
      </c>
      <c r="B7" s="12">
        <v>4692938.5193445655</v>
      </c>
      <c r="C7" s="12" t="s">
        <v>58</v>
      </c>
      <c r="D7" s="12">
        <v>6376.5738041358727</v>
      </c>
      <c r="E7" s="12" t="s">
        <v>58</v>
      </c>
      <c r="F7" s="12">
        <v>261.09146484771679</v>
      </c>
      <c r="G7" s="12" t="s">
        <v>58</v>
      </c>
      <c r="H7" s="12">
        <v>13696436.640194587</v>
      </c>
      <c r="I7" s="12" t="s">
        <v>58</v>
      </c>
      <c r="J7" s="12">
        <v>14.603335760946546</v>
      </c>
    </row>
    <row r="8" spans="1:10" x14ac:dyDescent="0.2">
      <c r="A8" s="12" t="s">
        <v>85</v>
      </c>
      <c r="B8" s="12">
        <v>22023671946347.965</v>
      </c>
      <c r="C8" s="12" t="s">
        <v>85</v>
      </c>
      <c r="D8" s="12">
        <v>40660693.479591839</v>
      </c>
      <c r="E8" s="12" t="s">
        <v>85</v>
      </c>
      <c r="F8" s="12">
        <v>68168.753016326533</v>
      </c>
      <c r="G8" s="12" t="s">
        <v>85</v>
      </c>
      <c r="H8" s="12">
        <v>187592376638864.81</v>
      </c>
      <c r="I8" s="12" t="s">
        <v>85</v>
      </c>
      <c r="J8" s="12">
        <v>213.25741534694026</v>
      </c>
    </row>
    <row r="9" spans="1:10" x14ac:dyDescent="0.2">
      <c r="A9" s="12" t="s">
        <v>86</v>
      </c>
      <c r="B9" s="12">
        <v>2.5356026719649449</v>
      </c>
      <c r="C9" s="12" t="s">
        <v>86</v>
      </c>
      <c r="D9" s="12">
        <v>1.8348521349464013</v>
      </c>
      <c r="E9" s="12" t="s">
        <v>86</v>
      </c>
      <c r="F9" s="12">
        <v>5.5943979246522932</v>
      </c>
      <c r="G9" s="12" t="s">
        <v>86</v>
      </c>
      <c r="H9" s="12">
        <v>8.722336634748169</v>
      </c>
      <c r="I9" s="12" t="s">
        <v>86</v>
      </c>
      <c r="J9" s="12">
        <v>-0.71175389313171555</v>
      </c>
    </row>
    <row r="10" spans="1:10" x14ac:dyDescent="0.2">
      <c r="A10" s="12" t="s">
        <v>87</v>
      </c>
      <c r="B10" s="12">
        <v>1.4331608598514076</v>
      </c>
      <c r="C10" s="12" t="s">
        <v>87</v>
      </c>
      <c r="D10" s="12">
        <v>1.1493276349264414</v>
      </c>
      <c r="E10" s="12" t="s">
        <v>87</v>
      </c>
      <c r="F10" s="12">
        <v>2.3731532327340101</v>
      </c>
      <c r="G10" s="12" t="s">
        <v>87</v>
      </c>
      <c r="H10" s="12">
        <v>2.642680661807236</v>
      </c>
      <c r="I10" s="12" t="s">
        <v>87</v>
      </c>
      <c r="J10" s="12">
        <v>0.20943185017273663</v>
      </c>
    </row>
    <row r="11" spans="1:10" x14ac:dyDescent="0.2">
      <c r="A11" s="12" t="s">
        <v>88</v>
      </c>
      <c r="B11" s="12">
        <v>22232114</v>
      </c>
      <c r="C11" s="12" t="s">
        <v>88</v>
      </c>
      <c r="D11" s="12">
        <v>31187</v>
      </c>
      <c r="E11" s="12" t="s">
        <v>88</v>
      </c>
      <c r="F11" s="12">
        <v>1194.3</v>
      </c>
      <c r="G11" s="12" t="s">
        <v>88</v>
      </c>
      <c r="H11" s="12">
        <v>73380660</v>
      </c>
      <c r="I11" s="12" t="s">
        <v>88</v>
      </c>
      <c r="J11" s="12">
        <v>55.820000000000007</v>
      </c>
    </row>
    <row r="12" spans="1:10" x14ac:dyDescent="0.2">
      <c r="A12" s="12" t="s">
        <v>89</v>
      </c>
      <c r="B12" s="12">
        <v>696219</v>
      </c>
      <c r="C12" s="12" t="s">
        <v>89</v>
      </c>
      <c r="D12" s="12">
        <v>30902</v>
      </c>
      <c r="E12" s="12" t="s">
        <v>89</v>
      </c>
      <c r="F12" s="12">
        <v>1.2</v>
      </c>
      <c r="G12" s="12" t="s">
        <v>89</v>
      </c>
      <c r="H12" s="12">
        <v>1127252</v>
      </c>
      <c r="I12" s="12" t="s">
        <v>89</v>
      </c>
      <c r="J12" s="12">
        <v>30.77</v>
      </c>
    </row>
    <row r="13" spans="1:10" x14ac:dyDescent="0.2">
      <c r="A13" s="12" t="s">
        <v>90</v>
      </c>
      <c r="B13" s="12">
        <v>22928333</v>
      </c>
      <c r="C13" s="12" t="s">
        <v>90</v>
      </c>
      <c r="D13" s="12">
        <v>62089</v>
      </c>
      <c r="E13" s="12" t="s">
        <v>90</v>
      </c>
      <c r="F13" s="12">
        <v>1195.5</v>
      </c>
      <c r="G13" s="12" t="s">
        <v>90</v>
      </c>
      <c r="H13" s="12">
        <v>74507912</v>
      </c>
      <c r="I13" s="12" t="s">
        <v>90</v>
      </c>
      <c r="J13" s="12">
        <v>86.59</v>
      </c>
    </row>
    <row r="14" spans="1:10" x14ac:dyDescent="0.2">
      <c r="A14" s="12" t="s">
        <v>91</v>
      </c>
      <c r="B14" s="12">
        <v>328190123</v>
      </c>
      <c r="C14" s="12" t="s">
        <v>91</v>
      </c>
      <c r="D14" s="12">
        <v>1990075</v>
      </c>
      <c r="E14" s="12" t="s">
        <v>91</v>
      </c>
      <c r="F14" s="12">
        <v>9748.1</v>
      </c>
      <c r="G14" s="12" t="s">
        <v>91</v>
      </c>
      <c r="H14" s="12">
        <v>616281408</v>
      </c>
      <c r="I14" s="12" t="s">
        <v>91</v>
      </c>
      <c r="J14" s="12">
        <v>2649.8199999999993</v>
      </c>
    </row>
    <row r="15" spans="1:10" ht="17" thickBot="1" x14ac:dyDescent="0.25">
      <c r="A15" s="13" t="s">
        <v>59</v>
      </c>
      <c r="B15" s="13">
        <v>50</v>
      </c>
      <c r="C15" s="13" t="s">
        <v>59</v>
      </c>
      <c r="D15" s="13">
        <v>50</v>
      </c>
      <c r="E15" s="13" t="s">
        <v>59</v>
      </c>
      <c r="F15" s="13">
        <v>50</v>
      </c>
      <c r="G15" s="13" t="s">
        <v>59</v>
      </c>
      <c r="H15" s="13">
        <v>50</v>
      </c>
      <c r="I15" s="13" t="s">
        <v>59</v>
      </c>
      <c r="J15" s="13">
        <v>50</v>
      </c>
    </row>
    <row r="20" spans="1:5" x14ac:dyDescent="0.2">
      <c r="B20" s="11"/>
    </row>
    <row r="22" spans="1:5" x14ac:dyDescent="0.2">
      <c r="A22" t="s">
        <v>1</v>
      </c>
      <c r="D22" t="s">
        <v>4</v>
      </c>
    </row>
    <row r="23" spans="1:5" x14ac:dyDescent="0.2">
      <c r="A23" s="1" t="s">
        <v>55</v>
      </c>
      <c r="B23" s="2">
        <f>D3</f>
        <v>39801.5</v>
      </c>
      <c r="D23" s="1" t="s">
        <v>55</v>
      </c>
      <c r="E23" s="2">
        <f>J3</f>
        <v>52.996399999999987</v>
      </c>
    </row>
    <row r="24" spans="1:5" x14ac:dyDescent="0.2">
      <c r="A24" s="1" t="s">
        <v>56</v>
      </c>
      <c r="B24" s="2">
        <f>D5</f>
        <v>38374</v>
      </c>
      <c r="D24" s="1" t="s">
        <v>56</v>
      </c>
      <c r="E24" s="2">
        <f>J5</f>
        <v>52.81</v>
      </c>
    </row>
    <row r="25" spans="1:5" x14ac:dyDescent="0.2">
      <c r="A25" s="1" t="s">
        <v>57</v>
      </c>
      <c r="B25" s="2" t="e">
        <f>MODE(Table1[Average Income])</f>
        <v>#N/A</v>
      </c>
      <c r="D25" s="1" t="s">
        <v>57</v>
      </c>
      <c r="E25" s="2" t="e">
        <f>MODE(Table1[Tech Scores])</f>
        <v>#N/A</v>
      </c>
    </row>
    <row r="26" spans="1:5" x14ac:dyDescent="0.2">
      <c r="A26" s="1" t="s">
        <v>58</v>
      </c>
      <c r="B26" s="2">
        <f>STDEV(Table1[Average Income])</f>
        <v>6376.5738041358727</v>
      </c>
      <c r="D26" s="1" t="s">
        <v>58</v>
      </c>
      <c r="E26" s="2">
        <f>STDEV(Table1[Tech Scores])</f>
        <v>14.603335760946546</v>
      </c>
    </row>
    <row r="27" spans="1:5" ht="17" thickBot="1" x14ac:dyDescent="0.25">
      <c r="A27" s="3" t="s">
        <v>59</v>
      </c>
      <c r="B27" s="2">
        <f>COUNT(Table1[Average Income])</f>
        <v>50</v>
      </c>
      <c r="D27" s="3" t="s">
        <v>59</v>
      </c>
      <c r="E27" s="2">
        <f>COUNT(Table1[Tech Scores])</f>
        <v>50</v>
      </c>
    </row>
    <row r="29" spans="1:5" x14ac:dyDescent="0.2">
      <c r="A29" t="s">
        <v>3</v>
      </c>
      <c r="D29" t="s">
        <v>2</v>
      </c>
    </row>
    <row r="30" spans="1:5" x14ac:dyDescent="0.2">
      <c r="A30" s="1" t="s">
        <v>55</v>
      </c>
      <c r="B30" s="2">
        <f>H3</f>
        <v>12325628.16</v>
      </c>
      <c r="D30" s="1" t="s">
        <v>55</v>
      </c>
      <c r="E30" s="2">
        <f>F3</f>
        <v>194.96200000000002</v>
      </c>
    </row>
    <row r="31" spans="1:5" x14ac:dyDescent="0.2">
      <c r="A31" s="1" t="s">
        <v>56</v>
      </c>
      <c r="B31" s="2" t="str">
        <f>G5</f>
        <v>Median</v>
      </c>
      <c r="D31" s="1" t="s">
        <v>56</v>
      </c>
      <c r="E31" s="2">
        <f>MEDIAN(Table1[Population Density])</f>
        <v>98.75</v>
      </c>
    </row>
    <row r="32" spans="1:5" x14ac:dyDescent="0.2">
      <c r="A32" s="1" t="s">
        <v>57</v>
      </c>
      <c r="B32" s="2" t="e">
        <f>H6</f>
        <v>#N/A</v>
      </c>
      <c r="D32" s="1" t="s">
        <v>57</v>
      </c>
      <c r="E32" s="2">
        <f>MODE(Table1[Population Density])</f>
        <v>153.9</v>
      </c>
    </row>
    <row r="33" spans="1:5" x14ac:dyDescent="0.2">
      <c r="A33" s="1" t="s">
        <v>58</v>
      </c>
      <c r="B33" s="2">
        <f>H7</f>
        <v>13696436.640194587</v>
      </c>
      <c r="D33" s="1" t="s">
        <v>58</v>
      </c>
      <c r="E33" s="2">
        <f>STDEV(Table1[Population Density])</f>
        <v>261.09146484771679</v>
      </c>
    </row>
    <row r="34" spans="1:5" ht="17" thickBot="1" x14ac:dyDescent="0.25">
      <c r="A34" s="3" t="s">
        <v>59</v>
      </c>
      <c r="B34" s="2">
        <f>H15</f>
        <v>50</v>
      </c>
      <c r="D34" s="3" t="s">
        <v>59</v>
      </c>
      <c r="E34" s="2">
        <f>COUNT(Table1[Population Density])</f>
        <v>50</v>
      </c>
    </row>
    <row r="36" spans="1:5" x14ac:dyDescent="0.2">
      <c r="A36" t="s">
        <v>60</v>
      </c>
    </row>
    <row r="37" spans="1:5" x14ac:dyDescent="0.2">
      <c r="A37" s="1" t="s">
        <v>55</v>
      </c>
      <c r="B37" s="2">
        <f>B3</f>
        <v>6563802.46</v>
      </c>
    </row>
    <row r="38" spans="1:5" x14ac:dyDescent="0.2">
      <c r="A38" s="1" t="s">
        <v>56</v>
      </c>
      <c r="B38" s="2">
        <f>MEDIAN(Table1[Real Estate Price])</f>
        <v>5430279.5</v>
      </c>
    </row>
    <row r="39" spans="1:5" x14ac:dyDescent="0.2">
      <c r="A39" s="1" t="s">
        <v>57</v>
      </c>
      <c r="B39" s="2" t="e">
        <f>MODE(Table1[Real Estate Price])</f>
        <v>#N/A</v>
      </c>
    </row>
    <row r="40" spans="1:5" x14ac:dyDescent="0.2">
      <c r="A40" s="1" t="s">
        <v>58</v>
      </c>
      <c r="B40" s="2">
        <f>STDEV(Table1[Real Estate Price])</f>
        <v>4692938.5193445655</v>
      </c>
    </row>
    <row r="41" spans="1:5" ht="17" thickBot="1" x14ac:dyDescent="0.25">
      <c r="A41" s="3" t="s">
        <v>59</v>
      </c>
      <c r="B41" s="2">
        <f>COUNT(Table1[Real Estate Price])</f>
        <v>50</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BCD5-6445-ED4E-9D88-12C42DAF8F5B}">
  <dimension ref="A1:I21"/>
  <sheetViews>
    <sheetView zoomScale="87" workbookViewId="0">
      <selection activeCell="N15" sqref="N15"/>
    </sheetView>
  </sheetViews>
  <sheetFormatPr baseColWidth="10" defaultRowHeight="16" x14ac:dyDescent="0.2"/>
  <cols>
    <col min="1" max="1" width="17.83203125" bestFit="1" customWidth="1"/>
    <col min="2" max="2" width="11" bestFit="1" customWidth="1"/>
    <col min="3" max="4" width="12.1640625" bestFit="1" customWidth="1"/>
    <col min="5" max="9" width="11" bestFit="1" customWidth="1"/>
  </cols>
  <sheetData>
    <row r="1" spans="1:9" x14ac:dyDescent="0.2">
      <c r="A1" t="s">
        <v>61</v>
      </c>
    </row>
    <row r="2" spans="1:9" ht="17" thickBot="1" x14ac:dyDescent="0.25"/>
    <row r="3" spans="1:9" x14ac:dyDescent="0.2">
      <c r="A3" s="15" t="s">
        <v>62</v>
      </c>
      <c r="B3" s="15"/>
    </row>
    <row r="4" spans="1:9" x14ac:dyDescent="0.2">
      <c r="A4" s="12" t="s">
        <v>63</v>
      </c>
      <c r="B4" s="12">
        <v>0.71859411398268358</v>
      </c>
    </row>
    <row r="5" spans="1:9" x14ac:dyDescent="0.2">
      <c r="A5" s="12" t="s">
        <v>64</v>
      </c>
      <c r="B5" s="12">
        <v>0.5163775006505581</v>
      </c>
    </row>
    <row r="6" spans="1:9" x14ac:dyDescent="0.2">
      <c r="A6" s="12" t="s">
        <v>65</v>
      </c>
      <c r="B6" s="12">
        <v>0.47338883404171883</v>
      </c>
    </row>
    <row r="7" spans="1:9" x14ac:dyDescent="0.2">
      <c r="A7" s="12" t="s">
        <v>66</v>
      </c>
      <c r="B7" s="12">
        <v>3405570.6661804845</v>
      </c>
    </row>
    <row r="8" spans="1:9" ht="17" thickBot="1" x14ac:dyDescent="0.25">
      <c r="A8" s="13" t="s">
        <v>67</v>
      </c>
      <c r="B8" s="13">
        <v>50</v>
      </c>
    </row>
    <row r="10" spans="1:9" ht="17" thickBot="1" x14ac:dyDescent="0.25">
      <c r="A10" t="s">
        <v>68</v>
      </c>
    </row>
    <row r="11" spans="1:9" x14ac:dyDescent="0.2">
      <c r="A11" s="14"/>
      <c r="B11" s="14" t="s">
        <v>73</v>
      </c>
      <c r="C11" s="14" t="s">
        <v>74</v>
      </c>
      <c r="D11" s="14" t="s">
        <v>75</v>
      </c>
      <c r="E11" s="14" t="s">
        <v>76</v>
      </c>
      <c r="F11" s="14" t="s">
        <v>77</v>
      </c>
    </row>
    <row r="12" spans="1:9" x14ac:dyDescent="0.2">
      <c r="A12" s="12" t="s">
        <v>69</v>
      </c>
      <c r="B12" s="12">
        <v>4</v>
      </c>
      <c r="C12" s="12">
        <v>557253905065345.69</v>
      </c>
      <c r="D12" s="12">
        <v>139313476266336.42</v>
      </c>
      <c r="E12" s="12">
        <v>12.011945040053442</v>
      </c>
      <c r="F12" s="12">
        <v>1.0055500760116841E-6</v>
      </c>
    </row>
    <row r="13" spans="1:9" x14ac:dyDescent="0.2">
      <c r="A13" s="12" t="s">
        <v>70</v>
      </c>
      <c r="B13" s="12">
        <v>45</v>
      </c>
      <c r="C13" s="12">
        <v>521906020305704.56</v>
      </c>
      <c r="D13" s="12">
        <v>11597911562348.99</v>
      </c>
      <c r="E13" s="12"/>
      <c r="F13" s="12"/>
    </row>
    <row r="14" spans="1:9" ht="17" thickBot="1" x14ac:dyDescent="0.25">
      <c r="A14" s="13" t="s">
        <v>71</v>
      </c>
      <c r="B14" s="13">
        <v>49</v>
      </c>
      <c r="C14" s="13">
        <v>1079159925371050.2</v>
      </c>
      <c r="D14" s="13"/>
      <c r="E14" s="13"/>
      <c r="F14" s="13"/>
    </row>
    <row r="15" spans="1:9" ht="17" thickBot="1" x14ac:dyDescent="0.25"/>
    <row r="16" spans="1:9" x14ac:dyDescent="0.2">
      <c r="A16" s="14"/>
      <c r="B16" s="14" t="s">
        <v>78</v>
      </c>
      <c r="C16" s="14" t="s">
        <v>66</v>
      </c>
      <c r="D16" s="14" t="s">
        <v>79</v>
      </c>
      <c r="E16" s="14" t="s">
        <v>80</v>
      </c>
      <c r="F16" s="14" t="s">
        <v>81</v>
      </c>
      <c r="G16" s="14" t="s">
        <v>82</v>
      </c>
      <c r="H16" s="14" t="s">
        <v>83</v>
      </c>
      <c r="I16" s="14" t="s">
        <v>84</v>
      </c>
    </row>
    <row r="17" spans="1:9" x14ac:dyDescent="0.2">
      <c r="A17" s="12" t="s">
        <v>72</v>
      </c>
      <c r="B17" s="12">
        <v>3774268.1003796421</v>
      </c>
      <c r="C17" s="12">
        <v>3654598.399191292</v>
      </c>
      <c r="D17" s="12">
        <v>1.0327449662361892</v>
      </c>
      <c r="E17" s="12">
        <v>0.30724188561961319</v>
      </c>
      <c r="F17" s="12">
        <v>-3586470.920430053</v>
      </c>
      <c r="G17" s="12">
        <v>11135007.121189337</v>
      </c>
      <c r="H17" s="12">
        <v>-3586470.920430053</v>
      </c>
      <c r="I17" s="12">
        <v>11135007.121189337</v>
      </c>
    </row>
    <row r="18" spans="1:9" x14ac:dyDescent="0.2">
      <c r="A18" s="12" t="s">
        <v>1</v>
      </c>
      <c r="B18" s="12">
        <v>-80.755862712980118</v>
      </c>
      <c r="C18" s="12">
        <v>101.16036783518226</v>
      </c>
      <c r="D18" s="12">
        <v>-0.7982954633434447</v>
      </c>
      <c r="E18" s="12">
        <v>0.4288920188050942</v>
      </c>
      <c r="F18" s="12">
        <v>-284.50330239025362</v>
      </c>
      <c r="G18" s="12">
        <v>122.99157696429337</v>
      </c>
      <c r="H18" s="12">
        <v>-284.50330239025362</v>
      </c>
      <c r="I18" s="12">
        <v>122.99157696429337</v>
      </c>
    </row>
    <row r="19" spans="1:9" x14ac:dyDescent="0.2">
      <c r="A19" s="12" t="s">
        <v>2</v>
      </c>
      <c r="B19" s="12">
        <v>-3264.0813942834993</v>
      </c>
      <c r="C19" s="12">
        <v>2407.319011358009</v>
      </c>
      <c r="D19" s="12">
        <v>-1.3558989809340543</v>
      </c>
      <c r="E19" s="12">
        <v>0.18189684730558087</v>
      </c>
      <c r="F19" s="12">
        <v>-8112.670773176952</v>
      </c>
      <c r="G19" s="12">
        <v>1584.5079846099534</v>
      </c>
      <c r="H19" s="12">
        <v>-8112.670773176952</v>
      </c>
      <c r="I19" s="12">
        <v>1584.5079846099534</v>
      </c>
    </row>
    <row r="20" spans="1:9" x14ac:dyDescent="0.2">
      <c r="A20" s="12" t="s">
        <v>3</v>
      </c>
      <c r="B20" s="12">
        <v>0.21950279204899309</v>
      </c>
      <c r="C20" s="12">
        <v>3.8126036737169494E-2</v>
      </c>
      <c r="D20" s="12">
        <v>5.7572937245532634</v>
      </c>
      <c r="E20" s="12">
        <v>7.1483287797428849E-7</v>
      </c>
      <c r="F20" s="12">
        <v>0.1427130122520644</v>
      </c>
      <c r="G20" s="12">
        <v>0.29629257184592178</v>
      </c>
      <c r="H20" s="12">
        <v>0.1427130122520644</v>
      </c>
      <c r="I20" s="12">
        <v>0.29629257184592178</v>
      </c>
    </row>
    <row r="21" spans="1:9" ht="17" thickBot="1" x14ac:dyDescent="0.25">
      <c r="A21" s="13" t="s">
        <v>4</v>
      </c>
      <c r="B21" s="13">
        <v>74242.795195629209</v>
      </c>
      <c r="C21" s="13">
        <v>42086.388831762175</v>
      </c>
      <c r="D21" s="13">
        <v>1.7640571514085075</v>
      </c>
      <c r="E21" s="13">
        <v>8.4510189308530728E-2</v>
      </c>
      <c r="F21" s="13">
        <v>-10523.54317617997</v>
      </c>
      <c r="G21" s="13">
        <v>159009.1335674384</v>
      </c>
      <c r="H21" s="13">
        <v>-10523.54317617997</v>
      </c>
      <c r="I21" s="13">
        <v>159009.1335674384</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27ED-2869-454D-B45F-D01C7D2CB9E3}">
  <dimension ref="A1:E52"/>
  <sheetViews>
    <sheetView zoomScale="92" zoomScaleNormal="60" workbookViewId="0">
      <selection activeCell="C10" sqref="C10"/>
    </sheetView>
  </sheetViews>
  <sheetFormatPr baseColWidth="10" defaultColWidth="11" defaultRowHeight="16" x14ac:dyDescent="0.2"/>
  <cols>
    <col min="1" max="1" width="14.33203125" bestFit="1" customWidth="1"/>
    <col min="2" max="2" width="23.1640625" bestFit="1" customWidth="1"/>
    <col min="3" max="3" width="26.83203125" bestFit="1" customWidth="1"/>
    <col min="4" max="4" width="28.1640625" bestFit="1" customWidth="1"/>
    <col min="5" max="5" width="19.33203125" bestFit="1" customWidth="1"/>
  </cols>
  <sheetData>
    <row r="1" spans="1:5" ht="21" x14ac:dyDescent="0.25">
      <c r="A1" s="5" t="s">
        <v>0</v>
      </c>
      <c r="B1" s="6" t="s">
        <v>92</v>
      </c>
      <c r="C1" s="5" t="s">
        <v>2</v>
      </c>
      <c r="D1" s="5" t="s">
        <v>3</v>
      </c>
      <c r="E1" s="5" t="s">
        <v>4</v>
      </c>
    </row>
    <row r="2" spans="1:5" x14ac:dyDescent="0.2">
      <c r="A2" s="4" t="s">
        <v>5</v>
      </c>
      <c r="B2" s="4">
        <v>5220629</v>
      </c>
      <c r="C2" s="7">
        <v>94.4</v>
      </c>
      <c r="D2" s="4">
        <v>9559472</v>
      </c>
      <c r="E2" s="8">
        <v>46.11</v>
      </c>
    </row>
    <row r="3" spans="1:5" x14ac:dyDescent="0.2">
      <c r="A3" s="4" t="s">
        <v>6</v>
      </c>
      <c r="B3" s="4">
        <v>2227344</v>
      </c>
      <c r="C3" s="7">
        <v>1.2</v>
      </c>
      <c r="D3" s="4">
        <v>1420462</v>
      </c>
      <c r="E3" s="8">
        <v>43.22</v>
      </c>
    </row>
    <row r="4" spans="1:5" x14ac:dyDescent="0.2">
      <c r="A4" s="4" t="s">
        <v>7</v>
      </c>
      <c r="B4" s="4">
        <v>1866549</v>
      </c>
      <c r="C4" s="7">
        <v>56.3</v>
      </c>
      <c r="D4" s="4">
        <v>12784034</v>
      </c>
      <c r="E4" s="8">
        <v>58.96</v>
      </c>
    </row>
    <row r="5" spans="1:5" x14ac:dyDescent="0.2">
      <c r="A5" s="4" t="s">
        <v>8</v>
      </c>
      <c r="B5" s="4">
        <v>4759753</v>
      </c>
      <c r="C5" s="7">
        <v>56</v>
      </c>
      <c r="D5" s="4">
        <v>5831836</v>
      </c>
      <c r="E5" s="8">
        <v>32.450000000000003</v>
      </c>
    </row>
    <row r="6" spans="1:5" x14ac:dyDescent="0.2">
      <c r="A6" s="4" t="s">
        <v>9</v>
      </c>
      <c r="B6" s="4">
        <v>15904157</v>
      </c>
      <c r="C6" s="7">
        <v>239.1</v>
      </c>
      <c r="D6" s="4">
        <v>74507912</v>
      </c>
      <c r="E6" s="8">
        <v>76.64</v>
      </c>
    </row>
    <row r="7" spans="1:5" x14ac:dyDescent="0.2">
      <c r="A7" s="4" t="s">
        <v>10</v>
      </c>
      <c r="B7" s="4">
        <v>11131940</v>
      </c>
      <c r="C7" s="7">
        <v>48.5</v>
      </c>
      <c r="D7" s="4">
        <v>10058392</v>
      </c>
      <c r="E7" s="8">
        <v>74.599999999999994</v>
      </c>
    </row>
    <row r="8" spans="1:5" x14ac:dyDescent="0.2">
      <c r="A8" s="4" t="s">
        <v>11</v>
      </c>
      <c r="B8" s="4">
        <v>2078624</v>
      </c>
      <c r="C8" s="7">
        <v>738.1</v>
      </c>
      <c r="D8" s="4">
        <v>7148194</v>
      </c>
      <c r="E8" s="8">
        <v>65.510000000000005</v>
      </c>
    </row>
    <row r="9" spans="1:5" x14ac:dyDescent="0.2">
      <c r="A9" s="4" t="s">
        <v>12</v>
      </c>
      <c r="B9" s="4">
        <v>696219</v>
      </c>
      <c r="C9" s="7">
        <v>460.8</v>
      </c>
      <c r="D9" s="4">
        <v>1795868</v>
      </c>
      <c r="E9" s="8">
        <v>65.34</v>
      </c>
    </row>
    <row r="10" spans="1:5" x14ac:dyDescent="0.2">
      <c r="A10" s="4" t="s">
        <v>13</v>
      </c>
      <c r="B10" s="4">
        <v>8240114</v>
      </c>
      <c r="C10" s="7">
        <v>350.6</v>
      </c>
      <c r="D10" s="4">
        <v>37602620</v>
      </c>
      <c r="E10" s="8">
        <v>43.46</v>
      </c>
    </row>
    <row r="11" spans="1:5" x14ac:dyDescent="0.2">
      <c r="A11" s="4" t="s">
        <v>14</v>
      </c>
      <c r="B11" s="4">
        <v>14866973</v>
      </c>
      <c r="C11" s="7">
        <v>168.4</v>
      </c>
      <c r="D11" s="4">
        <v>19375306</v>
      </c>
      <c r="E11" s="8">
        <v>55.03</v>
      </c>
    </row>
    <row r="12" spans="1:5" x14ac:dyDescent="0.2">
      <c r="A12" s="4" t="s">
        <v>15</v>
      </c>
      <c r="B12" s="4">
        <v>1470627</v>
      </c>
      <c r="C12" s="7">
        <v>211.8</v>
      </c>
      <c r="D12" s="4">
        <v>2720602</v>
      </c>
      <c r="E12" s="8">
        <v>44.37</v>
      </c>
    </row>
    <row r="13" spans="1:5" x14ac:dyDescent="0.2">
      <c r="A13" s="4" t="s">
        <v>16</v>
      </c>
      <c r="B13" s="4">
        <v>5620290</v>
      </c>
      <c r="C13" s="7">
        <v>19</v>
      </c>
      <c r="D13" s="4">
        <v>3135164</v>
      </c>
      <c r="E13" s="8">
        <v>45.44</v>
      </c>
    </row>
    <row r="14" spans="1:5" x14ac:dyDescent="0.2">
      <c r="A14" s="4" t="s">
        <v>17</v>
      </c>
      <c r="B14" s="4">
        <v>7806965</v>
      </c>
      <c r="C14" s="7">
        <v>231.1</v>
      </c>
      <c r="D14" s="4">
        <v>25661264</v>
      </c>
      <c r="E14" s="8">
        <v>58.27</v>
      </c>
    </row>
    <row r="15" spans="1:5" x14ac:dyDescent="0.2">
      <c r="A15" s="4" t="s">
        <v>18</v>
      </c>
      <c r="B15" s="4">
        <v>9530356</v>
      </c>
      <c r="C15" s="7">
        <v>181</v>
      </c>
      <c r="D15" s="4">
        <v>12967604</v>
      </c>
      <c r="E15" s="8">
        <v>50.4</v>
      </c>
    </row>
    <row r="16" spans="1:5" x14ac:dyDescent="0.2">
      <c r="A16" s="4" t="s">
        <v>19</v>
      </c>
      <c r="B16" s="4">
        <v>9290878</v>
      </c>
      <c r="C16" s="7">
        <v>54.5</v>
      </c>
      <c r="D16" s="4">
        <v>6092710</v>
      </c>
      <c r="E16" s="8">
        <v>48.01</v>
      </c>
    </row>
    <row r="17" spans="1:5" x14ac:dyDescent="0.2">
      <c r="A17" s="4" t="s">
        <v>20</v>
      </c>
      <c r="B17" s="4">
        <v>3908524</v>
      </c>
      <c r="C17" s="7">
        <v>34.9</v>
      </c>
      <c r="D17" s="4">
        <v>5706236</v>
      </c>
      <c r="E17" s="8">
        <v>49.47</v>
      </c>
    </row>
    <row r="18" spans="1:5" x14ac:dyDescent="0.2">
      <c r="A18" s="4" t="s">
        <v>21</v>
      </c>
      <c r="B18" s="4">
        <v>8807903</v>
      </c>
      <c r="C18" s="7">
        <v>109.9</v>
      </c>
      <c r="D18" s="4">
        <v>8678734</v>
      </c>
      <c r="E18" s="8">
        <v>32.65</v>
      </c>
    </row>
    <row r="19" spans="1:5" x14ac:dyDescent="0.2">
      <c r="A19" s="4" t="s">
        <v>22</v>
      </c>
      <c r="B19" s="4">
        <v>6032803</v>
      </c>
      <c r="C19" s="7">
        <v>104.9</v>
      </c>
      <c r="D19" s="4">
        <v>9066744</v>
      </c>
      <c r="E19" s="8">
        <v>31.34</v>
      </c>
    </row>
    <row r="20" spans="1:5" x14ac:dyDescent="0.2">
      <c r="A20" s="4" t="s">
        <v>23</v>
      </c>
      <c r="B20" s="4">
        <v>2536341</v>
      </c>
      <c r="C20" s="7">
        <v>43.1</v>
      </c>
      <c r="D20" s="4">
        <v>2656722</v>
      </c>
      <c r="E20" s="8">
        <v>36.65</v>
      </c>
    </row>
    <row r="21" spans="1:5" x14ac:dyDescent="0.2">
      <c r="A21" s="4" t="s">
        <v>24</v>
      </c>
      <c r="B21" s="4">
        <v>5755615</v>
      </c>
      <c r="C21" s="7">
        <v>594.79999999999995</v>
      </c>
      <c r="D21" s="4">
        <v>11547104</v>
      </c>
      <c r="E21" s="9">
        <v>81.48</v>
      </c>
    </row>
    <row r="22" spans="1:5" x14ac:dyDescent="0.2">
      <c r="A22" s="4" t="s">
        <v>25</v>
      </c>
      <c r="B22" s="4">
        <v>5240269</v>
      </c>
      <c r="C22" s="7">
        <v>839.4</v>
      </c>
      <c r="D22" s="4">
        <v>13095258</v>
      </c>
      <c r="E22" s="8">
        <v>86.59</v>
      </c>
    </row>
    <row r="23" spans="1:5" x14ac:dyDescent="0.2">
      <c r="A23" s="4" t="s">
        <v>26</v>
      </c>
      <c r="B23" s="4">
        <v>7572065</v>
      </c>
      <c r="C23" s="7">
        <v>174.8</v>
      </c>
      <c r="D23" s="4">
        <v>19767280</v>
      </c>
      <c r="E23" s="8">
        <v>57.1</v>
      </c>
    </row>
    <row r="24" spans="1:5" x14ac:dyDescent="0.2">
      <c r="A24" s="4" t="s">
        <v>27</v>
      </c>
      <c r="B24" s="4">
        <v>10145075</v>
      </c>
      <c r="C24" s="7">
        <v>66.599999999999994</v>
      </c>
      <c r="D24" s="4">
        <v>10607850</v>
      </c>
      <c r="E24" s="8">
        <v>64.349999999999994</v>
      </c>
    </row>
    <row r="25" spans="1:5" x14ac:dyDescent="0.2">
      <c r="A25" s="4" t="s">
        <v>28</v>
      </c>
      <c r="B25" s="4">
        <v>4079740</v>
      </c>
      <c r="C25" s="7">
        <v>63.2</v>
      </c>
      <c r="D25" s="4">
        <v>5934594</v>
      </c>
      <c r="E25" s="8">
        <v>30.86</v>
      </c>
    </row>
    <row r="26" spans="1:5" x14ac:dyDescent="0.2">
      <c r="A26" s="4" t="s">
        <v>29</v>
      </c>
      <c r="B26" s="4">
        <v>8077237</v>
      </c>
      <c r="C26" s="7">
        <v>87.1</v>
      </c>
      <c r="D26" s="4">
        <v>11977854</v>
      </c>
      <c r="E26" s="8">
        <v>44.62</v>
      </c>
    </row>
    <row r="27" spans="1:5" x14ac:dyDescent="0.2">
      <c r="A27" s="4" t="s">
        <v>30</v>
      </c>
      <c r="B27" s="4">
        <v>4305631</v>
      </c>
      <c r="C27" s="7">
        <v>6.8</v>
      </c>
      <c r="D27" s="4">
        <v>1978830</v>
      </c>
      <c r="E27" s="8">
        <v>42.95</v>
      </c>
    </row>
    <row r="28" spans="1:5" x14ac:dyDescent="0.2">
      <c r="A28" s="4" t="s">
        <v>31</v>
      </c>
      <c r="B28" s="4">
        <v>3739213</v>
      </c>
      <c r="C28" s="7">
        <v>23.8</v>
      </c>
      <c r="D28" s="4">
        <v>3652682</v>
      </c>
      <c r="E28" s="8">
        <v>48.15</v>
      </c>
    </row>
    <row r="29" spans="1:5" x14ac:dyDescent="0.2">
      <c r="A29" s="4" t="s">
        <v>32</v>
      </c>
      <c r="B29" s="4">
        <v>1753059</v>
      </c>
      <c r="C29" s="7">
        <v>24.6</v>
      </c>
      <c r="D29" s="4">
        <v>5401102</v>
      </c>
      <c r="E29" s="8">
        <v>30.77</v>
      </c>
    </row>
    <row r="30" spans="1:5" x14ac:dyDescent="0.2">
      <c r="A30" s="4" t="s">
        <v>33</v>
      </c>
      <c r="B30" s="4">
        <v>1929504</v>
      </c>
      <c r="C30" s="7">
        <v>147</v>
      </c>
      <c r="D30" s="4">
        <v>2632940</v>
      </c>
      <c r="E30" s="8">
        <v>66.88</v>
      </c>
    </row>
    <row r="31" spans="1:5" x14ac:dyDescent="0.2">
      <c r="A31" s="4" t="s">
        <v>34</v>
      </c>
      <c r="B31" s="4">
        <v>6070189</v>
      </c>
      <c r="C31" s="10">
        <v>1195.5</v>
      </c>
      <c r="D31" s="4">
        <v>17583788</v>
      </c>
      <c r="E31" s="8">
        <v>61.32</v>
      </c>
    </row>
    <row r="32" spans="1:5" x14ac:dyDescent="0.2">
      <c r="A32" s="4" t="s">
        <v>35</v>
      </c>
      <c r="B32" s="4">
        <v>3079892</v>
      </c>
      <c r="C32" s="7">
        <v>17</v>
      </c>
      <c r="D32" s="4">
        <v>4118358</v>
      </c>
      <c r="E32" s="8">
        <v>54.91</v>
      </c>
    </row>
    <row r="33" spans="1:5" x14ac:dyDescent="0.2">
      <c r="A33" s="4" t="s">
        <v>36</v>
      </c>
      <c r="B33" s="4">
        <v>11088339</v>
      </c>
      <c r="C33" s="7">
        <v>411.2</v>
      </c>
      <c r="D33" s="4">
        <v>38756204</v>
      </c>
      <c r="E33" s="8">
        <v>64.989999999999995</v>
      </c>
    </row>
    <row r="34" spans="1:5" x14ac:dyDescent="0.2">
      <c r="A34" s="4" t="s">
        <v>37</v>
      </c>
      <c r="B34" s="4">
        <v>12751559</v>
      </c>
      <c r="C34" s="7">
        <v>196.1</v>
      </c>
      <c r="D34" s="4">
        <v>19070966</v>
      </c>
      <c r="E34" s="8">
        <v>62.04</v>
      </c>
    </row>
    <row r="35" spans="1:5" x14ac:dyDescent="0.2">
      <c r="A35" s="4" t="s">
        <v>38</v>
      </c>
      <c r="B35" s="4">
        <v>1650011</v>
      </c>
      <c r="C35" s="7">
        <v>9.6999999999999993</v>
      </c>
      <c r="D35" s="4">
        <v>1345182</v>
      </c>
      <c r="E35" s="8">
        <v>48.72</v>
      </c>
    </row>
    <row r="36" spans="1:5" x14ac:dyDescent="0.2">
      <c r="A36" s="4" t="s">
        <v>39</v>
      </c>
      <c r="B36" s="4">
        <v>9021408</v>
      </c>
      <c r="C36" s="7">
        <v>282.3</v>
      </c>
      <c r="D36" s="4">
        <v>23073008</v>
      </c>
      <c r="E36" s="8">
        <v>51.72</v>
      </c>
    </row>
    <row r="37" spans="1:5" x14ac:dyDescent="0.2">
      <c r="A37" s="4" t="s">
        <v>40</v>
      </c>
      <c r="B37" s="4">
        <v>4848514</v>
      </c>
      <c r="C37" s="7">
        <v>54.7</v>
      </c>
      <c r="D37" s="4">
        <v>7502702</v>
      </c>
      <c r="E37" s="8">
        <v>34.86</v>
      </c>
    </row>
    <row r="38" spans="1:5" x14ac:dyDescent="0.2">
      <c r="A38" s="4" t="s">
        <v>41</v>
      </c>
      <c r="B38" s="4">
        <v>5768793</v>
      </c>
      <c r="C38" s="7">
        <v>39.9</v>
      </c>
      <c r="D38" s="4">
        <v>7662148</v>
      </c>
      <c r="E38" s="8">
        <v>59.55</v>
      </c>
    </row>
    <row r="39" spans="1:5" x14ac:dyDescent="0.2">
      <c r="A39" s="4" t="s">
        <v>42</v>
      </c>
      <c r="B39" s="4">
        <v>8397662</v>
      </c>
      <c r="C39" s="7">
        <v>283.89999999999998</v>
      </c>
      <c r="D39" s="4">
        <v>25404758</v>
      </c>
      <c r="E39" s="8">
        <v>63.06</v>
      </c>
    </row>
    <row r="40" spans="1:5" x14ac:dyDescent="0.2">
      <c r="A40" s="4" t="s">
        <v>43</v>
      </c>
      <c r="B40" s="4">
        <v>1399797</v>
      </c>
      <c r="C40" s="10">
        <v>1018.1</v>
      </c>
      <c r="D40" s="4">
        <v>2105134</v>
      </c>
      <c r="E40" s="8">
        <v>64.2</v>
      </c>
    </row>
    <row r="41" spans="1:5" x14ac:dyDescent="0.2">
      <c r="A41" s="4" t="s">
        <v>44</v>
      </c>
      <c r="B41" s="4">
        <v>4804703</v>
      </c>
      <c r="C41" s="7">
        <v>153.9</v>
      </c>
      <c r="D41" s="4">
        <v>9250728</v>
      </c>
      <c r="E41" s="8">
        <v>39.99</v>
      </c>
    </row>
    <row r="42" spans="1:5" x14ac:dyDescent="0.2">
      <c r="A42" s="4" t="s">
        <v>45</v>
      </c>
      <c r="B42" s="4">
        <v>1874970</v>
      </c>
      <c r="C42" s="7">
        <v>10.7</v>
      </c>
      <c r="D42" s="4">
        <v>1628360</v>
      </c>
      <c r="E42" s="8">
        <v>35.06</v>
      </c>
    </row>
    <row r="43" spans="1:5" x14ac:dyDescent="0.2">
      <c r="A43" s="4" t="s">
        <v>46</v>
      </c>
      <c r="B43" s="4">
        <v>9674272</v>
      </c>
      <c r="C43" s="7">
        <v>153.9</v>
      </c>
      <c r="D43" s="4">
        <v>12692210</v>
      </c>
      <c r="E43" s="8">
        <v>43.74</v>
      </c>
    </row>
    <row r="44" spans="1:5" x14ac:dyDescent="0.2">
      <c r="A44" s="4" t="s">
        <v>47</v>
      </c>
      <c r="B44" s="4">
        <v>19339690</v>
      </c>
      <c r="C44" s="7">
        <v>96.3</v>
      </c>
      <c r="D44" s="4">
        <v>50291122</v>
      </c>
      <c r="E44" s="8">
        <v>58.56</v>
      </c>
    </row>
    <row r="45" spans="1:5" x14ac:dyDescent="0.2">
      <c r="A45" s="4" t="s">
        <v>48</v>
      </c>
      <c r="B45" s="4">
        <v>4430372</v>
      </c>
      <c r="C45" s="7">
        <v>33.6</v>
      </c>
      <c r="D45" s="4">
        <v>5527770</v>
      </c>
      <c r="E45" s="8">
        <v>74.010000000000005</v>
      </c>
    </row>
    <row r="46" spans="1:5" x14ac:dyDescent="0.2">
      <c r="A46" s="4" t="s">
        <v>49</v>
      </c>
      <c r="B46" s="4">
        <v>2675003</v>
      </c>
      <c r="C46" s="7">
        <v>67.900000000000006</v>
      </c>
      <c r="D46" s="4">
        <v>1251482</v>
      </c>
      <c r="E46" s="8">
        <v>58.99</v>
      </c>
    </row>
    <row r="47" spans="1:5" x14ac:dyDescent="0.2">
      <c r="A47" s="4" t="s">
        <v>50</v>
      </c>
      <c r="B47" s="4">
        <v>22928333</v>
      </c>
      <c r="C47" s="7">
        <v>202.6</v>
      </c>
      <c r="D47" s="4">
        <v>15995826</v>
      </c>
      <c r="E47" s="8">
        <v>71.58</v>
      </c>
    </row>
    <row r="48" spans="1:5" x14ac:dyDescent="0.2">
      <c r="A48" s="4" t="s">
        <v>51</v>
      </c>
      <c r="B48" s="4">
        <v>7236888</v>
      </c>
      <c r="C48" s="7">
        <v>101.2</v>
      </c>
      <c r="D48" s="4">
        <v>13449080</v>
      </c>
      <c r="E48" s="8">
        <v>72.709999999999994</v>
      </c>
    </row>
    <row r="49" spans="1:5" x14ac:dyDescent="0.2">
      <c r="A49" s="4" t="s">
        <v>52</v>
      </c>
      <c r="B49" s="4">
        <v>3422255</v>
      </c>
      <c r="C49" s="7">
        <v>77.099999999999994</v>
      </c>
      <c r="D49" s="4">
        <v>3705988</v>
      </c>
      <c r="E49" s="8">
        <v>32.11</v>
      </c>
    </row>
    <row r="50" spans="1:5" x14ac:dyDescent="0.2">
      <c r="A50" s="4" t="s">
        <v>53</v>
      </c>
      <c r="B50" s="4">
        <v>9067844</v>
      </c>
      <c r="C50" s="7">
        <v>105</v>
      </c>
      <c r="D50" s="4">
        <v>11373972</v>
      </c>
      <c r="E50" s="8">
        <v>53.9</v>
      </c>
    </row>
    <row r="51" spans="1:5" x14ac:dyDescent="0.2">
      <c r="A51" s="4" t="s">
        <v>54</v>
      </c>
      <c r="B51" s="4">
        <v>4065232</v>
      </c>
      <c r="C51" s="7">
        <v>5.8</v>
      </c>
      <c r="D51" s="4">
        <v>1127252</v>
      </c>
      <c r="E51" s="8">
        <v>32.130000000000003</v>
      </c>
    </row>
    <row r="52" spans="1:5" x14ac:dyDescent="0.2">
      <c r="A52" s="4"/>
      <c r="B52" s="4"/>
      <c r="C52" s="4"/>
      <c r="D52" s="4"/>
      <c r="E52" s="4"/>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A300-D966-844B-BD66-C671398508FD}">
  <dimension ref="A1:C45"/>
  <sheetViews>
    <sheetView tabSelected="1" workbookViewId="0">
      <selection activeCell="E16" sqref="E16"/>
    </sheetView>
  </sheetViews>
  <sheetFormatPr baseColWidth="10" defaultRowHeight="16" x14ac:dyDescent="0.2"/>
  <cols>
    <col min="1" max="1" width="27.33203125" customWidth="1"/>
    <col min="2" max="2" width="15.6640625" bestFit="1" customWidth="1"/>
    <col min="3" max="3" width="17.1640625" bestFit="1" customWidth="1"/>
  </cols>
  <sheetData>
    <row r="1" spans="1:3" x14ac:dyDescent="0.2">
      <c r="A1" t="s">
        <v>93</v>
      </c>
    </row>
    <row r="2" spans="1:3" ht="17" thickBot="1" x14ac:dyDescent="0.25"/>
    <row r="3" spans="1:3" x14ac:dyDescent="0.2">
      <c r="A3" s="14"/>
      <c r="B3" s="14" t="s">
        <v>92</v>
      </c>
      <c r="C3" s="14" t="s">
        <v>2</v>
      </c>
    </row>
    <row r="4" spans="1:3" x14ac:dyDescent="0.2">
      <c r="A4" s="12" t="s">
        <v>55</v>
      </c>
      <c r="B4" s="12">
        <v>6563802.46</v>
      </c>
      <c r="C4" s="12">
        <v>194.96200000000002</v>
      </c>
    </row>
    <row r="5" spans="1:3" x14ac:dyDescent="0.2">
      <c r="A5" s="12" t="s">
        <v>94</v>
      </c>
      <c r="B5" s="12">
        <v>22023671946347.965</v>
      </c>
      <c r="C5" s="12">
        <v>68168.753016326533</v>
      </c>
    </row>
    <row r="6" spans="1:3" x14ac:dyDescent="0.2">
      <c r="A6" s="12" t="s">
        <v>67</v>
      </c>
      <c r="B6" s="12">
        <v>50</v>
      </c>
      <c r="C6" s="12">
        <v>50</v>
      </c>
    </row>
    <row r="7" spans="1:3" x14ac:dyDescent="0.2">
      <c r="A7" s="12" t="s">
        <v>95</v>
      </c>
      <c r="B7" s="12">
        <v>0</v>
      </c>
      <c r="C7" s="12"/>
    </row>
    <row r="8" spans="1:3" x14ac:dyDescent="0.2">
      <c r="A8" s="12" t="s">
        <v>73</v>
      </c>
      <c r="B8" s="12">
        <v>49</v>
      </c>
      <c r="C8" s="12"/>
    </row>
    <row r="9" spans="1:3" x14ac:dyDescent="0.2">
      <c r="A9" s="12" t="s">
        <v>79</v>
      </c>
      <c r="B9" s="12">
        <v>9.8896913832744655</v>
      </c>
      <c r="C9" s="12"/>
    </row>
    <row r="10" spans="1:3" x14ac:dyDescent="0.2">
      <c r="A10" s="12" t="s">
        <v>96</v>
      </c>
      <c r="B10" s="12">
        <v>1.4527677081269304E-13</v>
      </c>
      <c r="C10" s="12"/>
    </row>
    <row r="11" spans="1:3" x14ac:dyDescent="0.2">
      <c r="A11" s="12" t="s">
        <v>97</v>
      </c>
      <c r="B11" s="12">
        <v>1.6765508926168529</v>
      </c>
      <c r="C11" s="12"/>
    </row>
    <row r="12" spans="1:3" x14ac:dyDescent="0.2">
      <c r="A12" s="17" t="s">
        <v>98</v>
      </c>
      <c r="B12" s="17">
        <v>2.9055354162538608E-13</v>
      </c>
      <c r="C12" s="12"/>
    </row>
    <row r="13" spans="1:3" ht="17" thickBot="1" x14ac:dyDescent="0.25">
      <c r="A13" s="13" t="s">
        <v>99</v>
      </c>
      <c r="B13" s="13">
        <v>2.0095752371292388</v>
      </c>
      <c r="C13" s="13"/>
    </row>
    <row r="17" spans="1:3" x14ac:dyDescent="0.2">
      <c r="A17" t="s">
        <v>93</v>
      </c>
    </row>
    <row r="18" spans="1:3" ht="17" thickBot="1" x14ac:dyDescent="0.25"/>
    <row r="19" spans="1:3" x14ac:dyDescent="0.2">
      <c r="A19" s="14"/>
      <c r="B19" s="14" t="s">
        <v>92</v>
      </c>
      <c r="C19" s="14" t="s">
        <v>3</v>
      </c>
    </row>
    <row r="20" spans="1:3" x14ac:dyDescent="0.2">
      <c r="A20" s="12" t="s">
        <v>55</v>
      </c>
      <c r="B20" s="12">
        <v>6563802.46</v>
      </c>
      <c r="C20" s="12">
        <v>12325628.16</v>
      </c>
    </row>
    <row r="21" spans="1:3" x14ac:dyDescent="0.2">
      <c r="A21" s="12" t="s">
        <v>94</v>
      </c>
      <c r="B21" s="12">
        <v>22023671946347.965</v>
      </c>
      <c r="C21" s="12">
        <v>187592376638864.81</v>
      </c>
    </row>
    <row r="22" spans="1:3" x14ac:dyDescent="0.2">
      <c r="A22" s="12" t="s">
        <v>67</v>
      </c>
      <c r="B22" s="12">
        <v>50</v>
      </c>
      <c r="C22" s="12">
        <v>50</v>
      </c>
    </row>
    <row r="23" spans="1:3" x14ac:dyDescent="0.2">
      <c r="A23" s="12" t="s">
        <v>95</v>
      </c>
      <c r="B23" s="12">
        <v>0</v>
      </c>
      <c r="C23" s="12"/>
    </row>
    <row r="24" spans="1:3" x14ac:dyDescent="0.2">
      <c r="A24" s="12" t="s">
        <v>73</v>
      </c>
      <c r="B24" s="12">
        <v>60</v>
      </c>
      <c r="C24" s="12"/>
    </row>
    <row r="25" spans="1:3" x14ac:dyDescent="0.2">
      <c r="A25" s="12" t="s">
        <v>79</v>
      </c>
      <c r="B25" s="12">
        <v>-2.8140567637836216</v>
      </c>
      <c r="C25" s="12"/>
    </row>
    <row r="26" spans="1:3" x14ac:dyDescent="0.2">
      <c r="A26" s="12" t="s">
        <v>96</v>
      </c>
      <c r="B26" s="12">
        <v>3.3029505381132638E-3</v>
      </c>
      <c r="C26" s="12"/>
    </row>
    <row r="27" spans="1:3" x14ac:dyDescent="0.2">
      <c r="A27" s="12" t="s">
        <v>97</v>
      </c>
      <c r="B27" s="12">
        <v>1.6706488649046354</v>
      </c>
      <c r="C27" s="12"/>
    </row>
    <row r="28" spans="1:3" x14ac:dyDescent="0.2">
      <c r="A28" s="17" t="s">
        <v>98</v>
      </c>
      <c r="B28" s="17">
        <v>6.6059010762265277E-3</v>
      </c>
      <c r="C28" s="12"/>
    </row>
    <row r="29" spans="1:3" ht="17" thickBot="1" x14ac:dyDescent="0.25">
      <c r="A29" s="13" t="s">
        <v>99</v>
      </c>
      <c r="B29" s="13">
        <v>2.0002978220142609</v>
      </c>
      <c r="C29" s="13"/>
    </row>
    <row r="33" spans="1:3" x14ac:dyDescent="0.2">
      <c r="A33" t="s">
        <v>93</v>
      </c>
    </row>
    <row r="34" spans="1:3" ht="17" thickBot="1" x14ac:dyDescent="0.25"/>
    <row r="35" spans="1:3" x14ac:dyDescent="0.2">
      <c r="A35" s="14"/>
      <c r="B35" s="14" t="s">
        <v>92</v>
      </c>
      <c r="C35" s="14" t="s">
        <v>4</v>
      </c>
    </row>
    <row r="36" spans="1:3" x14ac:dyDescent="0.2">
      <c r="A36" s="12" t="s">
        <v>55</v>
      </c>
      <c r="B36" s="12">
        <v>6563802.46</v>
      </c>
      <c r="C36" s="12">
        <v>52.996399999999987</v>
      </c>
    </row>
    <row r="37" spans="1:3" x14ac:dyDescent="0.2">
      <c r="A37" s="12" t="s">
        <v>94</v>
      </c>
      <c r="B37" s="12">
        <v>22023671946347.965</v>
      </c>
      <c r="C37" s="12">
        <v>213.25741534694026</v>
      </c>
    </row>
    <row r="38" spans="1:3" x14ac:dyDescent="0.2">
      <c r="A38" s="12" t="s">
        <v>67</v>
      </c>
      <c r="B38" s="12">
        <v>50</v>
      </c>
      <c r="C38" s="12">
        <v>50</v>
      </c>
    </row>
    <row r="39" spans="1:3" x14ac:dyDescent="0.2">
      <c r="A39" s="12" t="s">
        <v>95</v>
      </c>
      <c r="B39" s="12">
        <v>0</v>
      </c>
      <c r="C39" s="12"/>
    </row>
    <row r="40" spans="1:3" x14ac:dyDescent="0.2">
      <c r="A40" s="12" t="s">
        <v>73</v>
      </c>
      <c r="B40" s="12">
        <v>49</v>
      </c>
      <c r="C40" s="12"/>
    </row>
    <row r="41" spans="1:3" x14ac:dyDescent="0.2">
      <c r="A41" s="12" t="s">
        <v>79</v>
      </c>
      <c r="B41" s="12">
        <v>9.8899053046765069</v>
      </c>
      <c r="C41" s="12"/>
    </row>
    <row r="42" spans="1:3" x14ac:dyDescent="0.2">
      <c r="A42" s="12" t="s">
        <v>96</v>
      </c>
      <c r="B42" s="12">
        <v>1.4517323290309016E-13</v>
      </c>
      <c r="C42" s="12"/>
    </row>
    <row r="43" spans="1:3" x14ac:dyDescent="0.2">
      <c r="A43" s="12" t="s">
        <v>97</v>
      </c>
      <c r="B43" s="12">
        <v>1.6765508926168529</v>
      </c>
      <c r="C43" s="12"/>
    </row>
    <row r="44" spans="1:3" x14ac:dyDescent="0.2">
      <c r="A44" s="17" t="s">
        <v>98</v>
      </c>
      <c r="B44" s="17">
        <v>2.9034646580618032E-13</v>
      </c>
      <c r="C44" s="12"/>
    </row>
    <row r="45" spans="1:3" ht="17" thickBot="1" x14ac:dyDescent="0.25">
      <c r="A45" s="13" t="s">
        <v>99</v>
      </c>
      <c r="B45" s="13">
        <v>2.0095752371292388</v>
      </c>
      <c r="C45" s="13"/>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AA1AD-7F0A-C54B-BF80-9B48610BC059}">
  <dimension ref="A1:I20"/>
  <sheetViews>
    <sheetView workbookViewId="0">
      <selection activeCell="I29" sqref="I29"/>
    </sheetView>
  </sheetViews>
  <sheetFormatPr baseColWidth="10" defaultRowHeight="16" x14ac:dyDescent="0.2"/>
  <cols>
    <col min="1" max="1" width="17.83203125" bestFit="1" customWidth="1"/>
  </cols>
  <sheetData>
    <row r="1" spans="1:9" x14ac:dyDescent="0.2">
      <c r="A1" t="s">
        <v>61</v>
      </c>
    </row>
    <row r="2" spans="1:9" ht="17" thickBot="1" x14ac:dyDescent="0.25"/>
    <row r="3" spans="1:9" x14ac:dyDescent="0.2">
      <c r="A3" s="15" t="s">
        <v>62</v>
      </c>
      <c r="B3" s="15"/>
    </row>
    <row r="4" spans="1:9" x14ac:dyDescent="0.2">
      <c r="A4" s="12" t="s">
        <v>63</v>
      </c>
      <c r="B4" s="12">
        <v>0.71381271568322457</v>
      </c>
    </row>
    <row r="5" spans="1:9" x14ac:dyDescent="0.2">
      <c r="A5" s="12" t="s">
        <v>64</v>
      </c>
      <c r="B5" s="12">
        <v>0.50952859307106002</v>
      </c>
    </row>
    <row r="6" spans="1:9" x14ac:dyDescent="0.2">
      <c r="A6" s="12" t="s">
        <v>65</v>
      </c>
      <c r="B6" s="12">
        <v>0.47754132740178135</v>
      </c>
    </row>
    <row r="7" spans="1:9" x14ac:dyDescent="0.2">
      <c r="A7" s="12" t="s">
        <v>66</v>
      </c>
      <c r="B7" s="12">
        <v>3392117.0986314113</v>
      </c>
    </row>
    <row r="8" spans="1:9" ht="17" thickBot="1" x14ac:dyDescent="0.25">
      <c r="A8" s="13" t="s">
        <v>67</v>
      </c>
      <c r="B8" s="13">
        <v>50</v>
      </c>
    </row>
    <row r="10" spans="1:9" ht="17" thickBot="1" x14ac:dyDescent="0.25">
      <c r="A10" t="s">
        <v>68</v>
      </c>
    </row>
    <row r="11" spans="1:9" x14ac:dyDescent="0.2">
      <c r="A11" s="14"/>
      <c r="B11" s="14" t="s">
        <v>73</v>
      </c>
      <c r="C11" s="14" t="s">
        <v>74</v>
      </c>
      <c r="D11" s="14" t="s">
        <v>75</v>
      </c>
      <c r="E11" s="14" t="s">
        <v>76</v>
      </c>
      <c r="F11" s="14" t="s">
        <v>77</v>
      </c>
    </row>
    <row r="12" spans="1:9" x14ac:dyDescent="0.2">
      <c r="A12" s="12" t="s">
        <v>69</v>
      </c>
      <c r="B12" s="12">
        <v>3</v>
      </c>
      <c r="C12" s="12">
        <v>549862838472981.38</v>
      </c>
      <c r="D12" s="12">
        <v>183287612824327.12</v>
      </c>
      <c r="E12" s="12">
        <v>15.929107487309334</v>
      </c>
      <c r="F12" s="12">
        <v>3.0652461723539118E-7</v>
      </c>
    </row>
    <row r="13" spans="1:9" x14ac:dyDescent="0.2">
      <c r="A13" s="12" t="s">
        <v>70</v>
      </c>
      <c r="B13" s="12">
        <v>46</v>
      </c>
      <c r="C13" s="12">
        <v>529297086898068.88</v>
      </c>
      <c r="D13" s="12">
        <v>11506458410827.584</v>
      </c>
      <c r="E13" s="12"/>
      <c r="F13" s="12"/>
    </row>
    <row r="14" spans="1:9" ht="17" thickBot="1" x14ac:dyDescent="0.25">
      <c r="A14" s="13" t="s">
        <v>71</v>
      </c>
      <c r="B14" s="13">
        <v>49</v>
      </c>
      <c r="C14" s="13">
        <v>1079159925371050.2</v>
      </c>
      <c r="D14" s="13"/>
      <c r="E14" s="13"/>
      <c r="F14" s="13"/>
    </row>
    <row r="15" spans="1:9" ht="17" thickBot="1" x14ac:dyDescent="0.25"/>
    <row r="16" spans="1:9" x14ac:dyDescent="0.2">
      <c r="A16" s="14"/>
      <c r="B16" s="14" t="s">
        <v>78</v>
      </c>
      <c r="C16" s="14" t="s">
        <v>66</v>
      </c>
      <c r="D16" s="14" t="s">
        <v>79</v>
      </c>
      <c r="E16" s="14" t="s">
        <v>80</v>
      </c>
      <c r="F16" s="14" t="s">
        <v>81</v>
      </c>
      <c r="G16" s="14" t="s">
        <v>82</v>
      </c>
      <c r="H16" s="14" t="s">
        <v>83</v>
      </c>
      <c r="I16" s="14" t="s">
        <v>84</v>
      </c>
    </row>
    <row r="17" spans="1:9" x14ac:dyDescent="0.2">
      <c r="A17" s="12" t="s">
        <v>72</v>
      </c>
      <c r="B17" s="12">
        <v>1289248.9060776075</v>
      </c>
      <c r="C17" s="12">
        <v>1907090.8081967449</v>
      </c>
      <c r="D17" s="12">
        <v>0.67602911226689855</v>
      </c>
      <c r="E17" s="12">
        <v>0.5024070431851273</v>
      </c>
      <c r="F17" s="12">
        <v>-2549525.7884813189</v>
      </c>
      <c r="G17" s="12">
        <v>5128023.6006365344</v>
      </c>
      <c r="H17" s="12">
        <v>-2549525.7884813189</v>
      </c>
      <c r="I17" s="12">
        <v>5128023.6006365344</v>
      </c>
    </row>
    <row r="18" spans="1:9" x14ac:dyDescent="0.2">
      <c r="A18" s="12" t="s">
        <v>2</v>
      </c>
      <c r="B18" s="12">
        <v>-4184.7546806973687</v>
      </c>
      <c r="C18" s="12">
        <v>2104.7275003100108</v>
      </c>
      <c r="D18" s="12">
        <v>-1.9882643620520877</v>
      </c>
      <c r="E18" s="12">
        <v>5.2751925489133149E-2</v>
      </c>
      <c r="F18" s="12">
        <v>-8421.3514029960825</v>
      </c>
      <c r="G18" s="12">
        <v>51.842041601345045</v>
      </c>
      <c r="H18" s="12">
        <v>-8421.3514029960825</v>
      </c>
      <c r="I18" s="12">
        <v>51.842041601345045</v>
      </c>
    </row>
    <row r="19" spans="1:9" x14ac:dyDescent="0.2">
      <c r="A19" s="12" t="s">
        <v>3</v>
      </c>
      <c r="B19" s="12">
        <v>0.22287133340776727</v>
      </c>
      <c r="C19" s="12">
        <v>3.7742117577188011E-2</v>
      </c>
      <c r="D19" s="12">
        <v>5.9051094033598837</v>
      </c>
      <c r="E19" s="12">
        <v>4.0170712878029625E-7</v>
      </c>
      <c r="F19" s="12">
        <v>0.14690039104274588</v>
      </c>
      <c r="G19" s="12">
        <v>0.29884227577278866</v>
      </c>
      <c r="H19" s="12">
        <v>0.14690039104274588</v>
      </c>
      <c r="I19" s="12">
        <v>0.29884227577278866</v>
      </c>
    </row>
    <row r="20" spans="1:9" ht="17" thickBot="1" x14ac:dyDescent="0.25">
      <c r="A20" s="13" t="s">
        <v>4</v>
      </c>
      <c r="B20" s="13">
        <v>63087.162767149995</v>
      </c>
      <c r="C20" s="13">
        <v>39541.819946658652</v>
      </c>
      <c r="D20" s="13">
        <v>1.5954542014569302</v>
      </c>
      <c r="E20" s="13">
        <v>0.11745905294154518</v>
      </c>
      <c r="F20" s="13">
        <v>-16506.392576743739</v>
      </c>
      <c r="G20" s="13">
        <v>142680.71811104374</v>
      </c>
      <c r="H20" s="13">
        <v>-16506.392576743739</v>
      </c>
      <c r="I20" s="13">
        <v>142680.71811104374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A85D-5EB4-C641-BD27-92ECE9BFC1C4}">
  <dimension ref="A1:D4"/>
  <sheetViews>
    <sheetView workbookViewId="0">
      <selection activeCell="E9" sqref="E9"/>
    </sheetView>
  </sheetViews>
  <sheetFormatPr baseColWidth="10" defaultRowHeight="16" x14ac:dyDescent="0.2"/>
  <cols>
    <col min="1" max="1" width="17.83203125" bestFit="1" customWidth="1"/>
    <col min="2" max="2" width="17.1640625" bestFit="1" customWidth="1"/>
    <col min="3" max="3" width="18.33203125" bestFit="1" customWidth="1"/>
    <col min="4" max="4" width="11.33203125" bestFit="1" customWidth="1"/>
  </cols>
  <sheetData>
    <row r="1" spans="1:4" x14ac:dyDescent="0.2">
      <c r="A1" s="14"/>
      <c r="B1" s="14" t="s">
        <v>2</v>
      </c>
      <c r="C1" s="14" t="s">
        <v>3</v>
      </c>
      <c r="D1" s="14" t="s">
        <v>4</v>
      </c>
    </row>
    <row r="2" spans="1:4" x14ac:dyDescent="0.2">
      <c r="A2" s="12" t="s">
        <v>2</v>
      </c>
      <c r="B2" s="12">
        <v>1</v>
      </c>
      <c r="C2" s="12"/>
      <c r="D2" s="12"/>
    </row>
    <row r="3" spans="1:4" x14ac:dyDescent="0.2">
      <c r="A3" s="12" t="s">
        <v>3</v>
      </c>
      <c r="B3" s="12">
        <v>0.17200083801262187</v>
      </c>
      <c r="C3" s="12">
        <v>1</v>
      </c>
      <c r="D3" s="12"/>
    </row>
    <row r="4" spans="1:4" ht="17" thickBot="1" x14ac:dyDescent="0.25">
      <c r="A4" s="13" t="s">
        <v>4</v>
      </c>
      <c r="B4" s="13">
        <v>0.47149463793675045</v>
      </c>
      <c r="C4" s="13">
        <v>0.34805819755521883</v>
      </c>
      <c r="D4" s="13">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Orignal Dataset</vt:lpstr>
      <vt:lpstr>Evolution</vt:lpstr>
      <vt:lpstr>Box &amp; Whisker Charts</vt:lpstr>
      <vt:lpstr>Descriptive Statistics</vt:lpstr>
      <vt:lpstr>Regression</vt:lpstr>
      <vt:lpstr>Updated Dataset</vt:lpstr>
      <vt:lpstr>T-tests</vt:lpstr>
      <vt:lpstr>Updated Regression</vt:lpstr>
      <vt:lpstr>Correlation Btw Variables</vt:lpstr>
      <vt:lpstr>WhatWeLearned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Xia, Vivian</cp:lastModifiedBy>
  <cp:revision/>
  <cp:lastPrinted>2021-05-28T22:39:08Z</cp:lastPrinted>
  <dcterms:created xsi:type="dcterms:W3CDTF">2020-11-16T14:43:18Z</dcterms:created>
  <dcterms:modified xsi:type="dcterms:W3CDTF">2021-05-28T22:39:28Z</dcterms:modified>
  <cp:category/>
  <cp:contentStatus/>
</cp:coreProperties>
</file>