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ACD56AC2-6F88-4B97-9737-895017502450}" xr6:coauthVersionLast="47" xr6:coauthVersionMax="47" xr10:uidLastSave="{00000000-0000-0000-0000-000000000000}"/>
  <bookViews>
    <workbookView xWindow="-108" yWindow="-108" windowWidth="23256" windowHeight="13896" tabRatio="646" activeTab="1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BU8" i="17"/>
  <c r="BU7" i="17"/>
  <c r="BU6" i="17"/>
  <c r="E5" i="17"/>
  <c r="D5" i="17"/>
  <c r="C5" i="17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E6" i="17"/>
  <c r="BT8" i="17" s="1"/>
  <c r="D6" i="17"/>
  <c r="BT7" i="17" s="1"/>
  <c r="C6" i="17"/>
  <c r="BT6" i="17" s="1"/>
  <c r="E7" i="17"/>
  <c r="D7" i="17"/>
  <c r="C7" i="17"/>
  <c r="BS6" i="17" s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AF11" i="4"/>
  <c r="AD11" i="4"/>
  <c r="AC11" i="4"/>
  <c r="AA11" i="4"/>
  <c r="U11" i="4"/>
  <c r="AB11" i="4" s="1"/>
  <c r="R11" i="4"/>
  <c r="O11" i="4"/>
  <c r="N11" i="4"/>
  <c r="L11" i="4"/>
  <c r="J11" i="4"/>
  <c r="I11" i="4"/>
  <c r="G11" i="4"/>
  <c r="F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N13" i="4"/>
  <c r="R13" i="4"/>
  <c r="L13" i="4"/>
  <c r="I13" i="4"/>
  <c r="F13" i="4"/>
  <c r="AF13" i="4"/>
  <c r="AD13" i="4"/>
  <c r="AC13" i="4"/>
  <c r="AA13" i="4"/>
  <c r="U13" i="4"/>
  <c r="V13" i="4" s="1"/>
  <c r="O13" i="4"/>
  <c r="J13" i="4"/>
  <c r="G13" i="4"/>
  <c r="F15" i="4"/>
  <c r="G15" i="4"/>
  <c r="I15" i="4"/>
  <c r="J15" i="4"/>
  <c r="L15" i="4"/>
  <c r="N15" i="4"/>
  <c r="O15" i="4"/>
  <c r="R15" i="4"/>
  <c r="U15" i="4"/>
  <c r="AB15" i="4" s="1"/>
  <c r="AA15" i="4"/>
  <c r="AC15" i="4"/>
  <c r="AD15" i="4"/>
  <c r="AF15" i="4"/>
  <c r="F14" i="4"/>
  <c r="R14" i="4"/>
  <c r="N14" i="4"/>
  <c r="L14" i="4"/>
  <c r="I14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AF14" i="4"/>
  <c r="AD14" i="4"/>
  <c r="AC14" i="4"/>
  <c r="AA14" i="4"/>
  <c r="U14" i="4"/>
  <c r="AE14" i="4" s="1"/>
  <c r="O14" i="4"/>
  <c r="J14" i="4"/>
  <c r="G14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B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E8" i="17"/>
  <c r="BR8" i="17" s="1"/>
  <c r="D8" i="17"/>
  <c r="BR7" i="17" s="1"/>
  <c r="C8" i="17"/>
  <c r="BR6" i="17" s="1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E9" i="17"/>
  <c r="BQ8" i="17" s="1"/>
  <c r="D9" i="17"/>
  <c r="BQ7" i="17" s="1"/>
  <c r="C9" i="17"/>
  <c r="BQ6" i="17" s="1"/>
  <c r="V5" i="4" l="1"/>
  <c r="AB5" i="4"/>
  <c r="F5" i="17"/>
  <c r="BU9" i="17" s="1"/>
  <c r="AB6" i="4"/>
  <c r="V6" i="4"/>
  <c r="V7" i="4"/>
  <c r="AB7" i="4"/>
  <c r="V8" i="4"/>
  <c r="AB8" i="4"/>
  <c r="V9" i="4"/>
  <c r="AB9" i="4"/>
  <c r="AE9" i="4"/>
  <c r="F6" i="17"/>
  <c r="F7" i="17"/>
  <c r="BS9" i="17" s="1"/>
  <c r="AB10" i="4"/>
  <c r="V10" i="4"/>
  <c r="BS7" i="17"/>
  <c r="BS8" i="17"/>
  <c r="AE11" i="4"/>
  <c r="V11" i="4"/>
  <c r="V14" i="4"/>
  <c r="AB12" i="4"/>
  <c r="V12" i="4"/>
  <c r="V15" i="4"/>
  <c r="AB13" i="4"/>
  <c r="AE13" i="4"/>
  <c r="AE15" i="4"/>
  <c r="V16" i="4"/>
  <c r="AB16" i="4"/>
  <c r="AB14" i="4"/>
  <c r="AB17" i="4"/>
  <c r="V17" i="4"/>
  <c r="AB18" i="4"/>
  <c r="V18" i="4"/>
  <c r="AE19" i="4"/>
  <c r="V19" i="4"/>
  <c r="V20" i="4"/>
  <c r="AB20" i="4"/>
  <c r="F8" i="17"/>
  <c r="AB21" i="4"/>
  <c r="V21" i="4"/>
  <c r="AB22" i="4"/>
  <c r="V22" i="4"/>
  <c r="V23" i="4"/>
  <c r="AB23" i="4"/>
  <c r="AE23" i="4"/>
  <c r="V24" i="4"/>
  <c r="AB24" i="4"/>
  <c r="AB25" i="4"/>
  <c r="C27" i="4"/>
  <c r="C28" i="4"/>
  <c r="C29" i="4"/>
  <c r="C30" i="4"/>
  <c r="AF26" i="4"/>
  <c r="AD26" i="4"/>
  <c r="AC26" i="4"/>
  <c r="AA26" i="4"/>
  <c r="U26" i="4"/>
  <c r="R26" i="4"/>
  <c r="O26" i="4"/>
  <c r="N26" i="4"/>
  <c r="L26" i="4"/>
  <c r="J26" i="4"/>
  <c r="I26" i="4"/>
  <c r="G26" i="4"/>
  <c r="F26" i="4"/>
  <c r="C26" i="4"/>
  <c r="AF27" i="4"/>
  <c r="AD27" i="4"/>
  <c r="AC27" i="4"/>
  <c r="AA27" i="4"/>
  <c r="U27" i="4"/>
  <c r="AB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E10" i="17"/>
  <c r="D10" i="17"/>
  <c r="C10" i="17"/>
  <c r="BP6" i="17" s="1"/>
  <c r="C31" i="4"/>
  <c r="C32" i="4"/>
  <c r="C33" i="4"/>
  <c r="C34" i="4"/>
  <c r="C35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B32" i="4" s="1"/>
  <c r="R32" i="4"/>
  <c r="O32" i="4"/>
  <c r="N32" i="4"/>
  <c r="L32" i="4"/>
  <c r="J32" i="4"/>
  <c r="I32" i="4"/>
  <c r="G32" i="4"/>
  <c r="F32" i="4"/>
  <c r="AF33" i="4"/>
  <c r="AD33" i="4"/>
  <c r="AC33" i="4"/>
  <c r="AA33" i="4"/>
  <c r="U33" i="4"/>
  <c r="R33" i="4"/>
  <c r="O33" i="4"/>
  <c r="N33" i="4"/>
  <c r="L33" i="4"/>
  <c r="J33" i="4"/>
  <c r="I33" i="4"/>
  <c r="G33" i="4"/>
  <c r="F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E11" i="17"/>
  <c r="BO8" i="17" s="1"/>
  <c r="D11" i="17"/>
  <c r="BO7" i="17" s="1"/>
  <c r="C11" i="17"/>
  <c r="BO6" i="17" s="1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O37" i="4"/>
  <c r="C40" i="4"/>
  <c r="C37" i="4"/>
  <c r="AF37" i="4"/>
  <c r="AD37" i="4"/>
  <c r="AC37" i="4"/>
  <c r="AA37" i="4"/>
  <c r="U37" i="4"/>
  <c r="AB37" i="4" s="1"/>
  <c r="R37" i="4"/>
  <c r="N37" i="4"/>
  <c r="L37" i="4"/>
  <c r="J37" i="4"/>
  <c r="I37" i="4"/>
  <c r="G37" i="4"/>
  <c r="F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5" i="4"/>
  <c r="E12" i="17"/>
  <c r="BN8" i="17" s="1"/>
  <c r="D12" i="17"/>
  <c r="BN7" i="17" s="1"/>
  <c r="C12" i="17"/>
  <c r="BN6" i="17" s="1"/>
  <c r="AF41" i="4"/>
  <c r="AD41" i="4"/>
  <c r="AC41" i="4"/>
  <c r="AA41" i="4"/>
  <c r="U41" i="4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AF45" i="4"/>
  <c r="AD45" i="4"/>
  <c r="AC45" i="4"/>
  <c r="AA45" i="4"/>
  <c r="U45" i="4"/>
  <c r="AB45" i="4" s="1"/>
  <c r="R45" i="4"/>
  <c r="O45" i="4"/>
  <c r="N45" i="4"/>
  <c r="L45" i="4"/>
  <c r="J45" i="4"/>
  <c r="I45" i="4"/>
  <c r="G45" i="4"/>
  <c r="F45" i="4"/>
  <c r="E13" i="17"/>
  <c r="BM8" i="17" s="1"/>
  <c r="D13" i="17"/>
  <c r="BM7" i="17" s="1"/>
  <c r="C13" i="17"/>
  <c r="BM6" i="17" s="1"/>
  <c r="C50" i="4"/>
  <c r="C51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B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B50" i="4" s="1"/>
  <c r="R50" i="4"/>
  <c r="O50" i="4"/>
  <c r="N50" i="4"/>
  <c r="L50" i="4"/>
  <c r="J50" i="4"/>
  <c r="I50" i="4"/>
  <c r="G50" i="4"/>
  <c r="F50" i="4"/>
  <c r="E14" i="17"/>
  <c r="BL8" i="17" s="1"/>
  <c r="D14" i="17"/>
  <c r="BL7" i="17" s="1"/>
  <c r="C14" i="17"/>
  <c r="BL6" i="17" s="1"/>
  <c r="C55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R54" i="4"/>
  <c r="N54" i="4"/>
  <c r="L54" i="4"/>
  <c r="I54" i="4"/>
  <c r="F54" i="4"/>
  <c r="AF54" i="4"/>
  <c r="AD54" i="4"/>
  <c r="AC54" i="4"/>
  <c r="AA54" i="4"/>
  <c r="U54" i="4"/>
  <c r="AE54" i="4" s="1"/>
  <c r="O54" i="4"/>
  <c r="J54" i="4"/>
  <c r="G54" i="4"/>
  <c r="C54" i="4"/>
  <c r="R55" i="4"/>
  <c r="N55" i="4"/>
  <c r="L55" i="4"/>
  <c r="I55" i="4"/>
  <c r="F55" i="4"/>
  <c r="AF55" i="4"/>
  <c r="AD55" i="4"/>
  <c r="AC55" i="4"/>
  <c r="AA55" i="4"/>
  <c r="U55" i="4"/>
  <c r="AE55" i="4" s="1"/>
  <c r="O55" i="4"/>
  <c r="J55" i="4"/>
  <c r="G55" i="4"/>
  <c r="E15" i="17"/>
  <c r="BK8" i="17" s="1"/>
  <c r="D15" i="17"/>
  <c r="BK7" i="17" s="1"/>
  <c r="C15" i="17"/>
  <c r="BK6" i="17" s="1"/>
  <c r="C59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B59" i="4" s="1"/>
  <c r="R59" i="4"/>
  <c r="O59" i="4"/>
  <c r="N59" i="4"/>
  <c r="L59" i="4"/>
  <c r="J59" i="4"/>
  <c r="I59" i="4"/>
  <c r="G59" i="4"/>
  <c r="F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E16" i="17"/>
  <c r="BJ8" i="17" s="1"/>
  <c r="D16" i="17"/>
  <c r="BJ7" i="17" s="1"/>
  <c r="C16" i="17"/>
  <c r="BJ6" i="17" s="1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B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B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B64" i="4" s="1"/>
  <c r="R64" i="4"/>
  <c r="O64" i="4"/>
  <c r="N64" i="4"/>
  <c r="L64" i="4"/>
  <c r="J64" i="4"/>
  <c r="I64" i="4"/>
  <c r="G64" i="4"/>
  <c r="F64" i="4"/>
  <c r="C64" i="4"/>
  <c r="R65" i="4"/>
  <c r="U65" i="4"/>
  <c r="N65" i="4"/>
  <c r="F65" i="4"/>
  <c r="I65" i="4"/>
  <c r="BT9" i="17" l="1"/>
  <c r="BR9" i="17"/>
  <c r="AE26" i="4"/>
  <c r="F9" i="17"/>
  <c r="AB26" i="4"/>
  <c r="V25" i="4"/>
  <c r="BP8" i="17"/>
  <c r="BP7" i="17"/>
  <c r="V26" i="4"/>
  <c r="V27" i="4"/>
  <c r="AE27" i="4"/>
  <c r="V28" i="4"/>
  <c r="AB28" i="4"/>
  <c r="V29" i="4"/>
  <c r="AB29" i="4"/>
  <c r="F10" i="17"/>
  <c r="V30" i="4"/>
  <c r="AB30" i="4"/>
  <c r="AE31" i="4"/>
  <c r="V31" i="4"/>
  <c r="AE32" i="4"/>
  <c r="V32" i="4"/>
  <c r="V33" i="4"/>
  <c r="AB33" i="4"/>
  <c r="AE33" i="4"/>
  <c r="F11" i="17"/>
  <c r="BO9" i="17" s="1"/>
  <c r="AB34" i="4"/>
  <c r="V34" i="4"/>
  <c r="V35" i="4"/>
  <c r="AB35" i="4"/>
  <c r="V36" i="4"/>
  <c r="AE36" i="4"/>
  <c r="V37" i="4"/>
  <c r="AE37" i="4"/>
  <c r="V38" i="4"/>
  <c r="AB38" i="4"/>
  <c r="V39" i="4"/>
  <c r="AB39" i="4"/>
  <c r="AB40" i="4"/>
  <c r="V40" i="4"/>
  <c r="V41" i="4"/>
  <c r="F12" i="17"/>
  <c r="AB41" i="4"/>
  <c r="AE41" i="4"/>
  <c r="AE42" i="4"/>
  <c r="V42" i="4"/>
  <c r="V43" i="4"/>
  <c r="AB43" i="4"/>
  <c r="AB44" i="4"/>
  <c r="V44" i="4"/>
  <c r="V45" i="4"/>
  <c r="F13" i="17"/>
  <c r="AE45" i="4"/>
  <c r="AB46" i="4"/>
  <c r="V46" i="4"/>
  <c r="AE47" i="4"/>
  <c r="V47" i="4"/>
  <c r="AB48" i="4"/>
  <c r="V48" i="4"/>
  <c r="V49" i="4"/>
  <c r="AB49" i="4"/>
  <c r="AE50" i="4"/>
  <c r="F14" i="17"/>
  <c r="V50" i="4"/>
  <c r="AE51" i="4"/>
  <c r="V51" i="4"/>
  <c r="AB52" i="4"/>
  <c r="V52" i="4"/>
  <c r="V58" i="4"/>
  <c r="V53" i="4"/>
  <c r="AB53" i="4"/>
  <c r="V55" i="4"/>
  <c r="AB54" i="4"/>
  <c r="V54" i="4"/>
  <c r="V57" i="4"/>
  <c r="AB55" i="4"/>
  <c r="F15" i="17"/>
  <c r="AB56" i="4"/>
  <c r="V56" i="4"/>
  <c r="AE57" i="4"/>
  <c r="AB57" i="4"/>
  <c r="AB58" i="4"/>
  <c r="AE58" i="4"/>
  <c r="AE59" i="4"/>
  <c r="V59" i="4"/>
  <c r="V60" i="4"/>
  <c r="AB60" i="4"/>
  <c r="F16" i="17"/>
  <c r="V61" i="4"/>
  <c r="AB61" i="4"/>
  <c r="AE62" i="4"/>
  <c r="V62" i="4"/>
  <c r="AE63" i="4"/>
  <c r="V63" i="4"/>
  <c r="AE64" i="4"/>
  <c r="V64" i="4"/>
  <c r="L65" i="4"/>
  <c r="AF65" i="4"/>
  <c r="AD65" i="4"/>
  <c r="AC65" i="4"/>
  <c r="AA65" i="4"/>
  <c r="AE65" i="4"/>
  <c r="O65" i="4"/>
  <c r="J65" i="4"/>
  <c r="G65" i="4"/>
  <c r="C65" i="4"/>
  <c r="E17" i="17"/>
  <c r="D17" i="17"/>
  <c r="C17" i="17"/>
  <c r="BI6" i="17" s="1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AF66" i="4"/>
  <c r="AD66" i="4"/>
  <c r="AC66" i="4"/>
  <c r="AA66" i="4"/>
  <c r="U66" i="4"/>
  <c r="AB66" i="4" s="1"/>
  <c r="R66" i="4"/>
  <c r="O66" i="4"/>
  <c r="N66" i="4"/>
  <c r="L66" i="4"/>
  <c r="J66" i="4"/>
  <c r="I66" i="4"/>
  <c r="G66" i="4"/>
  <c r="F66" i="4"/>
  <c r="C66" i="4"/>
  <c r="AF68" i="4"/>
  <c r="AD68" i="4"/>
  <c r="AC68" i="4"/>
  <c r="AA68" i="4"/>
  <c r="U68" i="4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C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C70" i="4"/>
  <c r="BQ9" i="17" l="1"/>
  <c r="BP9" i="17"/>
  <c r="BN9" i="17"/>
  <c r="BM9" i="17"/>
  <c r="BL9" i="17"/>
  <c r="BK9" i="17"/>
  <c r="BJ9" i="17"/>
  <c r="BI8" i="17"/>
  <c r="BI7" i="17"/>
  <c r="V65" i="4"/>
  <c r="AB65" i="4"/>
  <c r="F17" i="17"/>
  <c r="V66" i="4"/>
  <c r="V67" i="4"/>
  <c r="AB67" i="4"/>
  <c r="AE66" i="4"/>
  <c r="V68" i="4"/>
  <c r="AB68" i="4"/>
  <c r="AE68" i="4"/>
  <c r="V69" i="4"/>
  <c r="AB69" i="4"/>
  <c r="AB70" i="4"/>
  <c r="BI9" i="17" l="1"/>
  <c r="E18" i="17"/>
  <c r="D18" i="17"/>
  <c r="C18" i="17"/>
  <c r="BH6" i="17" s="1"/>
  <c r="AF71" i="4"/>
  <c r="AD71" i="4"/>
  <c r="AC71" i="4"/>
  <c r="AA71" i="4"/>
  <c r="U71" i="4"/>
  <c r="R71" i="4"/>
  <c r="O71" i="4"/>
  <c r="N71" i="4"/>
  <c r="L71" i="4"/>
  <c r="J71" i="4"/>
  <c r="I71" i="4"/>
  <c r="G71" i="4"/>
  <c r="F71" i="4"/>
  <c r="C71" i="4"/>
  <c r="AF72" i="4"/>
  <c r="AD72" i="4"/>
  <c r="AC72" i="4"/>
  <c r="AA72" i="4"/>
  <c r="U72" i="4"/>
  <c r="AB72" i="4" s="1"/>
  <c r="R72" i="4"/>
  <c r="O72" i="4"/>
  <c r="N72" i="4"/>
  <c r="L72" i="4"/>
  <c r="J72" i="4"/>
  <c r="I72" i="4"/>
  <c r="G72" i="4"/>
  <c r="F72" i="4"/>
  <c r="C72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C73" i="4"/>
  <c r="AF74" i="4"/>
  <c r="AD74" i="4"/>
  <c r="AC74" i="4"/>
  <c r="AA74" i="4"/>
  <c r="U74" i="4"/>
  <c r="R74" i="4"/>
  <c r="O74" i="4"/>
  <c r="N74" i="4"/>
  <c r="L74" i="4"/>
  <c r="J74" i="4"/>
  <c r="I74" i="4"/>
  <c r="G74" i="4"/>
  <c r="F74" i="4"/>
  <c r="C74" i="4"/>
  <c r="AF75" i="4"/>
  <c r="AD75" i="4"/>
  <c r="AC75" i="4"/>
  <c r="AA75" i="4"/>
  <c r="U75" i="4"/>
  <c r="AE75" i="4" s="1"/>
  <c r="R75" i="4"/>
  <c r="O75" i="4"/>
  <c r="N75" i="4"/>
  <c r="L75" i="4"/>
  <c r="J75" i="4"/>
  <c r="I75" i="4"/>
  <c r="G75" i="4"/>
  <c r="F75" i="4"/>
  <c r="C75" i="4"/>
  <c r="E19" i="17"/>
  <c r="BG8" i="17" s="1"/>
  <c r="D19" i="17"/>
  <c r="BG7" i="17" s="1"/>
  <c r="C19" i="17"/>
  <c r="BG6" i="17" s="1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6" i="4"/>
  <c r="C77" i="4"/>
  <c r="C78" i="4"/>
  <c r="C79" i="4"/>
  <c r="C80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AF80" i="4"/>
  <c r="AD80" i="4"/>
  <c r="AC80" i="4"/>
  <c r="AA80" i="4"/>
  <c r="U80" i="4"/>
  <c r="AB80" i="4" s="1"/>
  <c r="R80" i="4"/>
  <c r="O80" i="4"/>
  <c r="N80" i="4"/>
  <c r="L80" i="4"/>
  <c r="J80" i="4"/>
  <c r="I80" i="4"/>
  <c r="G80" i="4"/>
  <c r="F80" i="4"/>
  <c r="E20" i="17"/>
  <c r="BF8" i="17" s="1"/>
  <c r="D20" i="17"/>
  <c r="BF7" i="17" s="1"/>
  <c r="C20" i="17"/>
  <c r="BF6" i="17" s="1"/>
  <c r="F83" i="4"/>
  <c r="F82" i="4"/>
  <c r="I84" i="4"/>
  <c r="I83" i="4"/>
  <c r="I82" i="4"/>
  <c r="I81" i="4"/>
  <c r="L86" i="4"/>
  <c r="L85" i="4"/>
  <c r="L84" i="4"/>
  <c r="L83" i="4"/>
  <c r="L82" i="4"/>
  <c r="L81" i="4"/>
  <c r="N86" i="4"/>
  <c r="N85" i="4"/>
  <c r="N84" i="4"/>
  <c r="N83" i="4"/>
  <c r="N82" i="4"/>
  <c r="N81" i="4"/>
  <c r="R84" i="4"/>
  <c r="R83" i="4"/>
  <c r="R82" i="4"/>
  <c r="R81" i="4"/>
  <c r="R85" i="4"/>
  <c r="BH7" i="17" l="1"/>
  <c r="BH8" i="17"/>
  <c r="F18" i="17"/>
  <c r="V74" i="4"/>
  <c r="AE71" i="4"/>
  <c r="V70" i="4"/>
  <c r="V71" i="4"/>
  <c r="AB71" i="4"/>
  <c r="AE72" i="4"/>
  <c r="V72" i="4"/>
  <c r="V73" i="4"/>
  <c r="AB73" i="4"/>
  <c r="AE74" i="4"/>
  <c r="AB74" i="4"/>
  <c r="F19" i="17"/>
  <c r="V75" i="4"/>
  <c r="AB75" i="4"/>
  <c r="V76" i="4"/>
  <c r="AB76" i="4"/>
  <c r="V77" i="4"/>
  <c r="AB77" i="4"/>
  <c r="AB78" i="4"/>
  <c r="V78" i="4"/>
  <c r="V79" i="4"/>
  <c r="AB79" i="4"/>
  <c r="AE80" i="4"/>
  <c r="C83" i="4"/>
  <c r="C84" i="4"/>
  <c r="C85" i="4"/>
  <c r="F81" i="4"/>
  <c r="AF81" i="4"/>
  <c r="AD81" i="4"/>
  <c r="AC81" i="4"/>
  <c r="AA81" i="4"/>
  <c r="U81" i="4"/>
  <c r="O81" i="4"/>
  <c r="J81" i="4"/>
  <c r="G81" i="4"/>
  <c r="C81" i="4"/>
  <c r="AF82" i="4"/>
  <c r="AD82" i="4"/>
  <c r="AC82" i="4"/>
  <c r="AA82" i="4"/>
  <c r="U82" i="4"/>
  <c r="O82" i="4"/>
  <c r="J82" i="4"/>
  <c r="G82" i="4"/>
  <c r="C82" i="4"/>
  <c r="AF83" i="4"/>
  <c r="AD83" i="4"/>
  <c r="AC83" i="4"/>
  <c r="AA83" i="4"/>
  <c r="U83" i="4"/>
  <c r="O83" i="4"/>
  <c r="J83" i="4"/>
  <c r="G83" i="4"/>
  <c r="AF85" i="4"/>
  <c r="AD85" i="4"/>
  <c r="AC85" i="4"/>
  <c r="AA85" i="4"/>
  <c r="U85" i="4"/>
  <c r="AE85" i="4" s="1"/>
  <c r="O85" i="4"/>
  <c r="J85" i="4"/>
  <c r="I85" i="4"/>
  <c r="G85" i="4"/>
  <c r="F85" i="4"/>
  <c r="AF84" i="4"/>
  <c r="AD84" i="4"/>
  <c r="AC84" i="4"/>
  <c r="AA84" i="4"/>
  <c r="U84" i="4"/>
  <c r="O84" i="4"/>
  <c r="J84" i="4"/>
  <c r="G84" i="4"/>
  <c r="F84" i="4"/>
  <c r="E21" i="17"/>
  <c r="D21" i="17"/>
  <c r="C21" i="17"/>
  <c r="BE6" i="17" s="1"/>
  <c r="C86" i="4"/>
  <c r="C87" i="4"/>
  <c r="AF86" i="4"/>
  <c r="AD86" i="4"/>
  <c r="AC86" i="4"/>
  <c r="AA86" i="4"/>
  <c r="U86" i="4"/>
  <c r="AE86" i="4" s="1"/>
  <c r="R86" i="4"/>
  <c r="O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C90" i="4"/>
  <c r="C89" i="4"/>
  <c r="C88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E22" i="17"/>
  <c r="BD8" i="17" s="1"/>
  <c r="D22" i="17"/>
  <c r="BD7" i="17" s="1"/>
  <c r="C22" i="17"/>
  <c r="BD6" i="17" s="1"/>
  <c r="C91" i="4"/>
  <c r="C92" i="4"/>
  <c r="AF91" i="4"/>
  <c r="AD91" i="4"/>
  <c r="AC91" i="4"/>
  <c r="AA91" i="4"/>
  <c r="U91" i="4"/>
  <c r="AB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R92" i="4"/>
  <c r="O92" i="4"/>
  <c r="N92" i="4"/>
  <c r="L92" i="4"/>
  <c r="J92" i="4"/>
  <c r="I92" i="4"/>
  <c r="G92" i="4"/>
  <c r="F92" i="4"/>
  <c r="C93" i="4"/>
  <c r="C94" i="4"/>
  <c r="C95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E23" i="17"/>
  <c r="BC8" i="17" s="1"/>
  <c r="D23" i="17"/>
  <c r="BC7" i="17" s="1"/>
  <c r="C23" i="17"/>
  <c r="BC6" i="17" s="1"/>
  <c r="C96" i="4"/>
  <c r="C97" i="4"/>
  <c r="C98" i="4"/>
  <c r="C99" i="4"/>
  <c r="C100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E24" i="17"/>
  <c r="BB8" i="17" s="1"/>
  <c r="D24" i="17"/>
  <c r="C24" i="17"/>
  <c r="C105" i="4"/>
  <c r="R101" i="4"/>
  <c r="N101" i="4"/>
  <c r="L101" i="4"/>
  <c r="I101" i="4"/>
  <c r="F101" i="4"/>
  <c r="AF101" i="4"/>
  <c r="AD101" i="4"/>
  <c r="AC101" i="4"/>
  <c r="AA101" i="4"/>
  <c r="U101" i="4"/>
  <c r="AE101" i="4" s="1"/>
  <c r="O101" i="4"/>
  <c r="J101" i="4"/>
  <c r="G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AF103" i="4"/>
  <c r="AD103" i="4"/>
  <c r="AC103" i="4"/>
  <c r="AA103" i="4"/>
  <c r="U103" i="4"/>
  <c r="AB103" i="4" s="1"/>
  <c r="R103" i="4"/>
  <c r="O103" i="4"/>
  <c r="N103" i="4"/>
  <c r="L103" i="4"/>
  <c r="J103" i="4"/>
  <c r="I103" i="4"/>
  <c r="G103" i="4"/>
  <c r="F103" i="4"/>
  <c r="C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E26" i="17"/>
  <c r="AZ8" i="17" s="1"/>
  <c r="D26" i="17"/>
  <c r="AZ7" i="17" s="1"/>
  <c r="E25" i="17"/>
  <c r="BA8" i="17" s="1"/>
  <c r="D25" i="17"/>
  <c r="BA7" i="17" s="1"/>
  <c r="C25" i="17"/>
  <c r="BA6" i="17" s="1"/>
  <c r="C110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108" i="4"/>
  <c r="F109" i="4"/>
  <c r="AF111" i="4"/>
  <c r="AE111" i="4"/>
  <c r="AD111" i="4"/>
  <c r="AC111" i="4"/>
  <c r="AB111" i="4"/>
  <c r="AA111" i="4"/>
  <c r="R111" i="4"/>
  <c r="O111" i="4"/>
  <c r="N111" i="4"/>
  <c r="L111" i="4"/>
  <c r="J111" i="4"/>
  <c r="I111" i="4"/>
  <c r="G111" i="4"/>
  <c r="F111" i="4"/>
  <c r="C111" i="4"/>
  <c r="AF109" i="4"/>
  <c r="AD109" i="4"/>
  <c r="AC109" i="4"/>
  <c r="AA109" i="4"/>
  <c r="U109" i="4"/>
  <c r="R109" i="4"/>
  <c r="O109" i="4"/>
  <c r="N109" i="4"/>
  <c r="L109" i="4"/>
  <c r="J109" i="4"/>
  <c r="I109" i="4"/>
  <c r="G109" i="4"/>
  <c r="C109" i="4"/>
  <c r="U110" i="4"/>
  <c r="AB110" i="4" s="1"/>
  <c r="R110" i="4"/>
  <c r="N110" i="4"/>
  <c r="L110" i="4"/>
  <c r="I110" i="4"/>
  <c r="F110" i="4"/>
  <c r="AF110" i="4"/>
  <c r="AD110" i="4"/>
  <c r="AC110" i="4"/>
  <c r="AA110" i="4"/>
  <c r="O110" i="4"/>
  <c r="J110" i="4"/>
  <c r="G110" i="4"/>
  <c r="E27" i="17"/>
  <c r="AY8" i="17" s="1"/>
  <c r="D27" i="17"/>
  <c r="AY7" i="17" s="1"/>
  <c r="C26" i="17"/>
  <c r="AZ6" i="17" s="1"/>
  <c r="C115" i="4"/>
  <c r="AF112" i="4"/>
  <c r="AD112" i="4"/>
  <c r="AC112" i="4"/>
  <c r="AA112" i="4"/>
  <c r="U112" i="4"/>
  <c r="AB112" i="4" s="1"/>
  <c r="R112" i="4"/>
  <c r="O112" i="4"/>
  <c r="N112" i="4"/>
  <c r="L112" i="4"/>
  <c r="J112" i="4"/>
  <c r="I112" i="4"/>
  <c r="G112" i="4"/>
  <c r="F112" i="4"/>
  <c r="C112" i="4"/>
  <c r="R113" i="4"/>
  <c r="N113" i="4"/>
  <c r="O113" i="4"/>
  <c r="L113" i="4"/>
  <c r="I113" i="4"/>
  <c r="J113" i="4"/>
  <c r="F113" i="4"/>
  <c r="G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3" i="4"/>
  <c r="AD113" i="4"/>
  <c r="AC113" i="4"/>
  <c r="AA113" i="4"/>
  <c r="U113" i="4"/>
  <c r="AE113" i="4" s="1"/>
  <c r="C113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27" i="17"/>
  <c r="AY6" i="17" s="1"/>
  <c r="C120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B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R118" i="4"/>
  <c r="O118" i="4"/>
  <c r="N118" i="4"/>
  <c r="L118" i="4"/>
  <c r="J118" i="4"/>
  <c r="I118" i="4"/>
  <c r="G118" i="4"/>
  <c r="F118" i="4"/>
  <c r="C118" i="4"/>
  <c r="AF119" i="4"/>
  <c r="AD119" i="4"/>
  <c r="AC119" i="4"/>
  <c r="AA119" i="4"/>
  <c r="U119" i="4"/>
  <c r="AB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E28" i="17"/>
  <c r="AX8" i="17" s="1"/>
  <c r="D28" i="17"/>
  <c r="AX7" i="17" s="1"/>
  <c r="C28" i="17"/>
  <c r="AX6" i="17" s="1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E29" i="17"/>
  <c r="AW8" i="17" s="1"/>
  <c r="D29" i="17"/>
  <c r="C29" i="17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R129" i="4"/>
  <c r="N129" i="4"/>
  <c r="L129" i="4"/>
  <c r="I129" i="4"/>
  <c r="F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O129" i="4"/>
  <c r="J129" i="4"/>
  <c r="G129" i="4"/>
  <c r="C129" i="4"/>
  <c r="E30" i="17"/>
  <c r="AV8" i="17" s="1"/>
  <c r="D30" i="17"/>
  <c r="AV7" i="17" s="1"/>
  <c r="C30" i="17"/>
  <c r="AV6" i="17" s="1"/>
  <c r="E31" i="17"/>
  <c r="AU8" i="17" s="1"/>
  <c r="D31" i="17"/>
  <c r="AU7" i="17" s="1"/>
  <c r="C31" i="17"/>
  <c r="AU6" i="17" s="1"/>
  <c r="C32" i="17"/>
  <c r="AT6" i="17" s="1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R132" i="4"/>
  <c r="O132" i="4"/>
  <c r="N132" i="4"/>
  <c r="L132" i="4"/>
  <c r="J132" i="4"/>
  <c r="I132" i="4"/>
  <c r="G132" i="4"/>
  <c r="F132" i="4"/>
  <c r="C132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B134" i="4" s="1"/>
  <c r="R134" i="4"/>
  <c r="O134" i="4"/>
  <c r="N134" i="4"/>
  <c r="L134" i="4"/>
  <c r="J134" i="4"/>
  <c r="I134" i="4"/>
  <c r="G134" i="4"/>
  <c r="F134" i="4"/>
  <c r="C134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C135" i="4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C136" i="4"/>
  <c r="AF137" i="4"/>
  <c r="AD137" i="4"/>
  <c r="AC137" i="4"/>
  <c r="AA137" i="4"/>
  <c r="U137" i="4"/>
  <c r="AE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C138" i="4"/>
  <c r="C139" i="4"/>
  <c r="C140" i="4"/>
  <c r="C141" i="4"/>
  <c r="C142" i="4"/>
  <c r="C143" i="4"/>
  <c r="C144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E32" i="17"/>
  <c r="AT8" i="17" s="1"/>
  <c r="D32" i="17"/>
  <c r="AT7" i="17" s="1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6" i="4"/>
  <c r="C145" i="4"/>
  <c r="AF142" i="4"/>
  <c r="AD142" i="4"/>
  <c r="AC142" i="4"/>
  <c r="AA142" i="4"/>
  <c r="U142" i="4"/>
  <c r="AE142" i="4" s="1"/>
  <c r="R142" i="4"/>
  <c r="O142" i="4"/>
  <c r="N142" i="4"/>
  <c r="L142" i="4"/>
  <c r="J142" i="4"/>
  <c r="I142" i="4"/>
  <c r="G142" i="4"/>
  <c r="F142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U144" i="4"/>
  <c r="AB144" i="4" s="1"/>
  <c r="U145" i="4"/>
  <c r="AE145" i="4" s="1"/>
  <c r="AF144" i="4"/>
  <c r="AD144" i="4"/>
  <c r="AC144" i="4"/>
  <c r="AA144" i="4"/>
  <c r="R144" i="4"/>
  <c r="O144" i="4"/>
  <c r="N144" i="4"/>
  <c r="L144" i="4"/>
  <c r="J144" i="4"/>
  <c r="I144" i="4"/>
  <c r="G144" i="4"/>
  <c r="F144" i="4"/>
  <c r="AF145" i="4"/>
  <c r="AD145" i="4"/>
  <c r="AC145" i="4"/>
  <c r="AA145" i="4"/>
  <c r="R145" i="4"/>
  <c r="O145" i="4"/>
  <c r="N145" i="4"/>
  <c r="L145" i="4"/>
  <c r="J145" i="4"/>
  <c r="I145" i="4"/>
  <c r="G145" i="4"/>
  <c r="F145" i="4"/>
  <c r="C149" i="4"/>
  <c r="C150" i="4"/>
  <c r="R146" i="4"/>
  <c r="F146" i="4"/>
  <c r="I146" i="4"/>
  <c r="L146" i="4"/>
  <c r="N146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47" i="4"/>
  <c r="AF146" i="4"/>
  <c r="AD146" i="4"/>
  <c r="AC146" i="4"/>
  <c r="AA146" i="4"/>
  <c r="U146" i="4"/>
  <c r="AE146" i="4" s="1"/>
  <c r="O146" i="4"/>
  <c r="J146" i="4"/>
  <c r="G146" i="4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AF150" i="4"/>
  <c r="AD150" i="4"/>
  <c r="AC150" i="4"/>
  <c r="AA150" i="4"/>
  <c r="U150" i="4"/>
  <c r="AB150" i="4" s="1"/>
  <c r="R150" i="4"/>
  <c r="O150" i="4"/>
  <c r="N150" i="4"/>
  <c r="L150" i="4"/>
  <c r="J150" i="4"/>
  <c r="I150" i="4"/>
  <c r="G150" i="4"/>
  <c r="F150" i="4"/>
  <c r="C154" i="4"/>
  <c r="C155" i="4"/>
  <c r="AF151" i="4"/>
  <c r="AD151" i="4"/>
  <c r="AC151" i="4"/>
  <c r="AA151" i="4"/>
  <c r="U151" i="4"/>
  <c r="AB151" i="4" s="1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R152" i="4"/>
  <c r="O152" i="4"/>
  <c r="N152" i="4"/>
  <c r="L152" i="4"/>
  <c r="J152" i="4"/>
  <c r="I152" i="4"/>
  <c r="G152" i="4"/>
  <c r="F152" i="4"/>
  <c r="C152" i="4"/>
  <c r="R153" i="4"/>
  <c r="N153" i="4"/>
  <c r="L153" i="4"/>
  <c r="I153" i="4"/>
  <c r="F153" i="4"/>
  <c r="AF153" i="4"/>
  <c r="AD153" i="4"/>
  <c r="AC153" i="4"/>
  <c r="AA153" i="4"/>
  <c r="U153" i="4"/>
  <c r="AE153" i="4" s="1"/>
  <c r="O153" i="4"/>
  <c r="J153" i="4"/>
  <c r="G153" i="4"/>
  <c r="C153" i="4"/>
  <c r="AF155" i="4"/>
  <c r="AD155" i="4"/>
  <c r="AC155" i="4"/>
  <c r="AA155" i="4"/>
  <c r="U155" i="4"/>
  <c r="AE155" i="4" s="1"/>
  <c r="R155" i="4"/>
  <c r="O155" i="4"/>
  <c r="N155" i="4"/>
  <c r="L155" i="4"/>
  <c r="J155" i="4"/>
  <c r="I155" i="4"/>
  <c r="G155" i="4"/>
  <c r="F155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60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E157" i="4" s="1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C159" i="4"/>
  <c r="AF160" i="4"/>
  <c r="AD160" i="4"/>
  <c r="AC160" i="4"/>
  <c r="AA160" i="4"/>
  <c r="U160" i="4"/>
  <c r="AE160" i="4" s="1"/>
  <c r="R160" i="4"/>
  <c r="O160" i="4"/>
  <c r="N160" i="4"/>
  <c r="L160" i="4"/>
  <c r="J160" i="4"/>
  <c r="I160" i="4"/>
  <c r="G160" i="4"/>
  <c r="F160" i="4"/>
  <c r="U161" i="4"/>
  <c r="AB161" i="4" s="1"/>
  <c r="U162" i="4"/>
  <c r="AE162" i="4" s="1"/>
  <c r="AF161" i="4"/>
  <c r="AD161" i="4"/>
  <c r="AC161" i="4"/>
  <c r="AA161" i="4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C163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C164" i="4"/>
  <c r="AF165" i="4"/>
  <c r="AD165" i="4"/>
  <c r="AC165" i="4"/>
  <c r="AA165" i="4"/>
  <c r="U165" i="4"/>
  <c r="AB165" i="4" s="1"/>
  <c r="R165" i="4"/>
  <c r="O165" i="4"/>
  <c r="N165" i="4"/>
  <c r="L165" i="4"/>
  <c r="J165" i="4"/>
  <c r="I165" i="4"/>
  <c r="G165" i="4"/>
  <c r="F165" i="4"/>
  <c r="C168" i="4"/>
  <c r="C169" i="4"/>
  <c r="C170" i="4"/>
  <c r="C173" i="4"/>
  <c r="C174" i="4"/>
  <c r="C175" i="4"/>
  <c r="AF166" i="4"/>
  <c r="AD166" i="4"/>
  <c r="AC166" i="4"/>
  <c r="AA166" i="4"/>
  <c r="U166" i="4"/>
  <c r="AB166" i="4" s="1"/>
  <c r="R166" i="4"/>
  <c r="O166" i="4"/>
  <c r="N166" i="4"/>
  <c r="L166" i="4"/>
  <c r="J166" i="4"/>
  <c r="I166" i="4"/>
  <c r="G166" i="4"/>
  <c r="F166" i="4"/>
  <c r="C166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7" i="4"/>
  <c r="AD167" i="4"/>
  <c r="AC167" i="4"/>
  <c r="AA167" i="4"/>
  <c r="U167" i="4"/>
  <c r="AB167" i="4" s="1"/>
  <c r="R167" i="4"/>
  <c r="O167" i="4"/>
  <c r="N167" i="4"/>
  <c r="L167" i="4"/>
  <c r="J167" i="4"/>
  <c r="I167" i="4"/>
  <c r="G167" i="4"/>
  <c r="F167" i="4"/>
  <c r="C167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R171" i="4"/>
  <c r="O171" i="4"/>
  <c r="N171" i="4"/>
  <c r="L171" i="4"/>
  <c r="J171" i="4"/>
  <c r="I171" i="4"/>
  <c r="G171" i="4"/>
  <c r="F171" i="4"/>
  <c r="C171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C172" i="4"/>
  <c r="F173" i="4"/>
  <c r="R173" i="4"/>
  <c r="AF173" i="4"/>
  <c r="U173" i="4"/>
  <c r="O173" i="4"/>
  <c r="J173" i="4"/>
  <c r="G173" i="4"/>
  <c r="U174" i="4"/>
  <c r="AE174" i="4" s="1"/>
  <c r="AA173" i="4"/>
  <c r="AC173" i="4"/>
  <c r="AD173" i="4"/>
  <c r="R174" i="4"/>
  <c r="M174" i="4"/>
  <c r="AA174" i="4" s="1"/>
  <c r="F174" i="4"/>
  <c r="H174" i="4"/>
  <c r="I174" i="4" s="1"/>
  <c r="K174" i="4"/>
  <c r="L174" i="4" s="1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C178" i="4"/>
  <c r="C179" i="4"/>
  <c r="C180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76" i="4"/>
  <c r="AF177" i="4"/>
  <c r="AD177" i="4"/>
  <c r="AC177" i="4"/>
  <c r="AA177" i="4"/>
  <c r="U177" i="4"/>
  <c r="AE177" i="4" s="1"/>
  <c r="R177" i="4"/>
  <c r="O177" i="4"/>
  <c r="N177" i="4"/>
  <c r="L177" i="4"/>
  <c r="J177" i="4"/>
  <c r="I177" i="4"/>
  <c r="G177" i="4"/>
  <c r="F177" i="4"/>
  <c r="C177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AF179" i="4"/>
  <c r="AD179" i="4"/>
  <c r="AC179" i="4"/>
  <c r="AA179" i="4"/>
  <c r="U179" i="4"/>
  <c r="AB179" i="4" s="1"/>
  <c r="R179" i="4"/>
  <c r="O179" i="4"/>
  <c r="N179" i="4"/>
  <c r="L179" i="4"/>
  <c r="J179" i="4"/>
  <c r="I179" i="4"/>
  <c r="G179" i="4"/>
  <c r="F179" i="4"/>
  <c r="AF180" i="4"/>
  <c r="AD180" i="4"/>
  <c r="AC180" i="4"/>
  <c r="AA180" i="4"/>
  <c r="U180" i="4"/>
  <c r="AE180" i="4" s="1"/>
  <c r="R180" i="4"/>
  <c r="O180" i="4"/>
  <c r="N180" i="4"/>
  <c r="L180" i="4"/>
  <c r="J180" i="4"/>
  <c r="I180" i="4"/>
  <c r="G180" i="4"/>
  <c r="F180" i="4"/>
  <c r="C183" i="4"/>
  <c r="C184" i="4"/>
  <c r="C185" i="4"/>
  <c r="C181" i="4"/>
  <c r="C182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AF182" i="4"/>
  <c r="AD182" i="4"/>
  <c r="AC182" i="4"/>
  <c r="AA182" i="4"/>
  <c r="U182" i="4"/>
  <c r="AB182" i="4" s="1"/>
  <c r="R182" i="4"/>
  <c r="O182" i="4"/>
  <c r="N182" i="4"/>
  <c r="L182" i="4"/>
  <c r="J182" i="4"/>
  <c r="I182" i="4"/>
  <c r="G182" i="4"/>
  <c r="F182" i="4"/>
  <c r="AF183" i="4"/>
  <c r="AD183" i="4"/>
  <c r="AC183" i="4"/>
  <c r="AA183" i="4"/>
  <c r="U183" i="4"/>
  <c r="AB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94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R188" i="4"/>
  <c r="R187" i="4"/>
  <c r="O188" i="4"/>
  <c r="N188" i="4"/>
  <c r="N187" i="4"/>
  <c r="J188" i="4"/>
  <c r="I188" i="4"/>
  <c r="I187" i="4"/>
  <c r="G188" i="4"/>
  <c r="F188" i="4"/>
  <c r="F187" i="4"/>
  <c r="L188" i="4"/>
  <c r="L187" i="4"/>
  <c r="U188" i="4"/>
  <c r="AF187" i="4"/>
  <c r="AD187" i="4"/>
  <c r="AC187" i="4"/>
  <c r="AA187" i="4"/>
  <c r="U187" i="4"/>
  <c r="AB187" i="4" s="1"/>
  <c r="O187" i="4"/>
  <c r="J187" i="4"/>
  <c r="G187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R191" i="4"/>
  <c r="N191" i="4"/>
  <c r="L191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I191" i="4"/>
  <c r="F191" i="4"/>
  <c r="AF191" i="4"/>
  <c r="AD191" i="4"/>
  <c r="AC191" i="4"/>
  <c r="AA191" i="4"/>
  <c r="U191" i="4"/>
  <c r="AB191" i="4" s="1"/>
  <c r="O191" i="4"/>
  <c r="J191" i="4"/>
  <c r="G191" i="4"/>
  <c r="C191" i="4"/>
  <c r="AF192" i="4"/>
  <c r="AD192" i="4"/>
  <c r="AC192" i="4"/>
  <c r="AA192" i="4"/>
  <c r="AB192" i="4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AE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AF195" i="4"/>
  <c r="AD195" i="4"/>
  <c r="AC195" i="4"/>
  <c r="AA195" i="4"/>
  <c r="U195" i="4"/>
  <c r="AB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B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R202" i="4"/>
  <c r="O202" i="4"/>
  <c r="N202" i="4"/>
  <c r="L202" i="4"/>
  <c r="J202" i="4"/>
  <c r="I202" i="4"/>
  <c r="G202" i="4"/>
  <c r="F202" i="4"/>
  <c r="C202" i="4"/>
  <c r="C204" i="4"/>
  <c r="C209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R204" i="4"/>
  <c r="O204" i="4"/>
  <c r="N204" i="4"/>
  <c r="L204" i="4"/>
  <c r="J204" i="4"/>
  <c r="I204" i="4"/>
  <c r="G204" i="4"/>
  <c r="F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B208" i="4" s="1"/>
  <c r="R208" i="4"/>
  <c r="O208" i="4"/>
  <c r="N208" i="4"/>
  <c r="L208" i="4"/>
  <c r="J208" i="4"/>
  <c r="I208" i="4"/>
  <c r="G208" i="4"/>
  <c r="F208" i="4"/>
  <c r="C208" i="4"/>
  <c r="F209" i="4"/>
  <c r="I209" i="4"/>
  <c r="L209" i="4"/>
  <c r="N209" i="4"/>
  <c r="R209" i="4"/>
  <c r="AF209" i="4"/>
  <c r="AD209" i="4"/>
  <c r="AC209" i="4"/>
  <c r="AA209" i="4"/>
  <c r="U209" i="4"/>
  <c r="AE209" i="4" s="1"/>
  <c r="O209" i="4"/>
  <c r="J209" i="4"/>
  <c r="G209" i="4"/>
  <c r="O210" i="4"/>
  <c r="L210" i="4"/>
  <c r="I210" i="4"/>
  <c r="F210" i="4"/>
  <c r="R210" i="4"/>
  <c r="N210" i="4"/>
  <c r="AF210" i="4"/>
  <c r="AD210" i="4"/>
  <c r="AC210" i="4"/>
  <c r="AA210" i="4"/>
  <c r="U210" i="4"/>
  <c r="AB210" i="4" s="1"/>
  <c r="J210" i="4"/>
  <c r="G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E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B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R217" i="4"/>
  <c r="O217" i="4"/>
  <c r="N217" i="4"/>
  <c r="L217" i="4"/>
  <c r="J217" i="4"/>
  <c r="I217" i="4"/>
  <c r="G217" i="4"/>
  <c r="F217" i="4"/>
  <c r="C217" i="4"/>
  <c r="U218" i="4"/>
  <c r="AE218" i="4" s="1"/>
  <c r="U219" i="4"/>
  <c r="AE219" i="4" s="1"/>
  <c r="AF218" i="4"/>
  <c r="AD218" i="4"/>
  <c r="AC218" i="4"/>
  <c r="AA218" i="4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R219" i="4"/>
  <c r="O219" i="4"/>
  <c r="N219" i="4"/>
  <c r="L219" i="4"/>
  <c r="J219" i="4"/>
  <c r="I219" i="4"/>
  <c r="G219" i="4"/>
  <c r="F219" i="4"/>
  <c r="C219" i="4"/>
  <c r="AE192" i="4"/>
  <c r="AF220" i="4"/>
  <c r="AD220" i="4"/>
  <c r="AC220" i="4"/>
  <c r="AA220" i="4"/>
  <c r="U220" i="4"/>
  <c r="AB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L222" i="4"/>
  <c r="I222" i="4"/>
  <c r="F222" i="4"/>
  <c r="AF222" i="4"/>
  <c r="AD222" i="4"/>
  <c r="AC222" i="4"/>
  <c r="AA222" i="4"/>
  <c r="U222" i="4"/>
  <c r="R222" i="4"/>
  <c r="O222" i="4"/>
  <c r="N222" i="4"/>
  <c r="J222" i="4"/>
  <c r="G222" i="4"/>
  <c r="C222" i="4"/>
  <c r="L223" i="4"/>
  <c r="I223" i="4"/>
  <c r="F223" i="4"/>
  <c r="G224" i="4"/>
  <c r="AF223" i="4"/>
  <c r="AD223" i="4"/>
  <c r="AC223" i="4"/>
  <c r="AA223" i="4"/>
  <c r="U223" i="4"/>
  <c r="AE223" i="4" s="1"/>
  <c r="R223" i="4"/>
  <c r="O223" i="4"/>
  <c r="N223" i="4"/>
  <c r="J223" i="4"/>
  <c r="G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C224" i="4"/>
  <c r="AF225" i="4"/>
  <c r="AD225" i="4"/>
  <c r="AC225" i="4"/>
  <c r="AA225" i="4"/>
  <c r="U225" i="4"/>
  <c r="AB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C230" i="4"/>
  <c r="C234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E232" i="4" s="1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AB234" i="4" s="1"/>
  <c r="R234" i="4"/>
  <c r="O234" i="4"/>
  <c r="N234" i="4"/>
  <c r="L234" i="4"/>
  <c r="J234" i="4"/>
  <c r="I234" i="4"/>
  <c r="G234" i="4"/>
  <c r="F234" i="4"/>
  <c r="C239" i="4"/>
  <c r="AF235" i="4"/>
  <c r="AD235" i="4"/>
  <c r="AC235" i="4"/>
  <c r="AA235" i="4"/>
  <c r="U235" i="4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44" i="4"/>
  <c r="AF240" i="4"/>
  <c r="AD240" i="4"/>
  <c r="AC240" i="4"/>
  <c r="AA240" i="4"/>
  <c r="U240" i="4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C241" i="4"/>
  <c r="L242" i="4"/>
  <c r="F242" i="4"/>
  <c r="I242" i="4"/>
  <c r="AF242" i="4"/>
  <c r="AD242" i="4"/>
  <c r="AC242" i="4"/>
  <c r="AA242" i="4"/>
  <c r="U242" i="4"/>
  <c r="AB242" i="4" s="1"/>
  <c r="R242" i="4"/>
  <c r="O242" i="4"/>
  <c r="N242" i="4"/>
  <c r="J242" i="4"/>
  <c r="G242" i="4"/>
  <c r="C242" i="4"/>
  <c r="L243" i="4"/>
  <c r="F243" i="4"/>
  <c r="I243" i="4"/>
  <c r="AF243" i="4"/>
  <c r="AD243" i="4"/>
  <c r="AC243" i="4"/>
  <c r="AA243" i="4"/>
  <c r="U243" i="4"/>
  <c r="AE243" i="4" s="1"/>
  <c r="R243" i="4"/>
  <c r="O243" i="4"/>
  <c r="N243" i="4"/>
  <c r="J243" i="4"/>
  <c r="G243" i="4"/>
  <c r="C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C248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F224" i="4"/>
  <c r="C249" i="4"/>
  <c r="AF249" i="4"/>
  <c r="AD249" i="4"/>
  <c r="AC249" i="4"/>
  <c r="AA249" i="4"/>
  <c r="U249" i="4"/>
  <c r="R249" i="4"/>
  <c r="O249" i="4"/>
  <c r="N249" i="4"/>
  <c r="L249" i="4"/>
  <c r="J249" i="4"/>
  <c r="I249" i="4"/>
  <c r="G249" i="4"/>
  <c r="F249" i="4"/>
  <c r="C59" i="17"/>
  <c r="U6" i="17" s="1"/>
  <c r="C254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B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E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E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E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E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E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C268" i="4"/>
  <c r="F268" i="4"/>
  <c r="G268" i="4"/>
  <c r="I268" i="4"/>
  <c r="J268" i="4"/>
  <c r="L268" i="4"/>
  <c r="N268" i="4"/>
  <c r="O268" i="4"/>
  <c r="R268" i="4"/>
  <c r="U268" i="4"/>
  <c r="AE268" i="4" s="1"/>
  <c r="AA268" i="4"/>
  <c r="AC268" i="4"/>
  <c r="AD268" i="4"/>
  <c r="AF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L273" i="4"/>
  <c r="F273" i="4"/>
  <c r="I273" i="4"/>
  <c r="N273" i="4"/>
  <c r="R273" i="4"/>
  <c r="AF273" i="4"/>
  <c r="AD273" i="4"/>
  <c r="AC273" i="4"/>
  <c r="AA273" i="4"/>
  <c r="U273" i="4"/>
  <c r="AE273" i="4" s="1"/>
  <c r="O273" i="4"/>
  <c r="J273" i="4"/>
  <c r="G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E59" i="17"/>
  <c r="U8" i="17" s="1"/>
  <c r="C280" i="4"/>
  <c r="C276" i="4"/>
  <c r="AF276" i="4"/>
  <c r="AD276" i="4"/>
  <c r="AC276" i="4"/>
  <c r="AA276" i="4"/>
  <c r="U276" i="4"/>
  <c r="AE276" i="4" s="1"/>
  <c r="R276" i="4"/>
  <c r="O276" i="4"/>
  <c r="N276" i="4"/>
  <c r="L276" i="4"/>
  <c r="J276" i="4"/>
  <c r="I276" i="4"/>
  <c r="G276" i="4"/>
  <c r="F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E60" i="17"/>
  <c r="T8" i="17" s="1"/>
  <c r="C60" i="17"/>
  <c r="T6" i="17" s="1"/>
  <c r="AF280" i="4"/>
  <c r="AD280" i="4"/>
  <c r="AC280" i="4"/>
  <c r="AA280" i="4"/>
  <c r="U280" i="4"/>
  <c r="AB280" i="4" s="1"/>
  <c r="R280" i="4"/>
  <c r="O280" i="4"/>
  <c r="N280" i="4"/>
  <c r="L280" i="4"/>
  <c r="J280" i="4"/>
  <c r="I280" i="4"/>
  <c r="G280" i="4"/>
  <c r="F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C61" i="17"/>
  <c r="S6" i="17" s="1"/>
  <c r="E61" i="17"/>
  <c r="S8" i="17" s="1"/>
  <c r="C285" i="4"/>
  <c r="C288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AF286" i="4"/>
  <c r="AD286" i="4"/>
  <c r="AC286" i="4"/>
  <c r="AA286" i="4"/>
  <c r="U286" i="4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E62" i="17"/>
  <c r="R8" i="17" s="1"/>
  <c r="C62" i="17"/>
  <c r="R6" i="17" s="1"/>
  <c r="E63" i="17"/>
  <c r="Q8" i="17" s="1"/>
  <c r="C63" i="17"/>
  <c r="Q6" i="17" s="1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U291" i="4"/>
  <c r="AB291" i="4" s="1"/>
  <c r="AF291" i="4"/>
  <c r="AD291" i="4"/>
  <c r="AC291" i="4"/>
  <c r="AA291" i="4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AB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B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B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E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E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E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E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E292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R312" i="4"/>
  <c r="O312" i="4"/>
  <c r="N312" i="4"/>
  <c r="L312" i="4"/>
  <c r="J312" i="4"/>
  <c r="I312" i="4"/>
  <c r="G312" i="4"/>
  <c r="F312" i="4"/>
  <c r="C312" i="4"/>
  <c r="C313" i="4"/>
  <c r="F313" i="4"/>
  <c r="G313" i="4"/>
  <c r="I313" i="4"/>
  <c r="J313" i="4"/>
  <c r="L313" i="4"/>
  <c r="N313" i="4"/>
  <c r="O313" i="4"/>
  <c r="R313" i="4"/>
  <c r="U313" i="4"/>
  <c r="AB313" i="4" s="1"/>
  <c r="AA313" i="4"/>
  <c r="AC313" i="4"/>
  <c r="AD313" i="4"/>
  <c r="AF313" i="4"/>
  <c r="R314" i="4"/>
  <c r="I314" i="4"/>
  <c r="L314" i="4"/>
  <c r="N314" i="4"/>
  <c r="F314" i="4"/>
  <c r="AF314" i="4"/>
  <c r="AD314" i="4"/>
  <c r="AC314" i="4"/>
  <c r="AA314" i="4"/>
  <c r="U314" i="4"/>
  <c r="AB314" i="4" s="1"/>
  <c r="O314" i="4"/>
  <c r="J314" i="4"/>
  <c r="G314" i="4"/>
  <c r="C314" i="4"/>
  <c r="R315" i="4"/>
  <c r="L315" i="4"/>
  <c r="N315" i="4"/>
  <c r="I315" i="4"/>
  <c r="F315" i="4"/>
  <c r="AF315" i="4"/>
  <c r="AD315" i="4"/>
  <c r="AC315" i="4"/>
  <c r="AA315" i="4"/>
  <c r="U315" i="4"/>
  <c r="AB315" i="4" s="1"/>
  <c r="O315" i="4"/>
  <c r="J315" i="4"/>
  <c r="G315" i="4"/>
  <c r="C315" i="4"/>
  <c r="AF316" i="4"/>
  <c r="AD316" i="4"/>
  <c r="AC316" i="4"/>
  <c r="AA316" i="4"/>
  <c r="U316" i="4"/>
  <c r="AB316" i="4" s="1"/>
  <c r="R316" i="4"/>
  <c r="O316" i="4"/>
  <c r="N316" i="4"/>
  <c r="L316" i="4"/>
  <c r="J316" i="4"/>
  <c r="I316" i="4"/>
  <c r="G316" i="4"/>
  <c r="F316" i="4"/>
  <c r="C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C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C318" i="4"/>
  <c r="AF319" i="4"/>
  <c r="AD319" i="4"/>
  <c r="AC319" i="4"/>
  <c r="AA319" i="4"/>
  <c r="U319" i="4"/>
  <c r="AE319" i="4" s="1"/>
  <c r="R319" i="4"/>
  <c r="O319" i="4"/>
  <c r="N319" i="4"/>
  <c r="L319" i="4"/>
  <c r="J319" i="4"/>
  <c r="I319" i="4"/>
  <c r="G319" i="4"/>
  <c r="F319" i="4"/>
  <c r="C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C320" i="4"/>
  <c r="F327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C321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322" i="4"/>
  <c r="J322" i="4"/>
  <c r="AF322" i="4"/>
  <c r="AD322" i="4"/>
  <c r="AC322" i="4"/>
  <c r="AA322" i="4"/>
  <c r="U322" i="4"/>
  <c r="AB322" i="4" s="1"/>
  <c r="R322" i="4"/>
  <c r="O322" i="4"/>
  <c r="N322" i="4"/>
  <c r="L322" i="4"/>
  <c r="I322" i="4"/>
  <c r="G322" i="4"/>
  <c r="F322" i="4"/>
  <c r="AF323" i="4"/>
  <c r="AD323" i="4"/>
  <c r="AC323" i="4"/>
  <c r="AA323" i="4"/>
  <c r="U323" i="4"/>
  <c r="AE323" i="4" s="1"/>
  <c r="R323" i="4"/>
  <c r="O323" i="4"/>
  <c r="N323" i="4"/>
  <c r="L323" i="4"/>
  <c r="J323" i="4"/>
  <c r="I323" i="4"/>
  <c r="G323" i="4"/>
  <c r="F323" i="4"/>
  <c r="F325" i="4"/>
  <c r="F326" i="4"/>
  <c r="F324" i="4"/>
  <c r="I384" i="4"/>
  <c r="F383" i="4"/>
  <c r="F384" i="4"/>
  <c r="G384" i="4"/>
  <c r="N384" i="4"/>
  <c r="O384" i="4"/>
  <c r="L384" i="4"/>
  <c r="AF324" i="4"/>
  <c r="AD324" i="4"/>
  <c r="AC324" i="4"/>
  <c r="AA324" i="4"/>
  <c r="U324" i="4"/>
  <c r="AE324" i="4" s="1"/>
  <c r="R324" i="4"/>
  <c r="O324" i="4"/>
  <c r="N324" i="4"/>
  <c r="L324" i="4"/>
  <c r="J324" i="4"/>
  <c r="I324" i="4"/>
  <c r="G324" i="4"/>
  <c r="R325" i="4"/>
  <c r="N325" i="4"/>
  <c r="L325" i="4"/>
  <c r="J325" i="4"/>
  <c r="I325" i="4"/>
  <c r="AF325" i="4"/>
  <c r="AD325" i="4"/>
  <c r="AC325" i="4"/>
  <c r="AA325" i="4"/>
  <c r="U325" i="4"/>
  <c r="O325" i="4"/>
  <c r="G325" i="4"/>
  <c r="R326" i="4"/>
  <c r="N326" i="4"/>
  <c r="L326" i="4"/>
  <c r="I326" i="4"/>
  <c r="AF326" i="4"/>
  <c r="AD326" i="4"/>
  <c r="AC326" i="4"/>
  <c r="AA326" i="4"/>
  <c r="U326" i="4"/>
  <c r="AB326" i="4" s="1"/>
  <c r="O326" i="4"/>
  <c r="J326" i="4"/>
  <c r="G326" i="4"/>
  <c r="AF327" i="4"/>
  <c r="AD327" i="4"/>
  <c r="AC327" i="4"/>
  <c r="AA327" i="4"/>
  <c r="U327" i="4"/>
  <c r="R327" i="4"/>
  <c r="O327" i="4"/>
  <c r="N327" i="4"/>
  <c r="L327" i="4"/>
  <c r="J327" i="4"/>
  <c r="I327" i="4"/>
  <c r="G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F331" i="4"/>
  <c r="G331" i="4"/>
  <c r="I331" i="4"/>
  <c r="J331" i="4"/>
  <c r="L331" i="4"/>
  <c r="N331" i="4"/>
  <c r="O331" i="4"/>
  <c r="R331" i="4"/>
  <c r="U331" i="4"/>
  <c r="AA331" i="4"/>
  <c r="AC331" i="4"/>
  <c r="AD331" i="4"/>
  <c r="AF331" i="4"/>
  <c r="AF332" i="4"/>
  <c r="AD332" i="4"/>
  <c r="AC332" i="4"/>
  <c r="AA332" i="4"/>
  <c r="U332" i="4"/>
  <c r="AB332" i="4" s="1"/>
  <c r="R332" i="4"/>
  <c r="O332" i="4"/>
  <c r="N332" i="4"/>
  <c r="L332" i="4"/>
  <c r="J332" i="4"/>
  <c r="I332" i="4"/>
  <c r="G332" i="4"/>
  <c r="F332" i="4"/>
  <c r="AF333" i="4"/>
  <c r="AD333" i="4"/>
  <c r="AC333" i="4"/>
  <c r="AA333" i="4"/>
  <c r="U333" i="4"/>
  <c r="AB333" i="4" s="1"/>
  <c r="R333" i="4"/>
  <c r="O333" i="4"/>
  <c r="N333" i="4"/>
  <c r="L333" i="4"/>
  <c r="J333" i="4"/>
  <c r="I333" i="4"/>
  <c r="G333" i="4"/>
  <c r="F333" i="4"/>
  <c r="R334" i="4"/>
  <c r="I334" i="4"/>
  <c r="J334" i="4"/>
  <c r="L334" i="4"/>
  <c r="N334" i="4"/>
  <c r="AF335" i="4"/>
  <c r="AD335" i="4"/>
  <c r="AC335" i="4"/>
  <c r="AA335" i="4"/>
  <c r="U335" i="4"/>
  <c r="AE335" i="4" s="1"/>
  <c r="R335" i="4"/>
  <c r="O335" i="4"/>
  <c r="N335" i="4"/>
  <c r="L335" i="4"/>
  <c r="J335" i="4"/>
  <c r="I335" i="4"/>
  <c r="G335" i="4"/>
  <c r="F335" i="4"/>
  <c r="AF334" i="4"/>
  <c r="AD334" i="4"/>
  <c r="AC334" i="4"/>
  <c r="AA334" i="4"/>
  <c r="U334" i="4"/>
  <c r="AB334" i="4" s="1"/>
  <c r="O334" i="4"/>
  <c r="G334" i="4"/>
  <c r="F334" i="4"/>
  <c r="AF336" i="4"/>
  <c r="AD336" i="4"/>
  <c r="AC336" i="4"/>
  <c r="AA336" i="4"/>
  <c r="U336" i="4"/>
  <c r="AB336" i="4" s="1"/>
  <c r="R336" i="4"/>
  <c r="O336" i="4"/>
  <c r="N336" i="4"/>
  <c r="L336" i="4"/>
  <c r="J336" i="4"/>
  <c r="I336" i="4"/>
  <c r="G336" i="4"/>
  <c r="F336" i="4"/>
  <c r="AF337" i="4"/>
  <c r="AD337" i="4"/>
  <c r="AC337" i="4"/>
  <c r="AA337" i="4"/>
  <c r="U337" i="4"/>
  <c r="R337" i="4"/>
  <c r="O337" i="4"/>
  <c r="N337" i="4"/>
  <c r="L337" i="4"/>
  <c r="J337" i="4"/>
  <c r="I337" i="4"/>
  <c r="G337" i="4"/>
  <c r="F337" i="4"/>
  <c r="AF338" i="4"/>
  <c r="AD338" i="4"/>
  <c r="AC338" i="4"/>
  <c r="AA338" i="4"/>
  <c r="U338" i="4"/>
  <c r="AB338" i="4" s="1"/>
  <c r="R338" i="4"/>
  <c r="O338" i="4"/>
  <c r="N338" i="4"/>
  <c r="L338" i="4"/>
  <c r="J338" i="4"/>
  <c r="I338" i="4"/>
  <c r="G338" i="4"/>
  <c r="F338" i="4"/>
  <c r="AA343" i="4"/>
  <c r="AA345" i="4"/>
  <c r="U343" i="4"/>
  <c r="AB343" i="4" s="1"/>
  <c r="U344" i="4"/>
  <c r="AE344" i="4" s="1"/>
  <c r="U345" i="4"/>
  <c r="AB345" i="4" s="1"/>
  <c r="U346" i="4"/>
  <c r="AB346" i="4" s="1"/>
  <c r="U347" i="4"/>
  <c r="AE347" i="4" s="1"/>
  <c r="U348" i="4"/>
  <c r="AB348" i="4" s="1"/>
  <c r="U349" i="4"/>
  <c r="AE349" i="4" s="1"/>
  <c r="U350" i="4"/>
  <c r="AE350" i="4" s="1"/>
  <c r="U351" i="4"/>
  <c r="AE351" i="4" s="1"/>
  <c r="U352" i="4"/>
  <c r="U353" i="4"/>
  <c r="AB353" i="4" s="1"/>
  <c r="U354" i="4"/>
  <c r="AB354" i="4" s="1"/>
  <c r="U355" i="4"/>
  <c r="AB355" i="4" s="1"/>
  <c r="U356" i="4"/>
  <c r="AB356" i="4" s="1"/>
  <c r="U357" i="4"/>
  <c r="U358" i="4"/>
  <c r="AE358" i="4" s="1"/>
  <c r="U359" i="4"/>
  <c r="AB359" i="4" s="1"/>
  <c r="U360" i="4"/>
  <c r="AE360" i="4" s="1"/>
  <c r="U361" i="4"/>
  <c r="U362" i="4"/>
  <c r="AE362" i="4" s="1"/>
  <c r="U363" i="4"/>
  <c r="U364" i="4"/>
  <c r="AE364" i="4" s="1"/>
  <c r="U365" i="4"/>
  <c r="AE365" i="4" s="1"/>
  <c r="U366" i="4"/>
  <c r="AB366" i="4" s="1"/>
  <c r="U367" i="4"/>
  <c r="AE367" i="4" s="1"/>
  <c r="U368" i="4"/>
  <c r="AB368" i="4" s="1"/>
  <c r="U369" i="4"/>
  <c r="AB369" i="4" s="1"/>
  <c r="U370" i="4"/>
  <c r="AB370" i="4" s="1"/>
  <c r="U371" i="4"/>
  <c r="AE371" i="4" s="1"/>
  <c r="U372" i="4"/>
  <c r="AE372" i="4" s="1"/>
  <c r="U373" i="4"/>
  <c r="AE373" i="4" s="1"/>
  <c r="U374" i="4"/>
  <c r="U375" i="4"/>
  <c r="AE375" i="4" s="1"/>
  <c r="U376" i="4"/>
  <c r="AB376" i="4" s="1"/>
  <c r="U377" i="4"/>
  <c r="AB377" i="4" s="1"/>
  <c r="U378" i="4"/>
  <c r="AE378" i="4" s="1"/>
  <c r="U379" i="4"/>
  <c r="U380" i="4"/>
  <c r="AB380" i="4" s="1"/>
  <c r="U381" i="4"/>
  <c r="AB381" i="4" s="1"/>
  <c r="U382" i="4"/>
  <c r="AB382" i="4" s="1"/>
  <c r="U383" i="4"/>
  <c r="AB383" i="4" s="1"/>
  <c r="U384" i="4"/>
  <c r="AE384" i="4" s="1"/>
  <c r="U385" i="4"/>
  <c r="AB385" i="4" s="1"/>
  <c r="U386" i="4"/>
  <c r="AB386" i="4" s="1"/>
  <c r="U387" i="4"/>
  <c r="AE387" i="4" s="1"/>
  <c r="U388" i="4"/>
  <c r="AE388" i="4" s="1"/>
  <c r="U389" i="4"/>
  <c r="U390" i="4"/>
  <c r="AE390" i="4" s="1"/>
  <c r="U391" i="4"/>
  <c r="AE391" i="4" s="1"/>
  <c r="U392" i="4"/>
  <c r="AB392" i="4" s="1"/>
  <c r="U393" i="4"/>
  <c r="AE393" i="4" s="1"/>
  <c r="U394" i="4"/>
  <c r="AB394" i="4" s="1"/>
  <c r="U395" i="4"/>
  <c r="AE395" i="4" s="1"/>
  <c r="U396" i="4"/>
  <c r="U397" i="4"/>
  <c r="U398" i="4"/>
  <c r="AB398" i="4" s="1"/>
  <c r="U399" i="4"/>
  <c r="U400" i="4"/>
  <c r="AB400" i="4" s="1"/>
  <c r="U401" i="4"/>
  <c r="U402" i="4"/>
  <c r="AE402" i="4" s="1"/>
  <c r="U403" i="4"/>
  <c r="AB403" i="4" s="1"/>
  <c r="U404" i="4"/>
  <c r="AB404" i="4" s="1"/>
  <c r="U405" i="4"/>
  <c r="AE405" i="4" s="1"/>
  <c r="U342" i="4"/>
  <c r="AB342" i="4" s="1"/>
  <c r="AA340" i="4"/>
  <c r="AA341" i="4"/>
  <c r="AA342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8" i="4"/>
  <c r="AA400" i="4"/>
  <c r="AA401" i="4"/>
  <c r="AA402" i="4"/>
  <c r="AA403" i="4"/>
  <c r="AA404" i="4"/>
  <c r="AA405" i="4"/>
  <c r="AA339" i="4"/>
  <c r="AF339" i="4"/>
  <c r="AC339" i="4"/>
  <c r="AD339" i="4"/>
  <c r="U339" i="4"/>
  <c r="AB339" i="4" s="1"/>
  <c r="R339" i="4"/>
  <c r="O339" i="4"/>
  <c r="N339" i="4"/>
  <c r="L339" i="4"/>
  <c r="J339" i="4"/>
  <c r="I339" i="4"/>
  <c r="G339" i="4"/>
  <c r="F339" i="4"/>
  <c r="AF340" i="4"/>
  <c r="AD340" i="4"/>
  <c r="AC340" i="4"/>
  <c r="U340" i="4"/>
  <c r="AE340" i="4" s="1"/>
  <c r="R340" i="4"/>
  <c r="O340" i="4"/>
  <c r="N340" i="4"/>
  <c r="L340" i="4"/>
  <c r="J340" i="4"/>
  <c r="I340" i="4"/>
  <c r="G340" i="4"/>
  <c r="F340" i="4"/>
  <c r="AF341" i="4"/>
  <c r="AD341" i="4"/>
  <c r="AC341" i="4"/>
  <c r="U341" i="4"/>
  <c r="AE341" i="4" s="1"/>
  <c r="R341" i="4"/>
  <c r="O341" i="4"/>
  <c r="N341" i="4"/>
  <c r="L341" i="4"/>
  <c r="J341" i="4"/>
  <c r="I341" i="4"/>
  <c r="G341" i="4"/>
  <c r="F341" i="4"/>
  <c r="F342" i="4"/>
  <c r="G342" i="4"/>
  <c r="I342" i="4"/>
  <c r="J342" i="4"/>
  <c r="L342" i="4"/>
  <c r="N342" i="4"/>
  <c r="O342" i="4"/>
  <c r="R342" i="4"/>
  <c r="AC342" i="4"/>
  <c r="AD342" i="4"/>
  <c r="AF342" i="4"/>
  <c r="F343" i="4"/>
  <c r="I343" i="4"/>
  <c r="L343" i="4"/>
  <c r="N343" i="4"/>
  <c r="R343" i="4"/>
  <c r="AF343" i="4"/>
  <c r="AD343" i="4"/>
  <c r="AC343" i="4"/>
  <c r="O343" i="4"/>
  <c r="J343" i="4"/>
  <c r="G343" i="4"/>
  <c r="AF344" i="4"/>
  <c r="AD344" i="4"/>
  <c r="AC344" i="4"/>
  <c r="R344" i="4"/>
  <c r="O344" i="4"/>
  <c r="N344" i="4"/>
  <c r="L344" i="4"/>
  <c r="J344" i="4"/>
  <c r="I344" i="4"/>
  <c r="G344" i="4"/>
  <c r="F344" i="4"/>
  <c r="Y345" i="4"/>
  <c r="P345" i="4"/>
  <c r="AF345" i="4"/>
  <c r="AD345" i="4"/>
  <c r="AC345" i="4"/>
  <c r="R345" i="4"/>
  <c r="O345" i="4"/>
  <c r="N345" i="4"/>
  <c r="L345" i="4"/>
  <c r="J345" i="4"/>
  <c r="I345" i="4"/>
  <c r="G345" i="4"/>
  <c r="F345" i="4"/>
  <c r="AF346" i="4"/>
  <c r="AD346" i="4"/>
  <c r="AC346" i="4"/>
  <c r="R346" i="4"/>
  <c r="O346" i="4"/>
  <c r="N346" i="4"/>
  <c r="L346" i="4"/>
  <c r="J346" i="4"/>
  <c r="I346" i="4"/>
  <c r="G346" i="4"/>
  <c r="F346" i="4"/>
  <c r="AF347" i="4"/>
  <c r="AD347" i="4"/>
  <c r="AC347" i="4"/>
  <c r="R347" i="4"/>
  <c r="O347" i="4"/>
  <c r="N347" i="4"/>
  <c r="L347" i="4"/>
  <c r="J347" i="4"/>
  <c r="I347" i="4"/>
  <c r="G347" i="4"/>
  <c r="F347" i="4"/>
  <c r="Y350" i="4"/>
  <c r="P350" i="4"/>
  <c r="AF348" i="4"/>
  <c r="AD348" i="4"/>
  <c r="AC348" i="4"/>
  <c r="R348" i="4"/>
  <c r="O348" i="4"/>
  <c r="N348" i="4"/>
  <c r="L348" i="4"/>
  <c r="J348" i="4"/>
  <c r="I348" i="4"/>
  <c r="G348" i="4"/>
  <c r="F348" i="4"/>
  <c r="AF349" i="4"/>
  <c r="AD349" i="4"/>
  <c r="AC349" i="4"/>
  <c r="R349" i="4"/>
  <c r="O349" i="4"/>
  <c r="N349" i="4"/>
  <c r="L349" i="4"/>
  <c r="J349" i="4"/>
  <c r="I349" i="4"/>
  <c r="G349" i="4"/>
  <c r="F349" i="4"/>
  <c r="AF350" i="4"/>
  <c r="AD350" i="4"/>
  <c r="AC350" i="4"/>
  <c r="R350" i="4"/>
  <c r="O350" i="4"/>
  <c r="N350" i="4"/>
  <c r="L350" i="4"/>
  <c r="J350" i="4"/>
  <c r="I350" i="4"/>
  <c r="G350" i="4"/>
  <c r="F350" i="4"/>
  <c r="AF351" i="4"/>
  <c r="AD351" i="4"/>
  <c r="AC351" i="4"/>
  <c r="R351" i="4"/>
  <c r="O351" i="4"/>
  <c r="N351" i="4"/>
  <c r="L351" i="4"/>
  <c r="J351" i="4"/>
  <c r="I351" i="4"/>
  <c r="G351" i="4"/>
  <c r="F351" i="4"/>
  <c r="Y355" i="4"/>
  <c r="AF352" i="4"/>
  <c r="AD352" i="4"/>
  <c r="AC352" i="4"/>
  <c r="R352" i="4"/>
  <c r="O352" i="4"/>
  <c r="N352" i="4"/>
  <c r="L352" i="4"/>
  <c r="J352" i="4"/>
  <c r="I352" i="4"/>
  <c r="G352" i="4"/>
  <c r="F352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Z385" i="4" s="1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400" i="4"/>
  <c r="AC401" i="4"/>
  <c r="AD401" i="4"/>
  <c r="AC402" i="4"/>
  <c r="AD402" i="4"/>
  <c r="AC403" i="4"/>
  <c r="AD403" i="4"/>
  <c r="AC404" i="4"/>
  <c r="AD404" i="4"/>
  <c r="AC405" i="4"/>
  <c r="AD405" i="4"/>
  <c r="AD353" i="4"/>
  <c r="AC353" i="4"/>
  <c r="AF354" i="4"/>
  <c r="AI354" i="4" s="1"/>
  <c r="AF355" i="4"/>
  <c r="AF356" i="4"/>
  <c r="AI356" i="4" s="1"/>
  <c r="AF357" i="4"/>
  <c r="AI357" i="4" s="1"/>
  <c r="AF358" i="4"/>
  <c r="AF359" i="4"/>
  <c r="AI359" i="4" s="1"/>
  <c r="AF360" i="4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F378" i="4"/>
  <c r="AI378" i="4" s="1"/>
  <c r="AF379" i="4"/>
  <c r="AI379" i="4" s="1"/>
  <c r="AF380" i="4"/>
  <c r="AI380" i="4" s="1"/>
  <c r="AF381" i="4"/>
  <c r="AI381" i="4" s="1"/>
  <c r="AF382" i="4"/>
  <c r="AI382" i="4" s="1"/>
  <c r="AF383" i="4"/>
  <c r="AF384" i="4"/>
  <c r="AI384" i="4" s="1"/>
  <c r="AF385" i="4"/>
  <c r="AF386" i="4"/>
  <c r="AI386" i="4" s="1"/>
  <c r="AF387" i="4"/>
  <c r="AI387" i="4" s="1"/>
  <c r="AF388" i="4"/>
  <c r="AI388" i="4" s="1"/>
  <c r="AF389" i="4"/>
  <c r="AI389" i="4" s="1"/>
  <c r="AF390" i="4"/>
  <c r="AF391" i="4"/>
  <c r="AF392" i="4"/>
  <c r="AF393" i="4"/>
  <c r="AF394" i="4"/>
  <c r="AF395" i="4"/>
  <c r="AF396" i="4"/>
  <c r="AF398" i="4"/>
  <c r="AF400" i="4"/>
  <c r="AF401" i="4"/>
  <c r="AF402" i="4"/>
  <c r="AF403" i="4"/>
  <c r="AF404" i="4"/>
  <c r="AF405" i="4"/>
  <c r="AF353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P355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P360" i="4"/>
  <c r="Y360" i="4"/>
  <c r="O359" i="4"/>
  <c r="R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Y365" i="4"/>
  <c r="P365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Y370" i="4"/>
  <c r="P370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Y375" i="4"/>
  <c r="P375" i="4"/>
  <c r="R374" i="4"/>
  <c r="O374" i="4"/>
  <c r="N374" i="4"/>
  <c r="L374" i="4"/>
  <c r="J374" i="4"/>
  <c r="I374" i="4"/>
  <c r="G374" i="4"/>
  <c r="F374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R377" i="4"/>
  <c r="O377" i="4"/>
  <c r="N377" i="4"/>
  <c r="L377" i="4"/>
  <c r="J377" i="4"/>
  <c r="I377" i="4"/>
  <c r="G377" i="4"/>
  <c r="F377" i="4"/>
  <c r="R378" i="4"/>
  <c r="O378" i="4"/>
  <c r="N378" i="4"/>
  <c r="L378" i="4"/>
  <c r="J378" i="4"/>
  <c r="I378" i="4"/>
  <c r="G378" i="4"/>
  <c r="F378" i="4"/>
  <c r="O380" i="4"/>
  <c r="O381" i="4"/>
  <c r="O382" i="4"/>
  <c r="O383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401" i="4"/>
  <c r="O402" i="4"/>
  <c r="O403" i="4"/>
  <c r="O404" i="4"/>
  <c r="O405" i="4"/>
  <c r="O379" i="4"/>
  <c r="I399" i="4"/>
  <c r="I400" i="4"/>
  <c r="I401" i="4"/>
  <c r="I402" i="4"/>
  <c r="I403" i="4"/>
  <c r="I404" i="4"/>
  <c r="F399" i="4"/>
  <c r="F400" i="4"/>
  <c r="F401" i="4"/>
  <c r="F402" i="4"/>
  <c r="F403" i="4"/>
  <c r="F404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401" i="4"/>
  <c r="J402" i="4"/>
  <c r="J403" i="4"/>
  <c r="J404" i="4"/>
  <c r="J405" i="4"/>
  <c r="J379" i="4"/>
  <c r="G380" i="4"/>
  <c r="G381" i="4"/>
  <c r="G382" i="4"/>
  <c r="G383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401" i="4"/>
  <c r="G402" i="4"/>
  <c r="G403" i="4"/>
  <c r="G404" i="4"/>
  <c r="G405" i="4"/>
  <c r="G379" i="4"/>
  <c r="P380" i="4"/>
  <c r="P385" i="4"/>
  <c r="Y380" i="4"/>
  <c r="R379" i="4"/>
  <c r="N379" i="4"/>
  <c r="L379" i="4"/>
  <c r="I379" i="4"/>
  <c r="F379" i="4"/>
  <c r="F380" i="4"/>
  <c r="F381" i="4"/>
  <c r="F382" i="4"/>
  <c r="I380" i="4"/>
  <c r="I381" i="4"/>
  <c r="I382" i="4"/>
  <c r="L380" i="4"/>
  <c r="L381" i="4"/>
  <c r="L382" i="4"/>
  <c r="R380" i="4"/>
  <c r="R381" i="4"/>
  <c r="R382" i="4"/>
  <c r="N380" i="4"/>
  <c r="N381" i="4"/>
  <c r="N382" i="4"/>
  <c r="R383" i="4"/>
  <c r="N383" i="4"/>
  <c r="L383" i="4"/>
  <c r="I383" i="4"/>
  <c r="Y385" i="4"/>
  <c r="R384" i="4"/>
  <c r="R385" i="4"/>
  <c r="N385" i="4"/>
  <c r="L385" i="4"/>
  <c r="I385" i="4"/>
  <c r="F385" i="4"/>
  <c r="R386" i="4"/>
  <c r="N386" i="4"/>
  <c r="L386" i="4"/>
  <c r="I386" i="4"/>
  <c r="F386" i="4"/>
  <c r="R387" i="4"/>
  <c r="N387" i="4"/>
  <c r="L387" i="4"/>
  <c r="I387" i="4"/>
  <c r="F387" i="4"/>
  <c r="P390" i="4"/>
  <c r="Y390" i="4"/>
  <c r="R388" i="4"/>
  <c r="N388" i="4"/>
  <c r="L388" i="4"/>
  <c r="I388" i="4"/>
  <c r="F388" i="4"/>
  <c r="R389" i="4"/>
  <c r="N389" i="4"/>
  <c r="L389" i="4"/>
  <c r="I389" i="4"/>
  <c r="F389" i="4"/>
  <c r="R390" i="4"/>
  <c r="N390" i="4"/>
  <c r="L390" i="4"/>
  <c r="I390" i="4"/>
  <c r="F390" i="4"/>
  <c r="R391" i="4"/>
  <c r="N391" i="4"/>
  <c r="L391" i="4"/>
  <c r="I391" i="4"/>
  <c r="F391" i="4"/>
  <c r="R392" i="4"/>
  <c r="N392" i="4"/>
  <c r="L392" i="4"/>
  <c r="I392" i="4"/>
  <c r="F392" i="4"/>
  <c r="P400" i="4"/>
  <c r="L393" i="4"/>
  <c r="I393" i="4"/>
  <c r="F393" i="4"/>
  <c r="N393" i="4"/>
  <c r="R393" i="4"/>
  <c r="Y395" i="4"/>
  <c r="R394" i="4"/>
  <c r="N394" i="4"/>
  <c r="L394" i="4"/>
  <c r="I394" i="4"/>
  <c r="F394" i="4"/>
  <c r="Y400" i="4"/>
  <c r="R395" i="4"/>
  <c r="N395" i="4"/>
  <c r="L395" i="4"/>
  <c r="I395" i="4"/>
  <c r="F395" i="4"/>
  <c r="L396" i="4"/>
  <c r="H398" i="4"/>
  <c r="E398" i="4"/>
  <c r="H397" i="4"/>
  <c r="E397" i="4"/>
  <c r="G397" i="4" s="1"/>
  <c r="Q397" i="4"/>
  <c r="R396" i="4" s="1"/>
  <c r="M397" i="4"/>
  <c r="O397" i="4" s="1"/>
  <c r="M399" i="4"/>
  <c r="N399" i="4" s="1"/>
  <c r="R404" i="4"/>
  <c r="R403" i="4"/>
  <c r="R402" i="4"/>
  <c r="R401" i="4"/>
  <c r="R400" i="4"/>
  <c r="N404" i="4"/>
  <c r="N403" i="4"/>
  <c r="N402" i="4"/>
  <c r="N401" i="4"/>
  <c r="N400" i="4"/>
  <c r="L401" i="4"/>
  <c r="L402" i="4"/>
  <c r="L403" i="4"/>
  <c r="L404" i="4"/>
  <c r="K400" i="4"/>
  <c r="J400" i="4" s="1"/>
  <c r="W399" i="4"/>
  <c r="Q399" i="4"/>
  <c r="R399" i="4" s="1"/>
  <c r="K399" i="4"/>
  <c r="K398" i="4"/>
  <c r="O398" i="4" s="1"/>
  <c r="BH9" i="17" l="1"/>
  <c r="BB7" i="17"/>
  <c r="BB6" i="17"/>
  <c r="AW6" i="17"/>
  <c r="AW7" i="17"/>
  <c r="BG9" i="17"/>
  <c r="AB82" i="4"/>
  <c r="V82" i="4"/>
  <c r="AE81" i="4"/>
  <c r="V81" i="4"/>
  <c r="F20" i="17"/>
  <c r="AB83" i="4"/>
  <c r="V83" i="4"/>
  <c r="AE84" i="4"/>
  <c r="V84" i="4"/>
  <c r="V80" i="4"/>
  <c r="BE7" i="17"/>
  <c r="BE8" i="17"/>
  <c r="AB81" i="4"/>
  <c r="AE82" i="4"/>
  <c r="AE83" i="4"/>
  <c r="AE369" i="4"/>
  <c r="V85" i="4"/>
  <c r="AB85" i="4"/>
  <c r="AB86" i="4"/>
  <c r="AB84" i="4"/>
  <c r="F21" i="17"/>
  <c r="V86" i="4"/>
  <c r="V87" i="4"/>
  <c r="V88" i="4"/>
  <c r="AB87" i="4"/>
  <c r="AB88" i="4"/>
  <c r="V92" i="4"/>
  <c r="V89" i="4"/>
  <c r="AB89" i="4"/>
  <c r="V90" i="4"/>
  <c r="AB90" i="4"/>
  <c r="F22" i="17"/>
  <c r="V91" i="4"/>
  <c r="AE91" i="4"/>
  <c r="AB92" i="4"/>
  <c r="AE92" i="4"/>
  <c r="V93" i="4"/>
  <c r="AB93" i="4"/>
  <c r="AB94" i="4"/>
  <c r="V94" i="4"/>
  <c r="AE154" i="4"/>
  <c r="AE144" i="4"/>
  <c r="AB123" i="4"/>
  <c r="V111" i="4"/>
  <c r="V95" i="4"/>
  <c r="AB95" i="4"/>
  <c r="F23" i="17"/>
  <c r="I173" i="4"/>
  <c r="AB231" i="4"/>
  <c r="V201" i="4"/>
  <c r="V101" i="4"/>
  <c r="AE333" i="4"/>
  <c r="AB378" i="4"/>
  <c r="V96" i="4"/>
  <c r="AB96" i="4"/>
  <c r="V97" i="4"/>
  <c r="V125" i="4"/>
  <c r="AB97" i="4"/>
  <c r="AB244" i="4"/>
  <c r="V114" i="4"/>
  <c r="AE251" i="4"/>
  <c r="AE214" i="4"/>
  <c r="V98" i="4"/>
  <c r="AB341" i="4"/>
  <c r="V132" i="4"/>
  <c r="AB98" i="4"/>
  <c r="AB107" i="4"/>
  <c r="AB115" i="4"/>
  <c r="AB198" i="4"/>
  <c r="AE189" i="4"/>
  <c r="V99" i="4"/>
  <c r="AB99" i="4"/>
  <c r="N173" i="4"/>
  <c r="V161" i="4"/>
  <c r="V153" i="4"/>
  <c r="AE110" i="4"/>
  <c r="V141" i="4"/>
  <c r="AB153" i="4"/>
  <c r="AB160" i="4"/>
  <c r="V267" i="4"/>
  <c r="AE382" i="4"/>
  <c r="AB142" i="4"/>
  <c r="AE239" i="4"/>
  <c r="AJ360" i="4"/>
  <c r="V137" i="4"/>
  <c r="V189" i="4"/>
  <c r="AE147" i="4"/>
  <c r="N174" i="4"/>
  <c r="AD399" i="4"/>
  <c r="AB158" i="4"/>
  <c r="AJ377" i="4"/>
  <c r="AE252" i="4"/>
  <c r="AB149" i="4"/>
  <c r="AD174" i="4"/>
  <c r="V187" i="4"/>
  <c r="AE385" i="4"/>
  <c r="AB223" i="4"/>
  <c r="O174" i="4"/>
  <c r="AE274" i="4"/>
  <c r="AB138" i="4"/>
  <c r="AB116" i="4"/>
  <c r="AE139" i="4"/>
  <c r="AB108" i="4"/>
  <c r="V264" i="4"/>
  <c r="V115" i="4"/>
  <c r="AB169" i="4"/>
  <c r="AB177" i="4"/>
  <c r="AB127" i="4"/>
  <c r="V112" i="4"/>
  <c r="V238" i="4"/>
  <c r="V126" i="4"/>
  <c r="V100" i="4"/>
  <c r="AB100" i="4"/>
  <c r="AB276" i="4"/>
  <c r="V120" i="4"/>
  <c r="AB205" i="4"/>
  <c r="V128" i="4"/>
  <c r="V148" i="4"/>
  <c r="V138" i="4"/>
  <c r="V377" i="4"/>
  <c r="AE134" i="4"/>
  <c r="AE161" i="4"/>
  <c r="V127" i="4"/>
  <c r="AB268" i="4"/>
  <c r="AE267" i="4"/>
  <c r="V239" i="4"/>
  <c r="F24" i="17"/>
  <c r="BB9" i="17" s="1"/>
  <c r="AB384" i="4"/>
  <c r="V273" i="4"/>
  <c r="V213" i="4"/>
  <c r="AE377" i="4"/>
  <c r="V182" i="4"/>
  <c r="AE170" i="4"/>
  <c r="AB238" i="4"/>
  <c r="Y346" i="4"/>
  <c r="V116" i="4"/>
  <c r="AE178" i="4"/>
  <c r="V171" i="4"/>
  <c r="AB393" i="4"/>
  <c r="V152" i="4"/>
  <c r="V278" i="4"/>
  <c r="AB122" i="4"/>
  <c r="AB371" i="4"/>
  <c r="V247" i="4"/>
  <c r="AB288" i="4"/>
  <c r="AB120" i="4"/>
  <c r="V191" i="4"/>
  <c r="AE187" i="4"/>
  <c r="V243" i="4"/>
  <c r="AB207" i="4"/>
  <c r="AE338" i="4"/>
  <c r="AE240" i="4"/>
  <c r="AB270" i="4"/>
  <c r="AB129" i="4"/>
  <c r="AE281" i="4"/>
  <c r="V207" i="4"/>
  <c r="AB171" i="4"/>
  <c r="V157" i="4"/>
  <c r="AB106" i="4"/>
  <c r="V177" i="4"/>
  <c r="V123" i="4"/>
  <c r="AB133" i="4"/>
  <c r="AB190" i="4"/>
  <c r="AE150" i="4"/>
  <c r="V245" i="4"/>
  <c r="V367" i="4"/>
  <c r="AB247" i="4"/>
  <c r="AB126" i="4"/>
  <c r="AE132" i="4"/>
  <c r="AE328" i="4"/>
  <c r="AB293" i="4"/>
  <c r="V241" i="4"/>
  <c r="AB114" i="4"/>
  <c r="AE291" i="4"/>
  <c r="Y351" i="4"/>
  <c r="V235" i="4"/>
  <c r="AB101" i="4"/>
  <c r="V130" i="4"/>
  <c r="V129" i="4"/>
  <c r="AB196" i="4"/>
  <c r="V149" i="4"/>
  <c r="AE278" i="4"/>
  <c r="V122" i="4"/>
  <c r="AE253" i="4"/>
  <c r="AB125" i="4"/>
  <c r="V135" i="4"/>
  <c r="V145" i="4"/>
  <c r="V136" i="4"/>
  <c r="V246" i="4"/>
  <c r="AB163" i="4"/>
  <c r="Y361" i="4"/>
  <c r="V158" i="4"/>
  <c r="AB159" i="4"/>
  <c r="V294" i="4"/>
  <c r="AB174" i="4"/>
  <c r="AB236" i="4"/>
  <c r="V142" i="4"/>
  <c r="V192" i="4"/>
  <c r="AE220" i="4"/>
  <c r="V143" i="4"/>
  <c r="AB155" i="4"/>
  <c r="AE246" i="4"/>
  <c r="AB289" i="4"/>
  <c r="V279" i="4"/>
  <c r="AB135" i="4"/>
  <c r="AB243" i="4"/>
  <c r="V131" i="4"/>
  <c r="AE299" i="4"/>
  <c r="AB132" i="4"/>
  <c r="AB128" i="4"/>
  <c r="V134" i="4"/>
  <c r="AB193" i="4"/>
  <c r="V190" i="4"/>
  <c r="AB256" i="4"/>
  <c r="AB185" i="4"/>
  <c r="AE210" i="4"/>
  <c r="V208" i="4"/>
  <c r="AJ357" i="4"/>
  <c r="AE143" i="4"/>
  <c r="AJ387" i="4"/>
  <c r="AB240" i="4"/>
  <c r="AB213" i="4"/>
  <c r="V169" i="4"/>
  <c r="J174" i="4"/>
  <c r="AE309" i="4"/>
  <c r="AB130" i="4"/>
  <c r="AE167" i="4"/>
  <c r="P356" i="4"/>
  <c r="AE313" i="4"/>
  <c r="V368" i="4"/>
  <c r="AF399" i="4"/>
  <c r="V399" i="4"/>
  <c r="V203" i="4"/>
  <c r="V178" i="4"/>
  <c r="V188" i="4"/>
  <c r="AB284" i="4"/>
  <c r="V292" i="4"/>
  <c r="AJ361" i="4"/>
  <c r="AE311" i="4"/>
  <c r="AB301" i="4"/>
  <c r="AD397" i="4"/>
  <c r="AE381" i="4"/>
  <c r="V359" i="4"/>
  <c r="V209" i="4"/>
  <c r="V162" i="4"/>
  <c r="V249" i="4"/>
  <c r="AJ389" i="4"/>
  <c r="V199" i="4"/>
  <c r="AE380" i="4"/>
  <c r="V250" i="4"/>
  <c r="AB277" i="4"/>
  <c r="V350" i="4"/>
  <c r="Y366" i="4"/>
  <c r="AB360" i="4"/>
  <c r="AB347" i="4"/>
  <c r="AJ367" i="4"/>
  <c r="AJ366" i="4"/>
  <c r="V231" i="4"/>
  <c r="AB136" i="4"/>
  <c r="V184" i="4"/>
  <c r="V144" i="4"/>
  <c r="V159" i="4"/>
  <c r="V206" i="4"/>
  <c r="AE103" i="4"/>
  <c r="V303" i="4"/>
  <c r="D39" i="17"/>
  <c r="AM7" i="17" s="1"/>
  <c r="V257" i="4"/>
  <c r="V167" i="4"/>
  <c r="AE216" i="4"/>
  <c r="F32" i="17"/>
  <c r="AT9" i="17" s="1"/>
  <c r="AB258" i="4"/>
  <c r="AB304" i="4"/>
  <c r="AJ358" i="4"/>
  <c r="V378" i="4"/>
  <c r="V363" i="4"/>
  <c r="AB282" i="4"/>
  <c r="V271" i="4"/>
  <c r="AE264" i="4"/>
  <c r="V291" i="4"/>
  <c r="AE322" i="4"/>
  <c r="AB194" i="4"/>
  <c r="V260" i="4"/>
  <c r="V290" i="4"/>
  <c r="V286" i="4"/>
  <c r="AB197" i="4"/>
  <c r="F397" i="4"/>
  <c r="F27" i="17"/>
  <c r="AY9" i="17" s="1"/>
  <c r="V364" i="4"/>
  <c r="V107" i="4"/>
  <c r="V173" i="4"/>
  <c r="V155" i="4"/>
  <c r="V254" i="4"/>
  <c r="AE245" i="4"/>
  <c r="V293" i="4"/>
  <c r="AE183" i="4"/>
  <c r="AC174" i="4"/>
  <c r="V119" i="4"/>
  <c r="V160" i="4"/>
  <c r="AJ355" i="4"/>
  <c r="V275" i="4"/>
  <c r="AE182" i="4"/>
  <c r="V392" i="4"/>
  <c r="V183" i="4"/>
  <c r="AB181" i="4"/>
  <c r="V197" i="4"/>
  <c r="F29" i="17"/>
  <c r="AW9" i="17" s="1"/>
  <c r="V261" i="4"/>
  <c r="AB184" i="4"/>
  <c r="V133" i="4"/>
  <c r="AB145" i="4"/>
  <c r="AE272" i="4"/>
  <c r="AB176" i="4"/>
  <c r="AE368" i="4"/>
  <c r="AE339" i="4"/>
  <c r="AE356" i="4"/>
  <c r="V108" i="4"/>
  <c r="AE235" i="4"/>
  <c r="V221" i="4"/>
  <c r="AB209" i="4"/>
  <c r="AE208" i="4"/>
  <c r="V102" i="4"/>
  <c r="V304" i="4"/>
  <c r="V150" i="4"/>
  <c r="V118" i="4"/>
  <c r="AB102" i="4"/>
  <c r="AE354" i="4"/>
  <c r="V352" i="4"/>
  <c r="V311" i="4"/>
  <c r="V140" i="4"/>
  <c r="V315" i="4"/>
  <c r="AB262" i="4"/>
  <c r="V382" i="4"/>
  <c r="V151" i="4"/>
  <c r="AB211" i="4"/>
  <c r="V302" i="4"/>
  <c r="V288" i="4"/>
  <c r="V268" i="4"/>
  <c r="V272" i="4"/>
  <c r="AE329" i="4"/>
  <c r="AE265" i="4"/>
  <c r="L173" i="4"/>
  <c r="V110" i="4"/>
  <c r="Y396" i="4"/>
  <c r="V202" i="4"/>
  <c r="Y386" i="4"/>
  <c r="P376" i="4"/>
  <c r="V339" i="4"/>
  <c r="AE269" i="4"/>
  <c r="F28" i="17"/>
  <c r="AX9" i="17" s="1"/>
  <c r="V366" i="4"/>
  <c r="AB152" i="4"/>
  <c r="V255" i="4"/>
  <c r="AE355" i="4"/>
  <c r="AE112" i="4"/>
  <c r="L398" i="4"/>
  <c r="V401" i="4"/>
  <c r="V348" i="4"/>
  <c r="AE348" i="4"/>
  <c r="AJ380" i="4"/>
  <c r="V225" i="4"/>
  <c r="V179" i="4"/>
  <c r="V124" i="4"/>
  <c r="V258" i="4"/>
  <c r="V276" i="4"/>
  <c r="AE261" i="4"/>
  <c r="V306" i="4"/>
  <c r="V265" i="4"/>
  <c r="AE332" i="4"/>
  <c r="V233" i="4"/>
  <c r="AE317" i="4"/>
  <c r="V342" i="4"/>
  <c r="AB172" i="4"/>
  <c r="AJ368" i="4"/>
  <c r="V232" i="4"/>
  <c r="V242" i="4"/>
  <c r="AE342" i="4"/>
  <c r="AE296" i="4"/>
  <c r="AE379" i="4"/>
  <c r="P386" i="4"/>
  <c r="AF174" i="4"/>
  <c r="AB222" i="4"/>
  <c r="AB349" i="4"/>
  <c r="AE314" i="4"/>
  <c r="V251" i="4"/>
  <c r="V220" i="4"/>
  <c r="AB212" i="4"/>
  <c r="V212" i="4"/>
  <c r="V198" i="4"/>
  <c r="Y381" i="4"/>
  <c r="AE392" i="4"/>
  <c r="AE359" i="4"/>
  <c r="F31" i="17"/>
  <c r="AU9" i="17" s="1"/>
  <c r="AE266" i="4"/>
  <c r="AE254" i="4"/>
  <c r="P371" i="4"/>
  <c r="P366" i="4"/>
  <c r="AJ383" i="4"/>
  <c r="V374" i="4"/>
  <c r="V283" i="4"/>
  <c r="AE228" i="4"/>
  <c r="AJ356" i="4"/>
  <c r="AB357" i="4"/>
  <c r="AE326" i="4"/>
  <c r="AE300" i="4"/>
  <c r="AB206" i="4"/>
  <c r="AB162" i="4"/>
  <c r="V318" i="4"/>
  <c r="D64" i="17"/>
  <c r="V263" i="4"/>
  <c r="V121" i="4"/>
  <c r="V380" i="4"/>
  <c r="V308" i="4"/>
  <c r="AJ359" i="4"/>
  <c r="V299" i="4"/>
  <c r="V328" i="4"/>
  <c r="AE259" i="4"/>
  <c r="V166" i="4"/>
  <c r="AJ379" i="4"/>
  <c r="V371" i="4"/>
  <c r="AE222" i="4"/>
  <c r="V381" i="4"/>
  <c r="AE173" i="4"/>
  <c r="AE383" i="4"/>
  <c r="L400" i="4"/>
  <c r="AE401" i="4"/>
  <c r="AB175" i="4"/>
  <c r="V113" i="4"/>
  <c r="AB257" i="4"/>
  <c r="V300" i="4"/>
  <c r="AB367" i="4"/>
  <c r="O399" i="4"/>
  <c r="AB235" i="4"/>
  <c r="V274" i="4"/>
  <c r="AE400" i="4"/>
  <c r="AB241" i="4"/>
  <c r="V217" i="4"/>
  <c r="V103" i="4"/>
  <c r="AB113" i="4"/>
  <c r="AB302" i="4"/>
  <c r="AJ381" i="4"/>
  <c r="J398" i="4"/>
  <c r="AB350" i="4"/>
  <c r="AE242" i="4"/>
  <c r="AB221" i="4"/>
  <c r="V168" i="4"/>
  <c r="V284" i="4"/>
  <c r="V259" i="4"/>
  <c r="AE357" i="4"/>
  <c r="AI355" i="4"/>
  <c r="V326" i="4"/>
  <c r="V324" i="4"/>
  <c r="V319" i="4"/>
  <c r="AB104" i="4"/>
  <c r="D57" i="17"/>
  <c r="F44" i="17"/>
  <c r="AH9" i="17" s="1"/>
  <c r="F57" i="17"/>
  <c r="W9" i="17" s="1"/>
  <c r="D59" i="17"/>
  <c r="E66" i="17"/>
  <c r="N8" i="17" s="1"/>
  <c r="D65" i="17"/>
  <c r="E52" i="17"/>
  <c r="AB8" i="17" s="1"/>
  <c r="D61" i="17"/>
  <c r="F78" i="17"/>
  <c r="F39" i="17"/>
  <c r="AM9" i="17" s="1"/>
  <c r="D35" i="17"/>
  <c r="AQ7" i="17" s="1"/>
  <c r="D63" i="17"/>
  <c r="D38" i="17"/>
  <c r="AN7" i="17" s="1"/>
  <c r="D71" i="17"/>
  <c r="D69" i="17"/>
  <c r="E73" i="17"/>
  <c r="D45" i="17"/>
  <c r="AG7" i="17" s="1"/>
  <c r="E35" i="17"/>
  <c r="AQ8" i="17" s="1"/>
  <c r="E70" i="17"/>
  <c r="F70" i="17"/>
  <c r="D46" i="17"/>
  <c r="AF7" i="17" s="1"/>
  <c r="F66" i="17"/>
  <c r="N9" i="17" s="1"/>
  <c r="F79" i="17"/>
  <c r="E39" i="17"/>
  <c r="AM8" i="17" s="1"/>
  <c r="V356" i="4"/>
  <c r="V331" i="4"/>
  <c r="F43" i="17"/>
  <c r="AI9" i="17" s="1"/>
  <c r="V287" i="4"/>
  <c r="AE287" i="4"/>
  <c r="AB358" i="4"/>
  <c r="I398" i="4"/>
  <c r="V372" i="4"/>
  <c r="V355" i="4"/>
  <c r="V390" i="4"/>
  <c r="AB303" i="4"/>
  <c r="AE312" i="4"/>
  <c r="AE199" i="4"/>
  <c r="V317" i="4"/>
  <c r="V297" i="4"/>
  <c r="F82" i="17"/>
  <c r="E45" i="17"/>
  <c r="AG8" i="17" s="1"/>
  <c r="AE217" i="4"/>
  <c r="V210" i="4"/>
  <c r="V296" i="4"/>
  <c r="V358" i="4"/>
  <c r="AC398" i="4"/>
  <c r="AJ372" i="4"/>
  <c r="AE361" i="4"/>
  <c r="AB374" i="4"/>
  <c r="AE403" i="4"/>
  <c r="V211" i="4"/>
  <c r="AB399" i="4"/>
  <c r="AE308" i="4"/>
  <c r="V215" i="4"/>
  <c r="V332" i="4"/>
  <c r="E76" i="17"/>
  <c r="AB204" i="4"/>
  <c r="V322" i="4"/>
  <c r="AB405" i="4"/>
  <c r="V172" i="4"/>
  <c r="E47" i="17"/>
  <c r="AE8" i="17" s="1"/>
  <c r="AB217" i="4"/>
  <c r="V329" i="4"/>
  <c r="E54" i="17"/>
  <c r="Z8" i="17" s="1"/>
  <c r="V313" i="4"/>
  <c r="V316" i="4"/>
  <c r="V340" i="4"/>
  <c r="V266" i="4"/>
  <c r="AE404" i="4"/>
  <c r="AE238" i="4"/>
  <c r="AE366" i="4"/>
  <c r="F59" i="17"/>
  <c r="U9" i="17" s="1"/>
  <c r="V312" i="4"/>
  <c r="V109" i="4"/>
  <c r="AE320" i="4"/>
  <c r="AB327" i="4"/>
  <c r="AE389" i="4"/>
  <c r="AB361" i="4"/>
  <c r="V193" i="4"/>
  <c r="V139" i="4"/>
  <c r="AE119" i="4"/>
  <c r="C57" i="17"/>
  <c r="W6" i="17" s="1"/>
  <c r="V327" i="4"/>
  <c r="D74" i="17"/>
  <c r="C36" i="17"/>
  <c r="AP6" i="17" s="1"/>
  <c r="V341" i="4"/>
  <c r="C84" i="17"/>
  <c r="V347" i="4"/>
  <c r="AB118" i="4"/>
  <c r="V357" i="4"/>
  <c r="AJ365" i="4"/>
  <c r="V320" i="4"/>
  <c r="AI360" i="4"/>
  <c r="F62" i="17"/>
  <c r="R9" i="17" s="1"/>
  <c r="E58" i="17"/>
  <c r="V8" i="17" s="1"/>
  <c r="V244" i="4"/>
  <c r="V200" i="4"/>
  <c r="AE166" i="4"/>
  <c r="AE165" i="4"/>
  <c r="AE151" i="4"/>
  <c r="AB373" i="4"/>
  <c r="AE327" i="4"/>
  <c r="F42" i="17"/>
  <c r="AJ9" i="17" s="1"/>
  <c r="C39" i="17"/>
  <c r="AM6" i="17" s="1"/>
  <c r="C52" i="17"/>
  <c r="AB6" i="17" s="1"/>
  <c r="V282" i="4"/>
  <c r="V237" i="4"/>
  <c r="F26" i="17"/>
  <c r="AZ9" i="17" s="1"/>
  <c r="C69" i="17"/>
  <c r="AE386" i="4"/>
  <c r="F63" i="17"/>
  <c r="Q9" i="17" s="1"/>
  <c r="AB331" i="4"/>
  <c r="AB402" i="4"/>
  <c r="AB372" i="4"/>
  <c r="AB263" i="4"/>
  <c r="AB173" i="4"/>
  <c r="E75" i="17"/>
  <c r="AB312" i="4"/>
  <c r="E80" i="17"/>
  <c r="AB227" i="4"/>
  <c r="AE148" i="4"/>
  <c r="V345" i="4"/>
  <c r="AE279" i="4"/>
  <c r="AE202" i="4"/>
  <c r="AE195" i="4"/>
  <c r="C75" i="17"/>
  <c r="F50" i="17"/>
  <c r="C40" i="17"/>
  <c r="AL6" i="17" s="1"/>
  <c r="AB260" i="4"/>
  <c r="E34" i="17"/>
  <c r="AR8" i="17" s="1"/>
  <c r="D33" i="17"/>
  <c r="AS7" i="17" s="1"/>
  <c r="AE394" i="4"/>
  <c r="F35" i="17"/>
  <c r="AQ9" i="17" s="1"/>
  <c r="V373" i="4"/>
  <c r="E74" i="17"/>
  <c r="C51" i="17"/>
  <c r="AC6" i="17" s="1"/>
  <c r="V270" i="4"/>
  <c r="E55" i="17"/>
  <c r="Y8" i="17" s="1"/>
  <c r="V186" i="4"/>
  <c r="V227" i="4"/>
  <c r="E57" i="17"/>
  <c r="W8" i="17" s="1"/>
  <c r="AB401" i="4"/>
  <c r="AE399" i="4"/>
  <c r="V305" i="4"/>
  <c r="F60" i="17"/>
  <c r="T9" i="17" s="1"/>
  <c r="AE283" i="4"/>
  <c r="AB255" i="4"/>
  <c r="V147" i="4"/>
  <c r="AE336" i="4"/>
  <c r="AA397" i="4"/>
  <c r="V295" i="4"/>
  <c r="V280" i="4"/>
  <c r="C34" i="17"/>
  <c r="AR6" i="17" s="1"/>
  <c r="P351" i="4"/>
  <c r="C45" i="17"/>
  <c r="AG6" i="17" s="1"/>
  <c r="AC399" i="4"/>
  <c r="C64" i="17"/>
  <c r="P6" i="17" s="1"/>
  <c r="D67" i="17"/>
  <c r="D77" i="17"/>
  <c r="F67" i="17"/>
  <c r="M9" i="17" s="1"/>
  <c r="AA399" i="4"/>
  <c r="V164" i="4"/>
  <c r="V402" i="4"/>
  <c r="V154" i="4"/>
  <c r="AB319" i="4"/>
  <c r="F396" i="4"/>
  <c r="V393" i="4"/>
  <c r="F49" i="17"/>
  <c r="V104" i="4"/>
  <c r="V403" i="4"/>
  <c r="E72" i="17"/>
  <c r="C37" i="17"/>
  <c r="AO6" i="17" s="1"/>
  <c r="F58" i="17"/>
  <c r="V9" i="17" s="1"/>
  <c r="V204" i="4"/>
  <c r="F41" i="17"/>
  <c r="AK9" i="17" s="1"/>
  <c r="AE186" i="4"/>
  <c r="V216" i="4"/>
  <c r="E82" i="17"/>
  <c r="V117" i="4"/>
  <c r="E48" i="17"/>
  <c r="AD8" i="17" s="1"/>
  <c r="D70" i="17"/>
  <c r="AB324" i="4"/>
  <c r="V353" i="4"/>
  <c r="V165" i="4"/>
  <c r="AJ370" i="4"/>
  <c r="V256" i="4"/>
  <c r="V400" i="4"/>
  <c r="AB379" i="4"/>
  <c r="V174" i="4"/>
  <c r="AB200" i="4"/>
  <c r="V338" i="4"/>
  <c r="AB397" i="4"/>
  <c r="V336" i="4"/>
  <c r="F56" i="17"/>
  <c r="X9" i="17" s="1"/>
  <c r="AB273" i="4"/>
  <c r="V222" i="4"/>
  <c r="P381" i="4"/>
  <c r="E50" i="17"/>
  <c r="D53" i="17"/>
  <c r="AA7" i="17" s="1"/>
  <c r="C55" i="17"/>
  <c r="Y6" i="17" s="1"/>
  <c r="V194" i="4"/>
  <c r="E51" i="17"/>
  <c r="AC8" i="17" s="1"/>
  <c r="AJ369" i="4"/>
  <c r="V262" i="4"/>
  <c r="E81" i="17"/>
  <c r="AB109" i="4"/>
  <c r="AJ371" i="4"/>
  <c r="Y356" i="4"/>
  <c r="V395" i="4"/>
  <c r="C74" i="17"/>
  <c r="AE250" i="4"/>
  <c r="V170" i="4"/>
  <c r="C81" i="17"/>
  <c r="AD398" i="4"/>
  <c r="Y376" i="4"/>
  <c r="D56" i="17"/>
  <c r="C82" i="17"/>
  <c r="AE118" i="4"/>
  <c r="AB323" i="4"/>
  <c r="AE370" i="4"/>
  <c r="V344" i="4"/>
  <c r="V195" i="4"/>
  <c r="V346" i="4"/>
  <c r="V214" i="4"/>
  <c r="L397" i="4"/>
  <c r="V370" i="4"/>
  <c r="V389" i="4"/>
  <c r="I397" i="4"/>
  <c r="P361" i="4"/>
  <c r="V394" i="4"/>
  <c r="AE352" i="4"/>
  <c r="E64" i="17"/>
  <c r="P8" i="17" s="1"/>
  <c r="F48" i="17"/>
  <c r="AD9" i="17" s="1"/>
  <c r="V146" i="4"/>
  <c r="F30" i="17"/>
  <c r="AV9" i="17" s="1"/>
  <c r="V369" i="4"/>
  <c r="V343" i="4"/>
  <c r="G398" i="4"/>
  <c r="C35" i="17"/>
  <c r="AQ6" i="17" s="1"/>
  <c r="AB215" i="4"/>
  <c r="AE204" i="4"/>
  <c r="AE109" i="4"/>
  <c r="F25" i="17"/>
  <c r="BA9" i="17" s="1"/>
  <c r="F71" i="17"/>
  <c r="AE316" i="4"/>
  <c r="C85" i="17"/>
  <c r="Y391" i="4"/>
  <c r="V325" i="4"/>
  <c r="V269" i="4"/>
  <c r="V321" i="4"/>
  <c r="V351" i="4"/>
  <c r="V281" i="4"/>
  <c r="V277" i="4"/>
  <c r="V228" i="4"/>
  <c r="V218" i="4"/>
  <c r="V105" i="4"/>
  <c r="F74" i="17"/>
  <c r="E83" i="17"/>
  <c r="F68" i="17"/>
  <c r="AE397" i="4"/>
  <c r="F75" i="17"/>
  <c r="C78" i="17"/>
  <c r="D83" i="17"/>
  <c r="AE330" i="4"/>
  <c r="D54" i="17"/>
  <c r="Z7" i="17" s="1"/>
  <c r="F45" i="17"/>
  <c r="AG9" i="17" s="1"/>
  <c r="D75" i="17"/>
  <c r="E85" i="17"/>
  <c r="C83" i="17"/>
  <c r="AE203" i="4"/>
  <c r="D58" i="17"/>
  <c r="F33" i="17"/>
  <c r="AS9" i="17" s="1"/>
  <c r="V156" i="4"/>
  <c r="P395" i="4"/>
  <c r="P391" i="4" s="1"/>
  <c r="V361" i="4"/>
  <c r="J397" i="4"/>
  <c r="D43" i="17"/>
  <c r="AI7" i="17" s="1"/>
  <c r="V219" i="4"/>
  <c r="AE141" i="4"/>
  <c r="V175" i="4"/>
  <c r="V289" i="4"/>
  <c r="AJ375" i="4"/>
  <c r="V196" i="4"/>
  <c r="N398" i="4"/>
  <c r="AD400" i="4"/>
  <c r="AJ354" i="4"/>
  <c r="F77" i="17"/>
  <c r="V404" i="4"/>
  <c r="V398" i="4"/>
  <c r="G174" i="4"/>
  <c r="AE396" i="4"/>
  <c r="F61" i="17"/>
  <c r="S9" i="17" s="1"/>
  <c r="V176" i="4"/>
  <c r="AI377" i="4"/>
  <c r="AB390" i="4"/>
  <c r="AE345" i="4"/>
  <c r="AE305" i="4"/>
  <c r="AB290" i="4"/>
  <c r="AE285" i="4"/>
  <c r="AE280" i="4"/>
  <c r="AB232" i="4"/>
  <c r="AE201" i="4"/>
  <c r="AB131" i="4"/>
  <c r="E38" i="17"/>
  <c r="AN8" i="17" s="1"/>
  <c r="E65" i="17"/>
  <c r="O8" i="17" s="1"/>
  <c r="F55" i="17"/>
  <c r="Y9" i="17" s="1"/>
  <c r="AJ384" i="4"/>
  <c r="V397" i="4"/>
  <c r="D68" i="17"/>
  <c r="D62" i="17"/>
  <c r="F37" i="17"/>
  <c r="AO9" i="17" s="1"/>
  <c r="E79" i="17"/>
  <c r="C46" i="17"/>
  <c r="AF6" i="17" s="1"/>
  <c r="N396" i="4"/>
  <c r="G400" i="4"/>
  <c r="I396" i="4"/>
  <c r="AE374" i="4"/>
  <c r="V229" i="4"/>
  <c r="AE191" i="4"/>
  <c r="V335" i="4"/>
  <c r="AB352" i="4"/>
  <c r="V234" i="4"/>
  <c r="AB365" i="4"/>
  <c r="AB180" i="4"/>
  <c r="V309" i="4"/>
  <c r="P346" i="4"/>
  <c r="AB388" i="4"/>
  <c r="AJ374" i="4"/>
  <c r="C66" i="17"/>
  <c r="N6" i="17" s="1"/>
  <c r="AE353" i="4"/>
  <c r="D41" i="17"/>
  <c r="AK7" i="17" s="1"/>
  <c r="F53" i="17"/>
  <c r="AA9" i="17" s="1"/>
  <c r="E43" i="17"/>
  <c r="AI8" i="17" s="1"/>
  <c r="AJ386" i="4"/>
  <c r="C38" i="17"/>
  <c r="AN6" i="17" s="1"/>
  <c r="C58" i="17"/>
  <c r="V6" i="17" s="1"/>
  <c r="E68" i="17"/>
  <c r="C65" i="17"/>
  <c r="O6" i="17" s="1"/>
  <c r="AE168" i="4"/>
  <c r="C47" i="17"/>
  <c r="AE6" i="17" s="1"/>
  <c r="E33" i="17"/>
  <c r="AS8" i="17" s="1"/>
  <c r="C73" i="17"/>
  <c r="E69" i="17"/>
  <c r="V248" i="4"/>
  <c r="F51" i="17"/>
  <c r="AC9" i="17" s="1"/>
  <c r="F36" i="17"/>
  <c r="AP9" i="17" s="1"/>
  <c r="D50" i="17"/>
  <c r="V333" i="4"/>
  <c r="V387" i="4"/>
  <c r="N397" i="4"/>
  <c r="AC397" i="4"/>
  <c r="F38" i="17"/>
  <c r="AN9" i="17" s="1"/>
  <c r="V181" i="4"/>
  <c r="AJ388" i="4"/>
  <c r="V253" i="4"/>
  <c r="V185" i="4"/>
  <c r="AB286" i="4"/>
  <c r="Y371" i="4"/>
  <c r="AB363" i="4"/>
  <c r="AE249" i="4"/>
  <c r="AB202" i="4"/>
  <c r="AB389" i="4"/>
  <c r="AE294" i="4"/>
  <c r="AE275" i="4"/>
  <c r="AE271" i="4"/>
  <c r="AE171" i="4"/>
  <c r="AB140" i="4"/>
  <c r="AB124" i="4"/>
  <c r="R397" i="4"/>
  <c r="C77" i="17"/>
  <c r="C76" i="17"/>
  <c r="D40" i="17"/>
  <c r="AL7" i="17" s="1"/>
  <c r="D60" i="17"/>
  <c r="E53" i="17"/>
  <c r="AA8" i="17" s="1"/>
  <c r="V354" i="4"/>
  <c r="AB226" i="4"/>
  <c r="V334" i="4"/>
  <c r="D49" i="17"/>
  <c r="V314" i="4"/>
  <c r="AB233" i="4"/>
  <c r="AJ382" i="4"/>
  <c r="AJ364" i="4"/>
  <c r="AE295" i="4"/>
  <c r="V383" i="4"/>
  <c r="V301" i="4"/>
  <c r="AE337" i="4"/>
  <c r="AB351" i="4"/>
  <c r="V365" i="4"/>
  <c r="D78" i="17"/>
  <c r="D52" i="17"/>
  <c r="AB7" i="17" s="1"/>
  <c r="D34" i="17"/>
  <c r="AR7" i="17" s="1"/>
  <c r="V362" i="4"/>
  <c r="V388" i="4"/>
  <c r="F52" i="17"/>
  <c r="AB9" i="17" s="1"/>
  <c r="E42" i="17"/>
  <c r="AJ8" i="17" s="1"/>
  <c r="V323" i="4"/>
  <c r="C42" i="17"/>
  <c r="AJ6" i="17" s="1"/>
  <c r="D66" i="17"/>
  <c r="AF397" i="4"/>
  <c r="AE376" i="4"/>
  <c r="D80" i="17"/>
  <c r="E37" i="17"/>
  <c r="AO8" i="17" s="1"/>
  <c r="F76" i="17"/>
  <c r="V310" i="4"/>
  <c r="D55" i="17"/>
  <c r="V223" i="4"/>
  <c r="AB297" i="4"/>
  <c r="E56" i="17"/>
  <c r="X8" i="17" s="1"/>
  <c r="E40" i="17"/>
  <c r="AL8" i="17" s="1"/>
  <c r="AE334" i="4"/>
  <c r="C70" i="17"/>
  <c r="E71" i="17"/>
  <c r="F398" i="4"/>
  <c r="AJ373" i="4"/>
  <c r="AJ376" i="4"/>
  <c r="C56" i="17"/>
  <c r="X6" i="17" s="1"/>
  <c r="V226" i="4"/>
  <c r="AB230" i="4"/>
  <c r="AE321" i="4"/>
  <c r="V230" i="4"/>
  <c r="AB305" i="4"/>
  <c r="R398" i="4"/>
  <c r="AE398" i="4"/>
  <c r="AB335" i="4"/>
  <c r="AB325" i="4"/>
  <c r="AE318" i="4"/>
  <c r="AE315" i="4"/>
  <c r="AB298" i="4"/>
  <c r="AE152" i="4"/>
  <c r="V106" i="4"/>
  <c r="AB306" i="4"/>
  <c r="AE302" i="4"/>
  <c r="AB248" i="4"/>
  <c r="AB237" i="4"/>
  <c r="AB229" i="4"/>
  <c r="AE225" i="4"/>
  <c r="V396" i="4"/>
  <c r="AB387" i="4"/>
  <c r="AB375" i="4"/>
  <c r="AB364" i="4"/>
  <c r="AE331" i="4"/>
  <c r="AE310" i="4"/>
  <c r="AE286" i="4"/>
  <c r="V330" i="4"/>
  <c r="AJ363" i="4"/>
  <c r="AI383" i="4"/>
  <c r="AB396" i="4"/>
  <c r="AE363" i="4"/>
  <c r="AB337" i="4"/>
  <c r="AB249" i="4"/>
  <c r="AE164" i="4"/>
  <c r="AB340" i="4"/>
  <c r="AB395" i="4"/>
  <c r="AB362" i="4"/>
  <c r="AE307" i="4"/>
  <c r="AE303" i="4"/>
  <c r="AE234" i="4"/>
  <c r="AB219" i="4"/>
  <c r="AB157" i="4"/>
  <c r="F73" i="17"/>
  <c r="C71" i="17"/>
  <c r="C80" i="17"/>
  <c r="V385" i="4"/>
  <c r="AB218" i="4"/>
  <c r="AE179" i="4"/>
  <c r="AB146" i="4"/>
  <c r="AB137" i="4"/>
  <c r="AB121" i="4"/>
  <c r="AE117" i="4"/>
  <c r="D84" i="17"/>
  <c r="C68" i="17"/>
  <c r="F34" i="17"/>
  <c r="AR9" i="17" s="1"/>
  <c r="C67" i="17"/>
  <c r="M6" i="17" s="1"/>
  <c r="C43" i="17"/>
  <c r="AI6" i="17" s="1"/>
  <c r="C41" i="17"/>
  <c r="AK6" i="17" s="1"/>
  <c r="C79" i="17"/>
  <c r="V236" i="4"/>
  <c r="V307" i="4"/>
  <c r="V375" i="4"/>
  <c r="V349" i="4"/>
  <c r="E67" i="17"/>
  <c r="M8" i="17" s="1"/>
  <c r="D82" i="17"/>
  <c r="D79" i="17"/>
  <c r="E46" i="17"/>
  <c r="AF8" i="17" s="1"/>
  <c r="F84" i="17"/>
  <c r="D36" i="17"/>
  <c r="AP7" i="17" s="1"/>
  <c r="V252" i="4"/>
  <c r="F83" i="17"/>
  <c r="V386" i="4"/>
  <c r="C44" i="17"/>
  <c r="AH6" i="17" s="1"/>
  <c r="AE343" i="4"/>
  <c r="V180" i="4"/>
  <c r="V360" i="4"/>
  <c r="AE156" i="4"/>
  <c r="AB105" i="4"/>
  <c r="E84" i="17"/>
  <c r="C49" i="17"/>
  <c r="D76" i="17"/>
  <c r="F47" i="17"/>
  <c r="AE9" i="17" s="1"/>
  <c r="V224" i="4"/>
  <c r="F81" i="17"/>
  <c r="D42" i="17"/>
  <c r="AJ7" i="17" s="1"/>
  <c r="D85" i="17"/>
  <c r="D73" i="17"/>
  <c r="E41" i="17"/>
  <c r="AK8" i="17" s="1"/>
  <c r="E36" i="17"/>
  <c r="AP8" i="17" s="1"/>
  <c r="V391" i="4"/>
  <c r="J399" i="4"/>
  <c r="C33" i="17"/>
  <c r="AS6" i="17" s="1"/>
  <c r="V205" i="4"/>
  <c r="V337" i="4"/>
  <c r="AI358" i="4"/>
  <c r="E78" i="17"/>
  <c r="C72" i="17"/>
  <c r="V376" i="4"/>
  <c r="F80" i="17"/>
  <c r="D44" i="17"/>
  <c r="AH7" i="17" s="1"/>
  <c r="AE325" i="4"/>
  <c r="F72" i="17"/>
  <c r="C54" i="17"/>
  <c r="Z6" i="17" s="1"/>
  <c r="V298" i="4"/>
  <c r="D51" i="17"/>
  <c r="AC7" i="17" s="1"/>
  <c r="C48" i="17"/>
  <c r="AD6" i="17" s="1"/>
  <c r="E44" i="17"/>
  <c r="AH8" i="17" s="1"/>
  <c r="AB391" i="4"/>
  <c r="O400" i="4"/>
  <c r="G399" i="4"/>
  <c r="F65" i="17"/>
  <c r="O9" i="17" s="1"/>
  <c r="L399" i="4"/>
  <c r="V163" i="4"/>
  <c r="V379" i="4"/>
  <c r="F54" i="17"/>
  <c r="Z9" i="17" s="1"/>
  <c r="D47" i="17"/>
  <c r="AE7" i="17" s="1"/>
  <c r="E77" i="17"/>
  <c r="F69" i="17"/>
  <c r="D72" i="17"/>
  <c r="C50" i="17"/>
  <c r="D48" i="17"/>
  <c r="AD7" i="17" s="1"/>
  <c r="C53" i="17"/>
  <c r="AA6" i="17" s="1"/>
  <c r="V240" i="4"/>
  <c r="V285" i="4"/>
  <c r="E49" i="17"/>
  <c r="F40" i="17"/>
  <c r="AL9" i="17" s="1"/>
  <c r="F85" i="17"/>
  <c r="AE346" i="4"/>
  <c r="AJ362" i="4"/>
  <c r="AJ378" i="4"/>
  <c r="D37" i="17"/>
  <c r="AO7" i="17" s="1"/>
  <c r="D81" i="17"/>
  <c r="F64" i="17"/>
  <c r="P9" i="17" s="1"/>
  <c r="F46" i="17"/>
  <c r="AF9" i="17" s="1"/>
  <c r="V384" i="4"/>
  <c r="AB224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8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8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8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8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<sst xmlns="http://schemas.openxmlformats.org/spreadsheetml/2006/main" count="357" uniqueCount="142">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</sst>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'1_WeeklyPrices'!$C$5:$C$10</c:f>
              <c:numCache>
                <c:formatCode>#,##0.00_ </c:formatCode>
                <c:ptCount val="6"/>
                <c:pt idx="0">
                  <c:v>3.0222000000000002</c:v>
                </c:pt>
                <c:pt idx="1">
                  <c:v>3.0487500000000001</c:v>
                </c:pt>
                <c:pt idx="2">
                  <c:v>2.8441999999999998</c:v>
                </c:pt>
                <c:pt idx="3">
                  <c:v>2.7864</c:v>
                </c:pt>
                <c:pt idx="4">
                  <c:v>2.8693999999999997</c:v>
                </c:pt>
                <c:pt idx="5">
                  <c:v>3.0152000000000001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933-B8C9-ACD627D081CF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'1_WeeklyPrices'!$D$5:$D$10</c:f>
              <c:numCache>
                <c:formatCode>#,##0.00_ </c:formatCode>
                <c:ptCount val="6"/>
                <c:pt idx="0">
                  <c:v>2.9609999999999999</c:v>
                </c:pt>
                <c:pt idx="1">
                  <c:v>2.9650000000000003</c:v>
                </c:pt>
                <c:pt idx="2">
                  <c:v>2.8439999999999999</c:v>
                </c:pt>
                <c:pt idx="3">
                  <c:v>2.8589999999999995</c:v>
                </c:pt>
                <c:pt idx="4">
                  <c:v>2.919</c:v>
                </c:pt>
                <c:pt idx="5">
                  <c:v>2.9889999999999999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933-B8C9-ACD627D081CF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11.342000000000001</c:v>
                </c:pt>
                <c:pt idx="1">
                  <c:v>11.25375</c:v>
                </c:pt>
                <c:pt idx="2">
                  <c:v>11.354000000000003</c:v>
                </c:pt>
                <c:pt idx="3">
                  <c:v>11.189</c:v>
                </c:pt>
                <c:pt idx="4">
                  <c:v>11.918600000000001</c:v>
                </c:pt>
                <c:pt idx="5">
                  <c:v>11.959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5-4933-B8C9-ACD627D081CF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'1_WeeklyPrices'!$F$5:$F$10</c:f>
              <c:numCache>
                <c:formatCode>#,##0.00_ </c:formatCode>
                <c:ptCount val="6"/>
                <c:pt idx="0">
                  <c:v>11.2788</c:v>
                </c:pt>
                <c:pt idx="1">
                  <c:v>10.971599999999999</c:v>
                </c:pt>
                <c:pt idx="2">
                  <c:v>11.130600000000001</c:v>
                </c:pt>
                <c:pt idx="3">
                  <c:v>11.010400000000001</c:v>
                </c:pt>
                <c:pt idx="4">
                  <c:v>11.022400000000001</c:v>
                </c:pt>
                <c:pt idx="5">
                  <c:v>11.3986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5-4933-B8C9-ACD627D0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'0_Prices'!$AE$354:$AE$384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'0_Prices'!$AJ$354:$AJ$384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'0_Prices'!$D$354:$D$384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'0_Prices'!$AI$354:$AI$384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'0_Prices'!$AB$324:$AB$405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'0_Prices'!$AC$324:$AC$405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'0_Prices'!$AA$324:$AA$405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'0_Prices'!$M$322:$M$405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'0_Prices'!$K$322:$K$405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'0_Prices'!$M$324:$M$405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'0_Prices'!$D$324:$D$405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'0_Prices'!$K$324:$K$405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173630</xdr:colOff>
      <xdr:row>36</xdr:row>
      <xdr:rowOff>31787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C39C1D6-1071-4F6B-A473-E0D167B1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95461</xdr:colOff>
      <xdr:row>7</xdr:row>
      <xdr:rowOff>91868</xdr:rowOff>
    </xdr:from>
    <xdr:ext cx="954107" cy="292388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2FAFEF4-6D54-4BB6-B889-F27662DFE2E3}"/>
            </a:ext>
          </a:extLst>
        </xdr:cNvPr>
        <xdr:cNvSpPr txBox="1"/>
      </xdr:nvSpPr>
      <xdr:spPr>
        <a:xfrm>
          <a:off x="6498378" y="2346118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14"/>
  <sheetViews>
    <sheetView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C9" sqref="C9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09W3</v>
      </c>
      <c r="D5" s="13">
        <v>45916</v>
      </c>
      <c r="E5" s="57">
        <v>2.9249999999999998</v>
      </c>
      <c r="F5" s="3">
        <f t="shared" ref="F5" si="1">E5-E6</f>
        <v>0.17499999999999982</v>
      </c>
      <c r="G5" s="25">
        <f t="shared" ref="G5" si="2">E5-K5</f>
        <v>-0.14500000000000002</v>
      </c>
      <c r="H5" s="57">
        <v>2.9249999999999998</v>
      </c>
      <c r="I5" s="3">
        <f t="shared" ref="I5" si="3">H5-H6</f>
        <v>0.17999999999999972</v>
      </c>
      <c r="J5" s="25">
        <f t="shared" ref="J5" si="4">H5-K5</f>
        <v>-0.14500000000000002</v>
      </c>
      <c r="K5" s="58">
        <v>3.07</v>
      </c>
      <c r="L5" s="25">
        <f t="shared" ref="L5" si="5">K5-K6</f>
        <v>0.16999999999999993</v>
      </c>
      <c r="M5" s="58">
        <v>3.1030000000000002</v>
      </c>
      <c r="N5" s="3">
        <f t="shared" ref="N5" si="6">M5-M6</f>
        <v>0.16200000000000037</v>
      </c>
      <c r="O5" s="3">
        <f t="shared" ref="O5" si="7">M5-K5</f>
        <v>3.3000000000000362E-2</v>
      </c>
      <c r="P5" s="32"/>
      <c r="Q5" s="58">
        <v>11.45</v>
      </c>
      <c r="R5" s="25">
        <f t="shared" ref="R5" si="8">Q5-Q6</f>
        <v>9.4999999999998863E-2</v>
      </c>
      <c r="S5" s="76">
        <v>1.1866000000000001</v>
      </c>
      <c r="T5" s="70">
        <v>32.329000000000001</v>
      </c>
      <c r="U5" s="79">
        <f t="shared" ref="U5" si="9">ROUND(T5/$U$1*S5,3)</f>
        <v>11.243</v>
      </c>
      <c r="V5" s="3">
        <f t="shared" ref="V5" si="10">U5-U6</f>
        <v>1.1000000000001009E-2</v>
      </c>
      <c r="W5" s="5"/>
      <c r="X5" s="71">
        <v>64.52</v>
      </c>
      <c r="Y5" s="15"/>
      <c r="Z5" s="10"/>
      <c r="AA5" s="10">
        <f t="shared" ref="AA5" si="11">Q5-M5</f>
        <v>8.3469999999999995</v>
      </c>
      <c r="AB5" s="10">
        <f t="shared" ref="AB5" si="12">U5-M5</f>
        <v>8.14</v>
      </c>
      <c r="AC5" s="36">
        <f t="shared" ref="AC5" si="13">H5-M5</f>
        <v>-0.17800000000000038</v>
      </c>
      <c r="AD5" s="36">
        <f t="shared" ref="AD5" si="14">K5-M5</f>
        <v>-3.3000000000000362E-2</v>
      </c>
      <c r="AE5" s="36">
        <f t="shared" ref="AE5" si="15">Q5-U5</f>
        <v>0.20699999999999896</v>
      </c>
      <c r="AF5" s="36">
        <f t="shared" ref="AF5" si="16">M5*1.15</f>
        <v>3.5684499999999999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09W2</v>
      </c>
      <c r="D6" s="13">
        <v>45912</v>
      </c>
      <c r="E6" s="57">
        <v>2.75</v>
      </c>
      <c r="F6" s="3">
        <f t="shared" ref="F6" si="18">E6-E7</f>
        <v>4.9999999999998934E-3</v>
      </c>
      <c r="G6" s="25">
        <f t="shared" ref="G6" si="19">E6-K6</f>
        <v>-0.14999999999999991</v>
      </c>
      <c r="H6" s="57">
        <v>2.7450000000000001</v>
      </c>
      <c r="I6" s="3">
        <f t="shared" ref="I6" si="20">H6-H7</f>
        <v>1.5000000000000124E-2</v>
      </c>
      <c r="J6" s="25">
        <f t="shared" ref="J6" si="21">H6-K6</f>
        <v>-0.1549999999999998</v>
      </c>
      <c r="K6" s="58">
        <v>2.9</v>
      </c>
      <c r="L6" s="25">
        <f t="shared" ref="L6" si="22">K6-K7</f>
        <v>9.4999999999999751E-2</v>
      </c>
      <c r="M6" s="58">
        <v>2.9409999999999998</v>
      </c>
      <c r="N6" s="3">
        <f t="shared" ref="N6" si="23">M6-M7</f>
        <v>6.9999999999996732E-3</v>
      </c>
      <c r="O6" s="3">
        <f t="shared" ref="O6" si="24">M6-K6</f>
        <v>4.0999999999999925E-2</v>
      </c>
      <c r="P6" s="32"/>
      <c r="Q6" s="58">
        <v>11.355</v>
      </c>
      <c r="R6" s="25">
        <f t="shared" ref="R6" si="25">Q6-Q7</f>
        <v>9.9999999999997868E-3</v>
      </c>
      <c r="S6" s="76">
        <v>1.1733</v>
      </c>
      <c r="T6" s="70">
        <v>32.661999999999999</v>
      </c>
      <c r="U6" s="79">
        <f t="shared" ref="U6" si="26">ROUND(T6/$U$1*S6,3)</f>
        <v>11.231999999999999</v>
      </c>
      <c r="V6" s="3">
        <f t="shared" ref="V6" si="27">U6-U7</f>
        <v>0.1169999999999991</v>
      </c>
      <c r="W6" s="5"/>
      <c r="X6" s="71">
        <v>62.69</v>
      </c>
      <c r="Y6" s="15"/>
      <c r="Z6" s="10"/>
      <c r="AA6" s="10">
        <f t="shared" ref="AA6" si="28">Q6-M6</f>
        <v>8.4140000000000015</v>
      </c>
      <c r="AB6" s="10">
        <f t="shared" ref="AB6" si="29">U6-M6</f>
        <v>8.2910000000000004</v>
      </c>
      <c r="AC6" s="36">
        <f t="shared" ref="AC6" si="30">H6-M6</f>
        <v>-0.19599999999999973</v>
      </c>
      <c r="AD6" s="36">
        <f t="shared" ref="AD6" si="31">K6-M6</f>
        <v>-4.0999999999999925E-2</v>
      </c>
      <c r="AE6" s="36">
        <f t="shared" ref="AE6" si="32">Q6-U6</f>
        <v>0.12300000000000111</v>
      </c>
      <c r="AF6" s="36">
        <f t="shared" ref="AF6" si="33">M6*1.15</f>
        <v>3.3821499999999998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+ 1</f>
        <v>09W2</v>
      </c>
      <c r="D7" s="13">
        <v>45911</v>
      </c>
      <c r="E7" s="57">
        <v>2.7450000000000001</v>
      </c>
      <c r="F7" s="3">
        <f t="shared" ref="F7:F13" si="35">E7-E8</f>
        <v>1.0000000000000231E-2</v>
      </c>
      <c r="G7" s="25">
        <f t="shared" ref="G7" si="36">E7-K7</f>
        <v>-6.0000000000000053E-2</v>
      </c>
      <c r="H7" s="57">
        <v>2.73</v>
      </c>
      <c r="I7" s="3">
        <f t="shared" ref="I7:I13" si="37">H7-H8</f>
        <v>-1.0000000000000231E-2</v>
      </c>
      <c r="J7" s="25">
        <f t="shared" ref="J7" si="38">H7-K7</f>
        <v>-7.5000000000000178E-2</v>
      </c>
      <c r="K7" s="58">
        <v>2.8050000000000002</v>
      </c>
      <c r="L7" s="25">
        <f t="shared" ref="L7:L13" si="39">K7-K8</f>
        <v>-8.4999999999999964E-2</v>
      </c>
      <c r="M7" s="58">
        <v>2.9340000000000002</v>
      </c>
      <c r="N7" s="3">
        <f t="shared" ref="N7:N13" si="40">M7-M8</f>
        <v>-9.4999999999999751E-2</v>
      </c>
      <c r="O7" s="3">
        <f t="shared" ref="O7" si="41">M7-K7</f>
        <v>0.129</v>
      </c>
      <c r="P7" s="32"/>
      <c r="Q7" s="58">
        <v>11.345000000000001</v>
      </c>
      <c r="R7" s="25">
        <f t="shared" ref="R7:R13" si="42">Q7-Q8</f>
        <v>9.9999999999997868E-3</v>
      </c>
      <c r="S7" s="76">
        <v>1.1733</v>
      </c>
      <c r="T7" s="70">
        <v>32.323</v>
      </c>
      <c r="U7" s="79">
        <f t="shared" ref="U7" si="43">ROUND(T7/$U$1*S7,3)</f>
        <v>11.115</v>
      </c>
      <c r="V7" s="3">
        <f t="shared" ref="V7" si="44">U7-U8</f>
        <v>-0.23600000000000065</v>
      </c>
      <c r="W7" s="5"/>
      <c r="X7" s="71">
        <v>62.37</v>
      </c>
      <c r="Y7" s="15"/>
      <c r="Z7" s="10"/>
      <c r="AA7" s="10">
        <f t="shared" ref="AA7" si="45">Q7-M7</f>
        <v>8.4110000000000014</v>
      </c>
      <c r="AB7" s="10">
        <f t="shared" ref="AB7" si="46">U7-M7</f>
        <v>8.1810000000000009</v>
      </c>
      <c r="AC7" s="36">
        <f t="shared" ref="AC7" si="47">H7-M7</f>
        <v>-0.20400000000000018</v>
      </c>
      <c r="AD7" s="36">
        <f t="shared" ref="AD7" si="48">K7-M7</f>
        <v>-0.129</v>
      </c>
      <c r="AE7" s="36">
        <f t="shared" ref="AE7" si="49">Q7-U7</f>
        <v>0.23000000000000043</v>
      </c>
      <c r="AF7" s="36">
        <f t="shared" ref="AF7" si="50">M7*1.15</f>
        <v>3.3740999999999999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+ 1</f>
        <v>09W2</v>
      </c>
      <c r="D8" s="13">
        <v>45910</v>
      </c>
      <c r="E8" s="57">
        <v>2.7349999999999999</v>
      </c>
      <c r="F8" s="3">
        <f t="shared" si="35"/>
        <v>-9.5000000000000195E-2</v>
      </c>
      <c r="G8" s="25">
        <f t="shared" ref="G8" si="52">E8-K8</f>
        <v>-0.15500000000000025</v>
      </c>
      <c r="H8" s="57">
        <v>2.74</v>
      </c>
      <c r="I8" s="3">
        <f t="shared" si="37"/>
        <v>-9.4999999999999751E-2</v>
      </c>
      <c r="J8" s="25">
        <f t="shared" ref="J8" si="53">H8-K8</f>
        <v>-0.14999999999999991</v>
      </c>
      <c r="K8" s="58">
        <v>2.89</v>
      </c>
      <c r="L8" s="25">
        <f t="shared" si="39"/>
        <v>-0.20999999999999996</v>
      </c>
      <c r="M8" s="58">
        <v>3.0289999999999999</v>
      </c>
      <c r="N8" s="3">
        <f t="shared" si="40"/>
        <v>-8.8000000000000078E-2</v>
      </c>
      <c r="O8" s="3">
        <f t="shared" ref="O8" si="54">M8-K8</f>
        <v>0.13899999999999979</v>
      </c>
      <c r="P8" s="32"/>
      <c r="Q8" s="58">
        <v>11.335000000000001</v>
      </c>
      <c r="R8" s="25">
        <f t="shared" si="42"/>
        <v>5.0000000000007816E-3</v>
      </c>
      <c r="S8" s="76">
        <v>1.1693</v>
      </c>
      <c r="T8" s="70">
        <v>33.122</v>
      </c>
      <c r="U8" s="79">
        <f t="shared" ref="U8" si="55">ROUND(T8/$U$1*S8,3)</f>
        <v>11.351000000000001</v>
      </c>
      <c r="V8" s="3">
        <f t="shared" ref="V8:V14" si="56">U8-U9</f>
        <v>5.3000000000000824E-2</v>
      </c>
      <c r="W8" s="5"/>
      <c r="X8" s="71">
        <v>63.67</v>
      </c>
      <c r="Y8" s="15"/>
      <c r="Z8" s="10"/>
      <c r="AA8" s="10">
        <f t="shared" ref="AA8" si="57">Q8-M8</f>
        <v>8.3060000000000009</v>
      </c>
      <c r="AB8" s="10">
        <f t="shared" ref="AB8" si="58">U8-M8</f>
        <v>8.322000000000001</v>
      </c>
      <c r="AC8" s="36">
        <f t="shared" ref="AC8" si="59">H8-M8</f>
        <v>-0.2889999999999997</v>
      </c>
      <c r="AD8" s="36">
        <f t="shared" ref="AD8" si="60">K8-M8</f>
        <v>-0.13899999999999979</v>
      </c>
      <c r="AE8" s="36">
        <f t="shared" ref="AE8" si="61">Q8-U8</f>
        <v>-1.6000000000000014E-2</v>
      </c>
      <c r="AF8" s="36">
        <f t="shared" ref="AF8" si="62">M8*1.15</f>
        <v>3.4833499999999997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3">TEXT(MONTH(D9), "00") &amp; "W" &amp; INT((DAY(D9) - 1) / 7) + 1</f>
        <v>09W2</v>
      </c>
      <c r="D9" s="13">
        <v>45909</v>
      </c>
      <c r="E9" s="57">
        <v>2.83</v>
      </c>
      <c r="F9" s="3">
        <f t="shared" si="35"/>
        <v>-9.9999999999997868E-3</v>
      </c>
      <c r="G9" s="25">
        <f t="shared" ref="G9" si="64">E9-K9</f>
        <v>-0.27</v>
      </c>
      <c r="H9" s="57">
        <v>2.835</v>
      </c>
      <c r="I9" s="3">
        <f t="shared" si="37"/>
        <v>-1.5000000000000124E-2</v>
      </c>
      <c r="J9" s="25">
        <f t="shared" ref="J9" si="65">H9-K9</f>
        <v>-0.26500000000000012</v>
      </c>
      <c r="K9" s="58">
        <v>3.1</v>
      </c>
      <c r="L9" s="25">
        <f t="shared" si="39"/>
        <v>-9.9999999999997868E-3</v>
      </c>
      <c r="M9" s="58">
        <v>3.117</v>
      </c>
      <c r="N9" s="3">
        <f t="shared" si="40"/>
        <v>2.7000000000000135E-2</v>
      </c>
      <c r="O9" s="3">
        <f t="shared" ref="O9" si="66">M9-K9</f>
        <v>1.6999999999999904E-2</v>
      </c>
      <c r="P9" s="32"/>
      <c r="Q9" s="58">
        <v>11.33</v>
      </c>
      <c r="R9" s="25">
        <f t="shared" si="42"/>
        <v>-1.5000000000000568E-2</v>
      </c>
      <c r="S9" s="76">
        <v>1.1706000000000001</v>
      </c>
      <c r="T9" s="70">
        <v>32.930999999999997</v>
      </c>
      <c r="U9" s="79">
        <f t="shared" ref="U9" si="67">ROUND(T9/$U$1*S9,3)</f>
        <v>11.298</v>
      </c>
      <c r="V9" s="3">
        <f t="shared" si="56"/>
        <v>-9.9999999999999645E-2</v>
      </c>
      <c r="W9" s="5"/>
      <c r="X9" s="71">
        <v>62.63</v>
      </c>
      <c r="Y9" s="15"/>
      <c r="Z9" s="10"/>
      <c r="AA9" s="10">
        <f t="shared" ref="AA9" si="68">Q9-M9</f>
        <v>8.213000000000001</v>
      </c>
      <c r="AB9" s="10">
        <f t="shared" ref="AB9" si="69">U9-M9</f>
        <v>8.1810000000000009</v>
      </c>
      <c r="AC9" s="36">
        <f t="shared" ref="AC9" si="70">H9-M9</f>
        <v>-0.28200000000000003</v>
      </c>
      <c r="AD9" s="36">
        <f t="shared" ref="AD9" si="71">K9-M9</f>
        <v>-1.6999999999999904E-2</v>
      </c>
      <c r="AE9" s="36">
        <f t="shared" ref="AE9" si="72">Q9-U9</f>
        <v>3.2000000000000028E-2</v>
      </c>
      <c r="AF9" s="36">
        <f t="shared" ref="AF9" si="73">M9*1.15</f>
        <v>3.5845499999999997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74">TEXT(MONTH(D10), "00") &amp; "W" &amp; INT((DAY(D10) - 1) / 7) + 1</f>
        <v>09W2</v>
      </c>
      <c r="D10" s="13">
        <v>45908</v>
      </c>
      <c r="E10" s="57">
        <v>2.84</v>
      </c>
      <c r="F10" s="3">
        <f t="shared" si="35"/>
        <v>8.0000000000000071E-2</v>
      </c>
      <c r="G10" s="25">
        <f t="shared" ref="G10" si="75">E10-K10</f>
        <v>-0.27</v>
      </c>
      <c r="H10" s="57">
        <v>2.85</v>
      </c>
      <c r="I10" s="3">
        <f t="shared" si="37"/>
        <v>8.4999999999999964E-2</v>
      </c>
      <c r="J10" s="25">
        <f t="shared" ref="J10" si="76">H10-K10</f>
        <v>-0.25999999999999979</v>
      </c>
      <c r="K10" s="58">
        <v>3.11</v>
      </c>
      <c r="L10" s="25">
        <f t="shared" si="39"/>
        <v>6.4999999999999947E-2</v>
      </c>
      <c r="M10" s="58">
        <v>3.09</v>
      </c>
      <c r="N10" s="3">
        <f t="shared" si="40"/>
        <v>4.1999999999999815E-2</v>
      </c>
      <c r="O10" s="3">
        <f t="shared" ref="O10" si="77">M10-K10</f>
        <v>-2.0000000000000018E-2</v>
      </c>
      <c r="P10" s="32"/>
      <c r="Q10" s="58">
        <v>11.345000000000001</v>
      </c>
      <c r="R10" s="25">
        <f t="shared" si="42"/>
        <v>4.4999999999999929E-2</v>
      </c>
      <c r="S10" s="76">
        <v>1.1761999999999999</v>
      </c>
      <c r="T10" s="70">
        <v>33.064</v>
      </c>
      <c r="U10" s="79">
        <f t="shared" ref="U10" si="78">ROUND(T10/$U$1*S10,3)</f>
        <v>11.398</v>
      </c>
      <c r="V10" s="3">
        <f t="shared" si="56"/>
        <v>0.41999999999999993</v>
      </c>
      <c r="W10" s="5"/>
      <c r="X10" s="71">
        <v>62.26</v>
      </c>
      <c r="Y10" s="15"/>
      <c r="Z10" s="10"/>
      <c r="AA10" s="10">
        <f t="shared" ref="AA10" si="79">Q10-M10</f>
        <v>8.2550000000000008</v>
      </c>
      <c r="AB10" s="10">
        <f t="shared" ref="AB10" si="80">U10-M10</f>
        <v>8.3079999999999998</v>
      </c>
      <c r="AC10" s="36">
        <f t="shared" ref="AC10" si="81">H10-M10</f>
        <v>-0.23999999999999977</v>
      </c>
      <c r="AD10" s="36">
        <f t="shared" ref="AD10" si="82">K10-M10</f>
        <v>2.0000000000000018E-2</v>
      </c>
      <c r="AE10" s="36">
        <f t="shared" ref="AE10" si="83">Q10-U10</f>
        <v>-5.2999999999999048E-2</v>
      </c>
      <c r="AF10" s="36">
        <f t="shared" ref="AF10" si="84">M10*1.15</f>
        <v>3.5534999999999997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:C14" si="85">TEXT(MONTH(D11), "00") &amp; "W" &amp; INT((DAY(D11) - 1) / 7) + 1</f>
        <v>09W1</v>
      </c>
      <c r="D11" s="13">
        <v>45905</v>
      </c>
      <c r="E11" s="57">
        <v>2.76</v>
      </c>
      <c r="F11" s="3">
        <f t="shared" si="35"/>
        <v>-5.500000000000016E-2</v>
      </c>
      <c r="G11" s="25">
        <f t="shared" ref="G11" si="86">E11-K11</f>
        <v>-0.28500000000000014</v>
      </c>
      <c r="H11" s="57">
        <v>2.7650000000000001</v>
      </c>
      <c r="I11" s="3">
        <f t="shared" si="37"/>
        <v>-8.0000000000000071E-2</v>
      </c>
      <c r="J11" s="25">
        <f t="shared" ref="J11" si="87">H11-K11</f>
        <v>-0.2799999999999998</v>
      </c>
      <c r="K11" s="58">
        <v>3.0449999999999999</v>
      </c>
      <c r="L11" s="25">
        <f t="shared" si="39"/>
        <v>-5.0000000000000266E-2</v>
      </c>
      <c r="M11" s="58">
        <v>3.048</v>
      </c>
      <c r="N11" s="3">
        <f t="shared" si="40"/>
        <v>-2.5999999999999801E-2</v>
      </c>
      <c r="O11" s="3">
        <f t="shared" ref="O11" si="88">M11-K11</f>
        <v>3.0000000000001137E-3</v>
      </c>
      <c r="P11" s="32"/>
      <c r="Q11" s="58">
        <v>11.3</v>
      </c>
      <c r="R11" s="25">
        <f t="shared" si="42"/>
        <v>5.5000000000001492E-2</v>
      </c>
      <c r="S11" s="76">
        <v>1.1717</v>
      </c>
      <c r="T11" s="70">
        <v>31.969000000000001</v>
      </c>
      <c r="U11" s="79">
        <f t="shared" ref="U11" si="89">ROUND(T11/$U$1*S11,3)</f>
        <v>10.978</v>
      </c>
      <c r="V11" s="3">
        <f t="shared" si="56"/>
        <v>-8.8000000000000966E-2</v>
      </c>
      <c r="W11" s="5"/>
      <c r="X11" s="71">
        <v>61.87</v>
      </c>
      <c r="Y11" s="15"/>
      <c r="Z11" s="10"/>
      <c r="AA11" s="10">
        <f t="shared" ref="AA11" si="90">Q11-M11</f>
        <v>8.2520000000000007</v>
      </c>
      <c r="AB11" s="10">
        <f t="shared" ref="AB11" si="91">U11-M11</f>
        <v>7.93</v>
      </c>
      <c r="AC11" s="36">
        <f t="shared" ref="AC11" si="92">H11-M11</f>
        <v>-0.28299999999999992</v>
      </c>
      <c r="AD11" s="36">
        <f t="shared" ref="AD11" si="93">K11-M11</f>
        <v>-3.0000000000001137E-3</v>
      </c>
      <c r="AE11" s="36">
        <f t="shared" ref="AE11" si="94">Q11-U11</f>
        <v>0.32200000000000095</v>
      </c>
      <c r="AF11" s="36">
        <f t="shared" ref="AF11" si="95">M11*1.15</f>
        <v>3.5051999999999999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85"/>
        <v>09W1</v>
      </c>
      <c r="D12" s="13">
        <v>45904</v>
      </c>
      <c r="E12" s="57">
        <v>2.8149999999999999</v>
      </c>
      <c r="F12" s="3">
        <f t="shared" si="35"/>
        <v>-4.4999999999999929E-2</v>
      </c>
      <c r="G12" s="25">
        <f t="shared" ref="G12" si="96">E12-K12</f>
        <v>-0.28000000000000025</v>
      </c>
      <c r="H12" s="57">
        <v>2.8450000000000002</v>
      </c>
      <c r="I12" s="3">
        <f t="shared" si="37"/>
        <v>1.0000000000000231E-2</v>
      </c>
      <c r="J12" s="25">
        <f t="shared" ref="J12" si="97">H12-K12</f>
        <v>-0.25</v>
      </c>
      <c r="K12" s="58">
        <v>3.0950000000000002</v>
      </c>
      <c r="L12" s="25">
        <f t="shared" si="39"/>
        <v>0.10000000000000009</v>
      </c>
      <c r="M12" s="58">
        <v>3.0739999999999998</v>
      </c>
      <c r="N12" s="3">
        <f t="shared" si="40"/>
        <v>9.9999999999997868E-3</v>
      </c>
      <c r="O12" s="3">
        <f t="shared" ref="O12" si="98">M12-K12</f>
        <v>-2.1000000000000352E-2</v>
      </c>
      <c r="P12" s="32"/>
      <c r="Q12" s="58">
        <v>11.244999999999999</v>
      </c>
      <c r="R12" s="25">
        <f t="shared" si="42"/>
        <v>1.9999999999999574E-2</v>
      </c>
      <c r="S12" s="76">
        <v>1.1649</v>
      </c>
      <c r="T12" s="70">
        <v>32.411999999999999</v>
      </c>
      <c r="U12" s="79">
        <f t="shared" ref="U12" si="99">ROUND(T12/$U$1*S12,3)</f>
        <v>11.066000000000001</v>
      </c>
      <c r="V12" s="3">
        <f t="shared" si="56"/>
        <v>9.100000000000108E-2</v>
      </c>
      <c r="W12" s="5"/>
      <c r="X12" s="71">
        <v>63.48</v>
      </c>
      <c r="Y12" s="15"/>
      <c r="Z12" s="10"/>
      <c r="AA12" s="10">
        <f t="shared" ref="AA12" si="100">Q12-M12</f>
        <v>8.1709999999999994</v>
      </c>
      <c r="AB12" s="10">
        <f t="shared" ref="AB12" si="101">U12-M12</f>
        <v>7.9920000000000009</v>
      </c>
      <c r="AC12" s="36">
        <f t="shared" ref="AC12" si="102">H12-M12</f>
        <v>-0.22899999999999965</v>
      </c>
      <c r="AD12" s="36">
        <f t="shared" ref="AD12" si="103">K12-M12</f>
        <v>2.1000000000000352E-2</v>
      </c>
      <c r="AE12" s="36">
        <f t="shared" ref="AE12" si="104">Q12-U12</f>
        <v>0.17899999999999849</v>
      </c>
      <c r="AF12" s="36">
        <f t="shared" ref="AF12" si="105">M12*1.15</f>
        <v>3.5350999999999995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85"/>
        <v>09W1</v>
      </c>
      <c r="D13" s="13">
        <v>45903</v>
      </c>
      <c r="E13" s="57">
        <v>2.86</v>
      </c>
      <c r="F13" s="3">
        <f t="shared" si="35"/>
        <v>0.23499999999999988</v>
      </c>
      <c r="G13" s="25">
        <f t="shared" ref="G13" si="106">E13-K13</f>
        <v>-0.13500000000000023</v>
      </c>
      <c r="H13" s="57">
        <v>2.835</v>
      </c>
      <c r="I13" s="3">
        <f t="shared" si="37"/>
        <v>0.20999999999999996</v>
      </c>
      <c r="J13" s="25">
        <f t="shared" ref="J13" si="107">H13-K13</f>
        <v>-0.16000000000000014</v>
      </c>
      <c r="K13" s="58">
        <v>2.9950000000000001</v>
      </c>
      <c r="L13" s="25">
        <f t="shared" si="39"/>
        <v>0.27</v>
      </c>
      <c r="M13" s="58">
        <v>3.0640000000000001</v>
      </c>
      <c r="N13" s="3">
        <f t="shared" si="40"/>
        <v>5.500000000000016E-2</v>
      </c>
      <c r="O13" s="3">
        <f t="shared" ref="O13" si="108">M13-K13</f>
        <v>6.899999999999995E-2</v>
      </c>
      <c r="P13" s="32"/>
      <c r="Q13" s="58">
        <v>11.225</v>
      </c>
      <c r="R13" s="25">
        <f t="shared" si="42"/>
        <v>-1.9999999999999574E-2</v>
      </c>
      <c r="S13" s="76">
        <v>1.1660999999999999</v>
      </c>
      <c r="T13" s="70">
        <v>32.112000000000002</v>
      </c>
      <c r="U13" s="79">
        <f t="shared" ref="U13" si="109">ROUND(T13/$U$1*S13,3)</f>
        <v>10.975</v>
      </c>
      <c r="V13" s="3">
        <f t="shared" si="56"/>
        <v>0.1379999999999999</v>
      </c>
      <c r="W13" s="5"/>
      <c r="X13" s="71">
        <v>63.97</v>
      </c>
      <c r="Y13" s="15"/>
      <c r="Z13" s="10"/>
      <c r="AA13" s="10">
        <f t="shared" ref="AA13" si="110">Q13-M13</f>
        <v>8.1609999999999996</v>
      </c>
      <c r="AB13" s="10">
        <f t="shared" ref="AB13" si="111">U13-M13</f>
        <v>7.9109999999999996</v>
      </c>
      <c r="AC13" s="36">
        <f t="shared" ref="AC13" si="112">H13-M13</f>
        <v>-0.22900000000000009</v>
      </c>
      <c r="AD13" s="36">
        <f t="shared" ref="AD13" si="113">K13-M13</f>
        <v>-6.899999999999995E-2</v>
      </c>
      <c r="AE13" s="36">
        <f t="shared" ref="AE13" si="114">Q13-U13</f>
        <v>0.25</v>
      </c>
      <c r="AF13" s="36">
        <f t="shared" ref="AF13" si="115">M13*1.15</f>
        <v>3.5235999999999996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85"/>
        <v>09W1</v>
      </c>
      <c r="D14" s="13">
        <v>45902</v>
      </c>
      <c r="E14" s="57">
        <v>2.625</v>
      </c>
      <c r="F14" s="3">
        <f>E14-E16</f>
        <v>2.0000000000000018E-2</v>
      </c>
      <c r="G14" s="25">
        <f t="shared" ref="G14:G16" si="116">E14-K14</f>
        <v>-0.10000000000000009</v>
      </c>
      <c r="H14" s="57">
        <v>2.625</v>
      </c>
      <c r="I14" s="3">
        <f>H14-H16</f>
        <v>4.4999999999999929E-2</v>
      </c>
      <c r="J14" s="25">
        <f t="shared" ref="J14:J16" si="117">H14-K14</f>
        <v>-0.10000000000000009</v>
      </c>
      <c r="K14" s="58">
        <v>2.7250000000000001</v>
      </c>
      <c r="L14" s="25">
        <f>K14-K16</f>
        <v>-0.14999999999999991</v>
      </c>
      <c r="M14" s="58">
        <v>3.0089999999999999</v>
      </c>
      <c r="N14" s="3">
        <f>M14-M16</f>
        <v>1.2000000000000011E-2</v>
      </c>
      <c r="O14" s="3">
        <f t="shared" ref="O14:O16" si="118">M14-K14</f>
        <v>0.28399999999999981</v>
      </c>
      <c r="P14" s="32"/>
      <c r="Q14" s="58">
        <v>11.244999999999999</v>
      </c>
      <c r="R14" s="25">
        <f>Q14-Q16</f>
        <v>2.9999999999999361E-2</v>
      </c>
      <c r="S14" s="76">
        <v>1.1637999999999999</v>
      </c>
      <c r="T14" s="70">
        <v>31.771999999999998</v>
      </c>
      <c r="U14" s="79">
        <f t="shared" ref="U14:U16" si="119">ROUND(T14/$U$1*S14,3)</f>
        <v>10.837</v>
      </c>
      <c r="V14" s="3">
        <f t="shared" si="56"/>
        <v>-0.16500000000000092</v>
      </c>
      <c r="W14" s="5"/>
      <c r="X14" s="71">
        <v>65.59</v>
      </c>
      <c r="Y14" s="15"/>
      <c r="Z14" s="10"/>
      <c r="AA14" s="10">
        <f t="shared" ref="AA14:AA16" si="120">Q14-M14</f>
        <v>8.2359999999999989</v>
      </c>
      <c r="AB14" s="10">
        <f t="shared" ref="AB14:AB16" si="121">U14-M14</f>
        <v>7.8279999999999994</v>
      </c>
      <c r="AC14" s="36">
        <f t="shared" ref="AC14:AC16" si="122">H14-M14</f>
        <v>-0.3839999999999999</v>
      </c>
      <c r="AD14" s="36">
        <f t="shared" ref="AD14:AD16" si="123">K14-M14</f>
        <v>-0.28399999999999981</v>
      </c>
      <c r="AE14" s="36">
        <f t="shared" ref="AE14:AE16" si="124">Q14-U14</f>
        <v>0.40799999999999947</v>
      </c>
      <c r="AF14" s="36">
        <f t="shared" ref="AF14:AF16" si="125">M14*1.15</f>
        <v>3.4603499999999996</v>
      </c>
      <c r="AG14" s="36"/>
      <c r="AH14" s="36"/>
      <c r="AI14" s="36"/>
      <c r="AJ14" s="36"/>
    </row>
    <row r="15" spans="1:36" s="6" customFormat="1" ht="18" customHeight="1" x14ac:dyDescent="0.3">
      <c r="A15" s="6" t="s">
        <v>82</v>
      </c>
      <c r="B15" s="50"/>
      <c r="C15" s="50" t="str">
        <f>TEXT(MONTH(D15), "00") &amp; "W" &amp; INT((DAY(D15) - 1) / 7) + 1</f>
        <v>09W1</v>
      </c>
      <c r="D15" s="13">
        <v>45901</v>
      </c>
      <c r="E15" s="54" t="s">
        <v>81</v>
      </c>
      <c r="F15" s="3" t="e">
        <f t="shared" ref="F15" si="126">E15-E17</f>
        <v>#VALUE!</v>
      </c>
      <c r="G15" s="25" t="e">
        <f t="shared" si="116"/>
        <v>#VALUE!</v>
      </c>
      <c r="H15" s="54" t="s">
        <v>81</v>
      </c>
      <c r="I15" s="3" t="e">
        <f t="shared" ref="I15" si="127">H15-H17</f>
        <v>#VALUE!</v>
      </c>
      <c r="J15" s="25" t="e">
        <f t="shared" si="117"/>
        <v>#VALUE!</v>
      </c>
      <c r="K15" s="56" t="s">
        <v>81</v>
      </c>
      <c r="L15" s="25" t="e">
        <f t="shared" ref="L15" si="128">K15-K17</f>
        <v>#VALUE!</v>
      </c>
      <c r="M15" s="56" t="s">
        <v>81</v>
      </c>
      <c r="N15" s="3" t="e">
        <f t="shared" ref="N15" si="129">M15-M17</f>
        <v>#VALUE!</v>
      </c>
      <c r="O15" s="3" t="e">
        <f t="shared" si="118"/>
        <v>#VALUE!</v>
      </c>
      <c r="P15" s="32"/>
      <c r="Q15" s="56" t="s">
        <v>81</v>
      </c>
      <c r="R15" s="25" t="e">
        <f t="shared" ref="R15" si="130">Q15-Q17</f>
        <v>#VALUE!</v>
      </c>
      <c r="S15" s="76">
        <v>1.1709000000000001</v>
      </c>
      <c r="T15" s="70">
        <v>32.061</v>
      </c>
      <c r="U15" s="79">
        <f t="shared" si="119"/>
        <v>11.002000000000001</v>
      </c>
      <c r="V15" s="3">
        <f t="shared" ref="V15" si="131">U15-U17</f>
        <v>0.19700000000000095</v>
      </c>
      <c r="W15" s="5"/>
      <c r="X15" s="69" t="s">
        <v>81</v>
      </c>
      <c r="Y15" s="15"/>
      <c r="Z15" s="10"/>
      <c r="AA15" s="10" t="e">
        <f t="shared" si="120"/>
        <v>#VALUE!</v>
      </c>
      <c r="AB15" s="10" t="e">
        <f t="shared" si="121"/>
        <v>#VALUE!</v>
      </c>
      <c r="AC15" s="36" t="e">
        <f t="shared" si="122"/>
        <v>#VALUE!</v>
      </c>
      <c r="AD15" s="36" t="e">
        <f t="shared" si="123"/>
        <v>#VALUE!</v>
      </c>
      <c r="AE15" s="36" t="e">
        <f t="shared" si="124"/>
        <v>#VALUE!</v>
      </c>
      <c r="AF15" s="36" t="e">
        <f t="shared" si="125"/>
        <v>#VALUE!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+ 0</f>
        <v>08W4</v>
      </c>
      <c r="D16" s="13">
        <v>45898</v>
      </c>
      <c r="E16" s="57">
        <v>2.605</v>
      </c>
      <c r="F16" s="3">
        <f t="shared" ref="F16" si="132">E16-E17</f>
        <v>6.4999999999999947E-2</v>
      </c>
      <c r="G16" s="25">
        <f t="shared" si="116"/>
        <v>-0.27</v>
      </c>
      <c r="H16" s="57">
        <v>2.58</v>
      </c>
      <c r="I16" s="3">
        <f t="shared" ref="I16" si="133">H16-H17</f>
        <v>5.500000000000016E-2</v>
      </c>
      <c r="J16" s="25">
        <f t="shared" si="117"/>
        <v>-0.29499999999999993</v>
      </c>
      <c r="K16" s="58">
        <v>2.875</v>
      </c>
      <c r="L16" s="25">
        <f t="shared" ref="L16" si="134">K16-K17</f>
        <v>-2.0000000000000018E-2</v>
      </c>
      <c r="M16" s="58">
        <v>2.9969999999999999</v>
      </c>
      <c r="N16" s="3">
        <f t="shared" ref="N16" si="135">M16-M17</f>
        <v>5.2999999999999936E-2</v>
      </c>
      <c r="O16" s="3">
        <f t="shared" si="118"/>
        <v>0.12199999999999989</v>
      </c>
      <c r="P16" s="32"/>
      <c r="Q16" s="58">
        <v>11.215</v>
      </c>
      <c r="R16" s="25">
        <f t="shared" ref="R16" si="136">Q16-Q17</f>
        <v>9.9999999999997868E-3</v>
      </c>
      <c r="S16" s="76">
        <v>1.1684000000000001</v>
      </c>
      <c r="T16" s="70">
        <v>31.622</v>
      </c>
      <c r="U16" s="79">
        <f t="shared" si="119"/>
        <v>10.829000000000001</v>
      </c>
      <c r="V16" s="3">
        <f t="shared" ref="V16" si="137">U16-U17</f>
        <v>2.4000000000000909E-2</v>
      </c>
      <c r="W16" s="5"/>
      <c r="X16" s="71">
        <v>64.010000000000005</v>
      </c>
      <c r="Y16" s="15"/>
      <c r="Z16" s="10"/>
      <c r="AA16" s="10">
        <f t="shared" si="120"/>
        <v>8.218</v>
      </c>
      <c r="AB16" s="10">
        <f t="shared" si="121"/>
        <v>7.8320000000000007</v>
      </c>
      <c r="AC16" s="36">
        <f t="shared" si="122"/>
        <v>-0.41699999999999982</v>
      </c>
      <c r="AD16" s="36">
        <f t="shared" si="123"/>
        <v>-0.12199999999999989</v>
      </c>
      <c r="AE16" s="36">
        <f t="shared" si="124"/>
        <v>0.38599999999999923</v>
      </c>
      <c r="AF16" s="36">
        <f t="shared" si="125"/>
        <v>3.4465499999999998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ref="C17:C19" si="138">TEXT(MONTH(D17), "00") &amp; "W" &amp; INT((DAY(D17) - 1) / 7) + 1</f>
        <v>08W4</v>
      </c>
      <c r="D17" s="13">
        <v>45897</v>
      </c>
      <c r="E17" s="57">
        <v>2.54</v>
      </c>
      <c r="F17" s="3">
        <f t="shared" ref="F17" si="139">E17-E18</f>
        <v>5.500000000000016E-2</v>
      </c>
      <c r="G17" s="25">
        <f t="shared" ref="G17" si="140">E17-K17</f>
        <v>-0.35499999999999998</v>
      </c>
      <c r="H17" s="57">
        <v>2.5249999999999999</v>
      </c>
      <c r="I17" s="3">
        <f t="shared" ref="I17" si="141">H17-H18</f>
        <v>4.9999999999999822E-2</v>
      </c>
      <c r="J17" s="25">
        <f t="shared" ref="J17" si="142">H17-K17</f>
        <v>-0.37000000000000011</v>
      </c>
      <c r="K17" s="58">
        <v>2.895</v>
      </c>
      <c r="L17" s="25">
        <f t="shared" ref="L17" si="143">K17-K18</f>
        <v>2.0000000000000018E-2</v>
      </c>
      <c r="M17" s="58">
        <v>2.944</v>
      </c>
      <c r="N17" s="3">
        <f t="shared" ref="N17" si="144">M17-M18</f>
        <v>7.6999999999999957E-2</v>
      </c>
      <c r="O17" s="3">
        <f t="shared" ref="O17" si="145">M17-K17</f>
        <v>4.8999999999999932E-2</v>
      </c>
      <c r="P17" s="32"/>
      <c r="Q17" s="58">
        <v>11.205</v>
      </c>
      <c r="R17" s="25">
        <f t="shared" ref="R17" si="146">Q17-Q18</f>
        <v>-0.10500000000000043</v>
      </c>
      <c r="S17" s="76">
        <v>1.1681999999999999</v>
      </c>
      <c r="T17" s="70">
        <v>31.559000000000001</v>
      </c>
      <c r="U17" s="79">
        <f t="shared" ref="U17" si="147">ROUND(T17/$U$1*S17,3)</f>
        <v>10.805</v>
      </c>
      <c r="V17" s="3">
        <f t="shared" ref="V17" si="148">U17-U18</f>
        <v>-0.2970000000000006</v>
      </c>
      <c r="W17" s="5"/>
      <c r="X17" s="71">
        <v>64.599999999999994</v>
      </c>
      <c r="Y17" s="15"/>
      <c r="Z17" s="10"/>
      <c r="AA17" s="10">
        <f t="shared" ref="AA17" si="149">Q17-M17</f>
        <v>8.2609999999999992</v>
      </c>
      <c r="AB17" s="10">
        <f t="shared" ref="AB17" si="150">U17-M17</f>
        <v>7.8609999999999998</v>
      </c>
      <c r="AC17" s="36">
        <f t="shared" ref="AC17" si="151">H17-M17</f>
        <v>-0.41900000000000004</v>
      </c>
      <c r="AD17" s="36">
        <f t="shared" ref="AD17" si="152">K17-M17</f>
        <v>-4.8999999999999932E-2</v>
      </c>
      <c r="AE17" s="36">
        <f t="shared" ref="AE17" si="153">Q17-U17</f>
        <v>0.40000000000000036</v>
      </c>
      <c r="AF17" s="36">
        <f t="shared" ref="AF17" si="154">M17*1.15</f>
        <v>3.3855999999999997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si="138"/>
        <v>08W4</v>
      </c>
      <c r="D18" s="13">
        <v>45896</v>
      </c>
      <c r="E18" s="57">
        <v>2.4849999999999999</v>
      </c>
      <c r="F18" s="3">
        <f t="shared" ref="F18" si="155">E18-E19</f>
        <v>8.9999999999999858E-2</v>
      </c>
      <c r="G18" s="25">
        <f t="shared" ref="G18" si="156">E18-K18</f>
        <v>-0.39000000000000012</v>
      </c>
      <c r="H18" s="57">
        <v>2.4750000000000001</v>
      </c>
      <c r="I18" s="3">
        <f t="shared" ref="I18" si="157">H18-H19</f>
        <v>8.4999999999999964E-2</v>
      </c>
      <c r="J18" s="25">
        <f t="shared" ref="J18" si="158">H18-K18</f>
        <v>-0.39999999999999991</v>
      </c>
      <c r="K18" s="58">
        <v>2.875</v>
      </c>
      <c r="L18" s="25">
        <f t="shared" ref="L18" si="159">K18-K19</f>
        <v>5.500000000000016E-2</v>
      </c>
      <c r="M18" s="58">
        <v>2.867</v>
      </c>
      <c r="N18" s="3">
        <f t="shared" ref="N18" si="160">M18-M19</f>
        <v>0.14999999999999991</v>
      </c>
      <c r="O18" s="3">
        <f t="shared" ref="O18" si="161">M18-K18</f>
        <v>-8.0000000000000071E-3</v>
      </c>
      <c r="P18" s="32"/>
      <c r="Q18" s="58">
        <v>11.31</v>
      </c>
      <c r="R18" s="25">
        <f t="shared" ref="R18" si="162">Q18-Q19</f>
        <v>-0.17999999999999972</v>
      </c>
      <c r="S18" s="76">
        <v>1.1637</v>
      </c>
      <c r="T18" s="70">
        <v>32.551000000000002</v>
      </c>
      <c r="U18" s="79">
        <f t="shared" ref="U18" si="163">ROUND(T18/$U$1*S18,3)</f>
        <v>11.102</v>
      </c>
      <c r="V18" s="3">
        <f t="shared" ref="V18" si="164">U18-U19</f>
        <v>-0.3149999999999995</v>
      </c>
      <c r="W18" s="5"/>
      <c r="X18" s="71">
        <v>64.150000000000006</v>
      </c>
      <c r="Y18" s="15"/>
      <c r="Z18" s="10"/>
      <c r="AA18" s="10">
        <f t="shared" ref="AA18" si="165">Q18-M18</f>
        <v>8.4430000000000014</v>
      </c>
      <c r="AB18" s="10">
        <f t="shared" ref="AB18" si="166">U18-M18</f>
        <v>8.2349999999999994</v>
      </c>
      <c r="AC18" s="36">
        <f t="shared" ref="AC18" si="167">H18-M18</f>
        <v>-0.3919999999999999</v>
      </c>
      <c r="AD18" s="36">
        <f t="shared" ref="AD18" si="168">K18-M18</f>
        <v>8.0000000000000071E-3</v>
      </c>
      <c r="AE18" s="36">
        <f t="shared" ref="AE18" si="169">Q18-U18</f>
        <v>0.20800000000000018</v>
      </c>
      <c r="AF18" s="36">
        <f t="shared" ref="AF18" si="170">M18*1.15</f>
        <v>3.2970499999999996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 t="shared" si="138"/>
        <v>08W4</v>
      </c>
      <c r="D19" s="13">
        <v>45895</v>
      </c>
      <c r="E19" s="57">
        <v>2.395</v>
      </c>
      <c r="F19" s="3">
        <f t="shared" ref="F19" si="171">E19-E20</f>
        <v>-4.9999999999998934E-3</v>
      </c>
      <c r="G19" s="25">
        <f t="shared" ref="G19" si="172">E19-K19</f>
        <v>-0.42499999999999982</v>
      </c>
      <c r="H19" s="57">
        <v>2.39</v>
      </c>
      <c r="I19" s="3">
        <f t="shared" ref="I19" si="173">H19-H20</f>
        <v>-9.9999999999997868E-3</v>
      </c>
      <c r="J19" s="25">
        <f t="shared" ref="J19" si="174">H19-K19</f>
        <v>-0.42999999999999972</v>
      </c>
      <c r="K19" s="58">
        <v>2.82</v>
      </c>
      <c r="L19" s="25">
        <f t="shared" ref="L19" si="175">K19-K20</f>
        <v>6.4999999999999947E-2</v>
      </c>
      <c r="M19" s="58">
        <v>2.7170000000000001</v>
      </c>
      <c r="N19" s="3">
        <f t="shared" ref="N19" si="176">M19-M20</f>
        <v>2.0999999999999908E-2</v>
      </c>
      <c r="O19" s="3">
        <f t="shared" ref="O19" si="177">M19-K19</f>
        <v>-0.10299999999999976</v>
      </c>
      <c r="P19" s="32"/>
      <c r="Q19" s="58">
        <v>11.49</v>
      </c>
      <c r="R19" s="25">
        <f t="shared" ref="R19" si="178">Q19-Q20</f>
        <v>-6.0000000000000497E-2</v>
      </c>
      <c r="S19" s="76">
        <v>1.1641999999999999</v>
      </c>
      <c r="T19" s="70">
        <v>33.46</v>
      </c>
      <c r="U19" s="79">
        <f t="shared" ref="U19" si="179">ROUND(T19/$U$1*S19,3)</f>
        <v>11.417</v>
      </c>
      <c r="V19" s="3">
        <f t="shared" ref="V19" si="180">U19-U20</f>
        <v>-8.3000000000000185E-2</v>
      </c>
      <c r="W19" s="5"/>
      <c r="X19" s="71">
        <v>63.25</v>
      </c>
      <c r="Y19" s="15"/>
      <c r="Z19" s="10"/>
      <c r="AA19" s="10">
        <f t="shared" ref="AA19" si="181">Q19-M19</f>
        <v>8.7729999999999997</v>
      </c>
      <c r="AB19" s="10">
        <f t="shared" ref="AB19" si="182">U19-M19</f>
        <v>8.6999999999999993</v>
      </c>
      <c r="AC19" s="36">
        <f t="shared" ref="AC19" si="183">H19-M19</f>
        <v>-0.32699999999999996</v>
      </c>
      <c r="AD19" s="36">
        <f t="shared" ref="AD19" si="184">K19-M19</f>
        <v>0.10299999999999976</v>
      </c>
      <c r="AE19" s="36">
        <f t="shared" ref="AE19" si="185">Q19-U19</f>
        <v>7.3000000000000398E-2</v>
      </c>
      <c r="AF19" s="36">
        <f t="shared" ref="AF19" si="186">M19*1.15</f>
        <v>3.1245499999999997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08W4</v>
      </c>
      <c r="D20" s="13">
        <v>45894</v>
      </c>
      <c r="E20" s="57">
        <v>2.4</v>
      </c>
      <c r="F20" s="3">
        <f t="shared" ref="F20" si="187">E20-E21</f>
        <v>-9.5000000000000195E-2</v>
      </c>
      <c r="G20" s="25">
        <f t="shared" ref="G20" si="188">E20-K20</f>
        <v>-0.35499999999999998</v>
      </c>
      <c r="H20" s="57">
        <v>2.4</v>
      </c>
      <c r="I20" s="3">
        <f t="shared" ref="I20" si="189">H20-H21</f>
        <v>-6.0000000000000053E-2</v>
      </c>
      <c r="J20" s="25">
        <f t="shared" ref="J20" si="190">H20-K20</f>
        <v>-0.35499999999999998</v>
      </c>
      <c r="K20" s="58">
        <v>2.7549999999999999</v>
      </c>
      <c r="L20" s="25">
        <f t="shared" ref="L20" si="191">K20-K21</f>
        <v>-3.5000000000000142E-2</v>
      </c>
      <c r="M20" s="58">
        <v>2.6960000000000002</v>
      </c>
      <c r="N20" s="3">
        <f t="shared" ref="N20" si="192">M20-M21</f>
        <v>-1.9999999999997797E-3</v>
      </c>
      <c r="O20" s="3">
        <f t="shared" ref="O20" si="193">M20-K20</f>
        <v>-5.8999999999999719E-2</v>
      </c>
      <c r="P20" s="32"/>
      <c r="Q20" s="58">
        <v>11.55</v>
      </c>
      <c r="R20" s="25">
        <f t="shared" ref="R20" si="194">Q20-Q21</f>
        <v>0</v>
      </c>
      <c r="S20" s="76">
        <v>1.1617999999999999</v>
      </c>
      <c r="T20" s="70">
        <v>33.774000000000001</v>
      </c>
      <c r="U20" s="79">
        <f t="shared" ref="U20" si="195">ROUND(T20/$U$1*S20,3)</f>
        <v>11.5</v>
      </c>
      <c r="V20" s="3">
        <f t="shared" ref="V20" si="196">U20-U21</f>
        <v>-2.6999999999999247E-2</v>
      </c>
      <c r="W20" s="5"/>
      <c r="X20" s="71">
        <v>64.8</v>
      </c>
      <c r="Y20" s="15"/>
      <c r="Z20" s="10"/>
      <c r="AA20" s="10">
        <f t="shared" ref="AA20" si="197">Q20-M20</f>
        <v>8.854000000000001</v>
      </c>
      <c r="AB20" s="10">
        <f t="shared" ref="AB20" si="198">U20-M20</f>
        <v>8.8040000000000003</v>
      </c>
      <c r="AC20" s="36">
        <f t="shared" ref="AC20" si="199">H20-M20</f>
        <v>-0.29600000000000026</v>
      </c>
      <c r="AD20" s="36">
        <f t="shared" ref="AD20" si="200">K20-M20</f>
        <v>5.8999999999999719E-2</v>
      </c>
      <c r="AE20" s="36">
        <f t="shared" ref="AE20" si="201">Q20-U20</f>
        <v>5.0000000000000711E-2</v>
      </c>
      <c r="AF20" s="36">
        <f t="shared" ref="AF20" si="202">M20*1.15</f>
        <v>3.1004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+ 0</f>
        <v>08W3</v>
      </c>
      <c r="D21" s="13">
        <v>45891</v>
      </c>
      <c r="E21" s="57">
        <v>2.4950000000000001</v>
      </c>
      <c r="F21" s="3">
        <f t="shared" ref="F21" si="203">E21-E22</f>
        <v>-5.4999999999999716E-2</v>
      </c>
      <c r="G21" s="25">
        <f t="shared" ref="G21" si="204">E21-K21</f>
        <v>-0.29499999999999993</v>
      </c>
      <c r="H21" s="57">
        <v>2.46</v>
      </c>
      <c r="I21" s="3">
        <f t="shared" ref="I21" si="205">H21-H22</f>
        <v>-2.0000000000000018E-2</v>
      </c>
      <c r="J21" s="25">
        <f t="shared" ref="J21" si="206">H21-K21</f>
        <v>-0.33000000000000007</v>
      </c>
      <c r="K21" s="58">
        <v>2.79</v>
      </c>
      <c r="L21" s="25">
        <f t="shared" ref="L21" si="207">K21-K22</f>
        <v>-8.9999999999999858E-2</v>
      </c>
      <c r="M21" s="58">
        <v>2.698</v>
      </c>
      <c r="N21" s="3">
        <f t="shared" ref="N21" si="208">M21-M22</f>
        <v>-0.12800000000000011</v>
      </c>
      <c r="O21" s="3">
        <f t="shared" ref="O21" si="209">M21-K21</f>
        <v>-9.2000000000000082E-2</v>
      </c>
      <c r="P21" s="32"/>
      <c r="Q21" s="58">
        <v>11.55</v>
      </c>
      <c r="R21" s="25">
        <f t="shared" ref="R21" si="210">Q21-Q22</f>
        <v>0.11000000000000121</v>
      </c>
      <c r="S21" s="76">
        <v>1.1715</v>
      </c>
      <c r="T21" s="70">
        <v>33.573</v>
      </c>
      <c r="U21" s="79">
        <f t="shared" ref="U21" si="211">ROUND(T21/$U$1*S21,3)</f>
        <v>11.526999999999999</v>
      </c>
      <c r="V21" s="3">
        <f t="shared" ref="V21" si="212">U21-U22</f>
        <v>0.24299999999999855</v>
      </c>
      <c r="W21" s="5"/>
      <c r="X21" s="71">
        <v>63.66</v>
      </c>
      <c r="Y21" s="15"/>
      <c r="Z21" s="10"/>
      <c r="AA21" s="10">
        <f t="shared" ref="AA21" si="213">Q21-M21</f>
        <v>8.8520000000000003</v>
      </c>
      <c r="AB21" s="10">
        <f t="shared" ref="AB21" si="214">U21-M21</f>
        <v>8.8289999999999988</v>
      </c>
      <c r="AC21" s="36">
        <f t="shared" ref="AC21" si="215">H21-M21</f>
        <v>-0.23799999999999999</v>
      </c>
      <c r="AD21" s="36">
        <f t="shared" ref="AD21" si="216">K21-M21</f>
        <v>9.2000000000000082E-2</v>
      </c>
      <c r="AE21" s="36">
        <f t="shared" ref="AE21" si="217">Q21-U21</f>
        <v>2.3000000000001464E-2</v>
      </c>
      <c r="AF21" s="36">
        <f t="shared" ref="AF21" si="218">M21*1.15</f>
        <v>3.1026999999999996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ref="C22:C24" si="219">TEXT(MONTH(D22), "00") &amp; "W" &amp; INT((DAY(D22) - 1) / 7) + 1</f>
        <v>08W3</v>
      </c>
      <c r="D22" s="13">
        <v>45890</v>
      </c>
      <c r="E22" s="57">
        <v>2.5499999999999998</v>
      </c>
      <c r="F22" s="3">
        <f t="shared" ref="F22" si="220">E22-E23</f>
        <v>4.0000000000000036E-2</v>
      </c>
      <c r="G22" s="25">
        <f t="shared" ref="G22" si="221">E22-K22</f>
        <v>-0.33000000000000007</v>
      </c>
      <c r="H22" s="57">
        <v>2.48</v>
      </c>
      <c r="I22" s="3">
        <f t="shared" ref="I22" si="222">H22-H23</f>
        <v>4.0000000000000036E-2</v>
      </c>
      <c r="J22" s="25">
        <f t="shared" ref="J22" si="223">H22-K22</f>
        <v>-0.39999999999999991</v>
      </c>
      <c r="K22" s="58">
        <v>2.88</v>
      </c>
      <c r="L22" s="25">
        <f t="shared" ref="L22" si="224">K22-K23</f>
        <v>7.4999999999999734E-2</v>
      </c>
      <c r="M22" s="58">
        <v>2.8260000000000001</v>
      </c>
      <c r="N22" s="3">
        <f t="shared" ref="N22" si="225">M22-M23</f>
        <v>7.4000000000000288E-2</v>
      </c>
      <c r="O22" s="3">
        <f t="shared" ref="O22" si="226">M22-K22</f>
        <v>-5.3999999999999826E-2</v>
      </c>
      <c r="P22" s="32"/>
      <c r="Q22" s="58">
        <v>11.44</v>
      </c>
      <c r="R22" s="25">
        <f t="shared" ref="R22" si="227">Q22-Q23</f>
        <v>0.33000000000000007</v>
      </c>
      <c r="S22" s="76">
        <v>1.1605000000000001</v>
      </c>
      <c r="T22" s="70">
        <v>33.174999999999997</v>
      </c>
      <c r="U22" s="79">
        <f t="shared" ref="U22" si="228">ROUND(T22/$U$1*S22,3)</f>
        <v>11.284000000000001</v>
      </c>
      <c r="V22" s="3">
        <f t="shared" ref="V22" si="229">U22-U23</f>
        <v>0.38900000000000112</v>
      </c>
      <c r="W22" s="5"/>
      <c r="X22" s="71">
        <v>63.52</v>
      </c>
      <c r="Y22" s="15"/>
      <c r="Z22" s="10"/>
      <c r="AA22" s="10">
        <f t="shared" ref="AA22" si="230">Q22-M22</f>
        <v>8.613999999999999</v>
      </c>
      <c r="AB22" s="10">
        <f t="shared" ref="AB22" si="231">U22-M22</f>
        <v>8.4580000000000002</v>
      </c>
      <c r="AC22" s="36">
        <f t="shared" ref="AC22" si="232">H22-M22</f>
        <v>-0.34600000000000009</v>
      </c>
      <c r="AD22" s="36">
        <f t="shared" ref="AD22" si="233">K22-M22</f>
        <v>5.3999999999999826E-2</v>
      </c>
      <c r="AE22" s="36">
        <f t="shared" ref="AE22" si="234">Q22-U22</f>
        <v>0.15599999999999881</v>
      </c>
      <c r="AF22" s="36">
        <f t="shared" ref="AF22" si="235">M22*1.15</f>
        <v>3.2498999999999998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19"/>
        <v>08W3</v>
      </c>
      <c r="D23" s="13">
        <v>45889</v>
      </c>
      <c r="E23" s="57">
        <v>2.5099999999999998</v>
      </c>
      <c r="F23" s="3">
        <f t="shared" ref="F23" si="236">E23-E24</f>
        <v>-8.0000000000000071E-2</v>
      </c>
      <c r="G23" s="25">
        <f t="shared" ref="G23" si="237">E23-K23</f>
        <v>-0.29500000000000037</v>
      </c>
      <c r="H23" s="57">
        <v>2.44</v>
      </c>
      <c r="I23" s="3">
        <f t="shared" ref="I23" si="238">H23-H24</f>
        <v>-5.500000000000016E-2</v>
      </c>
      <c r="J23" s="25">
        <f t="shared" ref="J23" si="239">H23-K23</f>
        <v>-0.36500000000000021</v>
      </c>
      <c r="K23" s="58">
        <v>2.8050000000000002</v>
      </c>
      <c r="L23" s="25">
        <f t="shared" ref="L23" si="240">K23-K24</f>
        <v>-5.4999999999999716E-2</v>
      </c>
      <c r="M23" s="58">
        <v>2.7519999999999998</v>
      </c>
      <c r="N23" s="3">
        <f t="shared" ref="N23" si="241">M23-M24</f>
        <v>-1.4000000000000234E-2</v>
      </c>
      <c r="O23" s="3">
        <f t="shared" ref="O23" si="242">M23-K23</f>
        <v>-5.300000000000038E-2</v>
      </c>
      <c r="P23" s="32"/>
      <c r="Q23" s="58">
        <v>11.11</v>
      </c>
      <c r="R23" s="25">
        <f t="shared" ref="R23" si="243">Q23-Q24</f>
        <v>0.19500000000000028</v>
      </c>
      <c r="S23" s="76">
        <v>1.1651</v>
      </c>
      <c r="T23" s="70">
        <v>31.905999999999999</v>
      </c>
      <c r="U23" s="79">
        <f t="shared" ref="U23" si="244">ROUND(T23/$U$1*S23,3)</f>
        <v>10.895</v>
      </c>
      <c r="V23" s="3">
        <f t="shared" ref="V23" si="245">U23-U24</f>
        <v>0.23599999999999888</v>
      </c>
      <c r="W23" s="5"/>
      <c r="X23" s="71">
        <v>63.21</v>
      </c>
      <c r="Y23" s="15"/>
      <c r="Z23" s="10"/>
      <c r="AA23" s="10">
        <f t="shared" ref="AA23" si="246">Q23-M23</f>
        <v>8.3580000000000005</v>
      </c>
      <c r="AB23" s="10">
        <f t="shared" ref="AB23" si="247">U23-M23</f>
        <v>8.1430000000000007</v>
      </c>
      <c r="AC23" s="36">
        <f t="shared" ref="AC23" si="248">H23-M23</f>
        <v>-0.31199999999999983</v>
      </c>
      <c r="AD23" s="36">
        <f t="shared" ref="AD23" si="249">K23-M23</f>
        <v>5.300000000000038E-2</v>
      </c>
      <c r="AE23" s="36">
        <f t="shared" ref="AE23" si="250">Q23-U23</f>
        <v>0.21499999999999986</v>
      </c>
      <c r="AF23" s="36">
        <f t="shared" ref="AF23" si="251">M23*1.15</f>
        <v>3.1647999999999996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si="219"/>
        <v>08W3</v>
      </c>
      <c r="D24" s="13">
        <v>45888</v>
      </c>
      <c r="E24" s="57">
        <v>2.59</v>
      </c>
      <c r="F24" s="3">
        <f t="shared" ref="F24" si="252">E24-E25</f>
        <v>-8.0000000000000071E-2</v>
      </c>
      <c r="G24" s="25">
        <f t="shared" ref="G24" si="253">E24-K24</f>
        <v>-0.27</v>
      </c>
      <c r="H24" s="57">
        <v>2.4950000000000001</v>
      </c>
      <c r="I24" s="3">
        <f t="shared" ref="I24" si="254">H24-H25</f>
        <v>-0.14999999999999991</v>
      </c>
      <c r="J24" s="25">
        <f t="shared" ref="J24" si="255">H24-K24</f>
        <v>-0.36499999999999977</v>
      </c>
      <c r="K24" s="58">
        <v>2.86</v>
      </c>
      <c r="L24" s="25">
        <f t="shared" ref="L24" si="256">K24-K25</f>
        <v>-0.10000000000000009</v>
      </c>
      <c r="M24" s="58">
        <v>2.766</v>
      </c>
      <c r="N24" s="3">
        <f t="shared" ref="N24" si="257">M24-M25</f>
        <v>-0.12400000000000011</v>
      </c>
      <c r="O24" s="3">
        <f t="shared" ref="O24" si="258">M24-K24</f>
        <v>-9.3999999999999861E-2</v>
      </c>
      <c r="P24" s="32"/>
      <c r="Q24" s="58">
        <v>10.914999999999999</v>
      </c>
      <c r="R24" s="25">
        <f t="shared" ref="R24" si="259">Q24-Q25</f>
        <v>-1.5000000000000568E-2</v>
      </c>
      <c r="S24" s="76">
        <v>1.1646000000000001</v>
      </c>
      <c r="T24" s="70">
        <v>31.227</v>
      </c>
      <c r="U24" s="79">
        <f t="shared" ref="U24" si="260">ROUND(T24/$U$1*S24,3)</f>
        <v>10.659000000000001</v>
      </c>
      <c r="V24" s="3">
        <f t="shared" ref="V24" si="261">U24-U25</f>
        <v>-2.7999999999998693E-2</v>
      </c>
      <c r="W24" s="5"/>
      <c r="X24" s="71">
        <v>62.35</v>
      </c>
      <c r="Y24" s="15"/>
      <c r="Z24" s="10"/>
      <c r="AA24" s="10">
        <f t="shared" ref="AA24" si="262">Q24-M24</f>
        <v>8.1489999999999991</v>
      </c>
      <c r="AB24" s="10">
        <f t="shared" ref="AB24" si="263">U24-M24</f>
        <v>7.8930000000000007</v>
      </c>
      <c r="AC24" s="36">
        <f t="shared" ref="AC24" si="264">H24-M24</f>
        <v>-0.27099999999999991</v>
      </c>
      <c r="AD24" s="36">
        <f t="shared" ref="AD24" si="265">K24-M24</f>
        <v>9.3999999999999861E-2</v>
      </c>
      <c r="AE24" s="36">
        <f t="shared" ref="AE24" si="266">Q24-U24</f>
        <v>0.25599999999999845</v>
      </c>
      <c r="AF24" s="36">
        <f t="shared" ref="AF24" si="267">M24*1.15</f>
        <v>3.1808999999999998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+ 1</f>
        <v>08W3</v>
      </c>
      <c r="D25" s="13">
        <v>45887</v>
      </c>
      <c r="E25" s="57">
        <v>2.67</v>
      </c>
      <c r="F25" s="3">
        <f t="shared" ref="F25" si="268">E25-E26</f>
        <v>-6.4999999999999947E-2</v>
      </c>
      <c r="G25" s="25">
        <f t="shared" ref="G25" si="269">E25-K25</f>
        <v>-0.29000000000000004</v>
      </c>
      <c r="H25" s="57">
        <v>2.645</v>
      </c>
      <c r="I25" s="3">
        <f t="shared" ref="I25" si="270">H25-H26</f>
        <v>-6.4999999999999947E-2</v>
      </c>
      <c r="J25" s="25">
        <f t="shared" ref="J25" si="271">H25-K25</f>
        <v>-0.31499999999999995</v>
      </c>
      <c r="K25" s="58">
        <v>2.96</v>
      </c>
      <c r="L25" s="25">
        <f t="shared" ref="L25" si="272">K25-K26</f>
        <v>-1.0000000000000231E-2</v>
      </c>
      <c r="M25" s="58">
        <v>2.89</v>
      </c>
      <c r="N25" s="3">
        <f t="shared" ref="N25" si="273">M25-M26</f>
        <v>-2.5999999999999801E-2</v>
      </c>
      <c r="O25" s="3">
        <f t="shared" ref="O25" si="274">M25-K25</f>
        <v>-6.999999999999984E-2</v>
      </c>
      <c r="P25" s="32"/>
      <c r="Q25" s="58">
        <v>10.93</v>
      </c>
      <c r="R25" s="25">
        <f t="shared" ref="R25" si="275">Q25-Q26</f>
        <v>-0.96300000000000097</v>
      </c>
      <c r="S25" s="76">
        <v>1.1659999999999999</v>
      </c>
      <c r="T25" s="70">
        <v>31.271999999999998</v>
      </c>
      <c r="U25" s="79">
        <f t="shared" ref="U25" si="276">ROUND(T25/$U$1*S25,3)</f>
        <v>10.686999999999999</v>
      </c>
      <c r="V25" s="3">
        <f t="shared" ref="V25" si="277">U25-U26</f>
        <v>4.8999999999999488E-2</v>
      </c>
      <c r="W25" s="5"/>
      <c r="X25" s="71">
        <v>63.42</v>
      </c>
      <c r="Y25" s="15"/>
      <c r="Z25" s="10"/>
      <c r="AA25" s="10">
        <f t="shared" ref="AA25" si="278">Q25-M25</f>
        <v>8.0399999999999991</v>
      </c>
      <c r="AB25" s="10">
        <f t="shared" ref="AB25" si="279">U25-M25</f>
        <v>7.7969999999999988</v>
      </c>
      <c r="AC25" s="36">
        <f t="shared" ref="AC25" si="280">H25-M25</f>
        <v>-0.24500000000000011</v>
      </c>
      <c r="AD25" s="36">
        <f t="shared" ref="AD25" si="281">K25-M25</f>
        <v>6.999999999999984E-2</v>
      </c>
      <c r="AE25" s="36">
        <f t="shared" ref="AE25" si="282">Q25-U25</f>
        <v>0.24300000000000033</v>
      </c>
      <c r="AF25" s="36">
        <f t="shared" ref="AF25" si="283">M25*1.15</f>
        <v>3.3234999999999997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 t="shared" ref="C26" si="284">TEXT(MONTH(D26), "00") &amp; "W" &amp; INT((DAY(D26) - 1) / 7) + 0</f>
        <v>08W2</v>
      </c>
      <c r="D26" s="13">
        <v>45884</v>
      </c>
      <c r="E26" s="57">
        <v>2.7349999999999999</v>
      </c>
      <c r="F26" s="3">
        <f t="shared" ref="F26" si="285">E26-E27</f>
        <v>0.12999999999999989</v>
      </c>
      <c r="G26" s="25">
        <f t="shared" ref="G26" si="286">E26-K26</f>
        <v>-0.23500000000000032</v>
      </c>
      <c r="H26" s="57">
        <v>2.71</v>
      </c>
      <c r="I26" s="3">
        <f t="shared" ref="I26" si="287">H26-H27</f>
        <v>0.10999999999999988</v>
      </c>
      <c r="J26" s="25">
        <f t="shared" ref="J26" si="288">H26-K26</f>
        <v>-0.26000000000000023</v>
      </c>
      <c r="K26" s="58">
        <v>2.97</v>
      </c>
      <c r="L26" s="25">
        <f t="shared" ref="L26" si="289">K26-K27</f>
        <v>0.20000000000000018</v>
      </c>
      <c r="M26" s="58">
        <v>2.9159999999999999</v>
      </c>
      <c r="N26" s="3">
        <f t="shared" ref="N26" si="290">M26-M27</f>
        <v>7.4999999999999734E-2</v>
      </c>
      <c r="O26" s="3">
        <f t="shared" ref="O26" si="291">M26-K26</f>
        <v>-5.400000000000027E-2</v>
      </c>
      <c r="P26" s="32"/>
      <c r="Q26" s="58">
        <v>11.893000000000001</v>
      </c>
      <c r="R26" s="25">
        <f t="shared" ref="R26" si="292">Q26-Q27</f>
        <v>-1.699999999999946E-2</v>
      </c>
      <c r="S26" s="76">
        <v>1.1697</v>
      </c>
      <c r="T26" s="70">
        <v>31.030999999999999</v>
      </c>
      <c r="U26" s="79">
        <f t="shared" ref="U26" si="293">ROUND(T26/$U$1*S26,3)</f>
        <v>10.638</v>
      </c>
      <c r="V26" s="3">
        <f t="shared" ref="V26" si="294">U26-U27</f>
        <v>-0.33300000000000018</v>
      </c>
      <c r="W26" s="5"/>
      <c r="X26" s="71">
        <v>63.96</v>
      </c>
      <c r="Y26" s="15"/>
      <c r="Z26" s="10"/>
      <c r="AA26" s="10">
        <f t="shared" ref="AA26" si="295">Q26-M26</f>
        <v>8.9770000000000003</v>
      </c>
      <c r="AB26" s="10">
        <f t="shared" ref="AB26" si="296">U26-M26</f>
        <v>7.7219999999999995</v>
      </c>
      <c r="AC26" s="36">
        <f t="shared" ref="AC26" si="297">H26-M26</f>
        <v>-0.20599999999999996</v>
      </c>
      <c r="AD26" s="36">
        <f t="shared" ref="AD26" si="298">K26-M26</f>
        <v>5.400000000000027E-2</v>
      </c>
      <c r="AE26" s="36">
        <f t="shared" ref="AE26" si="299">Q26-U26</f>
        <v>1.2550000000000008</v>
      </c>
      <c r="AF26" s="36">
        <f t="shared" ref="AF26" si="300">M26*1.15</f>
        <v>3.3533999999999997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+ 1</f>
        <v>08W2</v>
      </c>
      <c r="D27" s="13">
        <v>45883</v>
      </c>
      <c r="E27" s="57">
        <v>2.605</v>
      </c>
      <c r="F27" s="3">
        <f t="shared" ref="F27" si="301">E27-E28</f>
        <v>-4.9999999999999822E-2</v>
      </c>
      <c r="G27" s="25">
        <f t="shared" ref="G27" si="302">E27-K27</f>
        <v>-0.16500000000000004</v>
      </c>
      <c r="H27" s="57">
        <v>2.6</v>
      </c>
      <c r="I27" s="3">
        <f t="shared" ref="I27" si="303">H27-H28</f>
        <v>-6.0000000000000053E-2</v>
      </c>
      <c r="J27" s="25">
        <f t="shared" ref="J27" si="304">H27-K27</f>
        <v>-0.16999999999999993</v>
      </c>
      <c r="K27" s="58">
        <v>2.77</v>
      </c>
      <c r="L27" s="25">
        <f t="shared" ref="L27" si="305">K27-K28</f>
        <v>-0.14500000000000002</v>
      </c>
      <c r="M27" s="58">
        <v>2.8410000000000002</v>
      </c>
      <c r="N27" s="3">
        <f t="shared" ref="N27" si="306">M27-M28</f>
        <v>1.3000000000000345E-2</v>
      </c>
      <c r="O27" s="3">
        <f t="shared" ref="O27" si="307">M27-K27</f>
        <v>7.1000000000000174E-2</v>
      </c>
      <c r="P27" s="32"/>
      <c r="Q27" s="58">
        <v>11.91</v>
      </c>
      <c r="R27" s="25">
        <f t="shared" ref="R27" si="308">Q27-Q28</f>
        <v>-1.9999999999999574E-2</v>
      </c>
      <c r="S27" s="76">
        <v>1.1646000000000001</v>
      </c>
      <c r="T27" s="70">
        <v>32.140999999999998</v>
      </c>
      <c r="U27" s="79">
        <f t="shared" ref="U27" si="309">ROUND(T27/$U$1*S27,3)</f>
        <v>10.971</v>
      </c>
      <c r="V27" s="3">
        <f t="shared" ref="V27" si="310">U27-U28</f>
        <v>-0.21199999999999974</v>
      </c>
      <c r="W27" s="5"/>
      <c r="X27" s="71">
        <v>63.96</v>
      </c>
      <c r="Y27" s="15"/>
      <c r="Z27" s="10"/>
      <c r="AA27" s="10">
        <f t="shared" ref="AA27" si="311">Q27-M27</f>
        <v>9.0689999999999991</v>
      </c>
      <c r="AB27" s="10">
        <f t="shared" ref="AB27" si="312">U27-M27</f>
        <v>8.129999999999999</v>
      </c>
      <c r="AC27" s="36">
        <f t="shared" ref="AC27" si="313">H27-M27</f>
        <v>-0.2410000000000001</v>
      </c>
      <c r="AD27" s="36">
        <f t="shared" ref="AD27" si="314">K27-M27</f>
        <v>-7.1000000000000174E-2</v>
      </c>
      <c r="AE27" s="36">
        <f t="shared" ref="AE27" si="315">Q27-U27</f>
        <v>0.93900000000000006</v>
      </c>
      <c r="AF27" s="36">
        <f t="shared" ref="AF27" si="316">M27*1.15</f>
        <v>3.26715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08W2</v>
      </c>
      <c r="D28" s="13">
        <v>45882</v>
      </c>
      <c r="E28" s="57">
        <v>2.6549999999999998</v>
      </c>
      <c r="F28" s="3">
        <f t="shared" ref="F28" si="317">E28-E29</f>
        <v>-3.0000000000000249E-2</v>
      </c>
      <c r="G28" s="25">
        <f t="shared" ref="G28" si="318">E28-K28</f>
        <v>-0.26000000000000023</v>
      </c>
      <c r="H28" s="57">
        <v>2.66</v>
      </c>
      <c r="I28" s="3">
        <f t="shared" ref="I28" si="319">H28-H29</f>
        <v>-2.9999999999999805E-2</v>
      </c>
      <c r="J28" s="25">
        <f t="shared" ref="J28" si="320">H28-K28</f>
        <v>-0.25499999999999989</v>
      </c>
      <c r="K28" s="58">
        <v>2.915</v>
      </c>
      <c r="L28" s="25">
        <f t="shared" ref="L28" si="321">K28-K29</f>
        <v>-1.5000000000000124E-2</v>
      </c>
      <c r="M28" s="58">
        <v>2.8279999999999998</v>
      </c>
      <c r="N28" s="3">
        <f t="shared" ref="N28" si="322">M28-M29</f>
        <v>2.0000000000000018E-2</v>
      </c>
      <c r="O28" s="3">
        <f t="shared" ref="O28" si="323">M28-K28</f>
        <v>-8.7000000000000188E-2</v>
      </c>
      <c r="P28" s="32"/>
      <c r="Q28" s="58">
        <v>11.93</v>
      </c>
      <c r="R28" s="25">
        <f t="shared" ref="R28" si="324">Q28-Q29</f>
        <v>4.9999999999990052E-3</v>
      </c>
      <c r="S28" s="76">
        <v>1.1704000000000001</v>
      </c>
      <c r="T28" s="70">
        <v>32.6</v>
      </c>
      <c r="U28" s="79">
        <f t="shared" ref="U28" si="325">ROUND(T28/$U$1*S28,3)</f>
        <v>11.183</v>
      </c>
      <c r="V28" s="3">
        <f t="shared" ref="V28" si="326">U28-U29</f>
        <v>9.5000000000000639E-2</v>
      </c>
      <c r="W28" s="5"/>
      <c r="X28" s="71">
        <v>62.65</v>
      </c>
      <c r="Y28" s="15"/>
      <c r="Z28" s="10"/>
      <c r="AA28" s="10">
        <f t="shared" ref="AA28" si="327">Q28-M28</f>
        <v>9.1020000000000003</v>
      </c>
      <c r="AB28" s="10">
        <f t="shared" ref="AB28" si="328">U28-M28</f>
        <v>8.3550000000000004</v>
      </c>
      <c r="AC28" s="36">
        <f t="shared" ref="AC28" si="329">H28-M28</f>
        <v>-0.16799999999999971</v>
      </c>
      <c r="AD28" s="36">
        <f t="shared" ref="AD28" si="330">K28-M28</f>
        <v>8.7000000000000188E-2</v>
      </c>
      <c r="AE28" s="36">
        <f t="shared" ref="AE28" si="331">Q28-U28</f>
        <v>0.74699999999999989</v>
      </c>
      <c r="AF28" s="36">
        <f t="shared" ref="AF28" si="332">M28*1.15</f>
        <v>3.2521999999999998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+ 1</f>
        <v>08W2</v>
      </c>
      <c r="D29" s="13">
        <v>45881</v>
      </c>
      <c r="E29" s="57">
        <v>2.6850000000000001</v>
      </c>
      <c r="F29" s="3">
        <f t="shared" ref="F29" si="333">E29-E30</f>
        <v>-0.10499999999999998</v>
      </c>
      <c r="G29" s="25">
        <f t="shared" ref="G29" si="334">E29-K29</f>
        <v>-0.24500000000000011</v>
      </c>
      <c r="H29" s="57">
        <v>2.69</v>
      </c>
      <c r="I29" s="3">
        <f t="shared" ref="I29" si="335">H29-H30</f>
        <v>-8.4999999999999964E-2</v>
      </c>
      <c r="J29" s="25">
        <f t="shared" ref="J29" si="336">H29-K29</f>
        <v>-0.24000000000000021</v>
      </c>
      <c r="K29" s="58">
        <v>2.93</v>
      </c>
      <c r="L29" s="25">
        <f t="shared" ref="L29" si="337">K29-K30</f>
        <v>-7.9999999999999627E-2</v>
      </c>
      <c r="M29" s="58">
        <v>2.8079999999999998</v>
      </c>
      <c r="N29" s="3">
        <f t="shared" ref="N29" si="338">M29-M30</f>
        <v>-0.14600000000000035</v>
      </c>
      <c r="O29" s="3">
        <f t="shared" ref="O29" si="339">M29-K29</f>
        <v>-0.12200000000000033</v>
      </c>
      <c r="P29" s="32"/>
      <c r="Q29" s="58">
        <v>11.925000000000001</v>
      </c>
      <c r="R29" s="25">
        <f t="shared" ref="R29" si="340">Q29-Q30</f>
        <v>-9.9999999999997868E-3</v>
      </c>
      <c r="S29" s="76">
        <v>1.1673</v>
      </c>
      <c r="T29" s="70">
        <v>32.408999999999999</v>
      </c>
      <c r="U29" s="79">
        <f t="shared" ref="U29" si="341">ROUND(T29/$U$1*S29,3)</f>
        <v>11.087999999999999</v>
      </c>
      <c r="V29" s="3">
        <f t="shared" ref="V29" si="342">U29-U30</f>
        <v>-0.14400000000000013</v>
      </c>
      <c r="W29" s="5"/>
      <c r="X29" s="71">
        <v>63.17</v>
      </c>
      <c r="Y29" s="15"/>
      <c r="Z29" s="10"/>
      <c r="AA29" s="10">
        <f t="shared" ref="AA29" si="343">Q29-M29</f>
        <v>9.1170000000000009</v>
      </c>
      <c r="AB29" s="10">
        <f t="shared" ref="AB29" si="344">U29-M29</f>
        <v>8.2799999999999994</v>
      </c>
      <c r="AC29" s="36">
        <f t="shared" ref="AC29" si="345">H29-M29</f>
        <v>-0.11799999999999988</v>
      </c>
      <c r="AD29" s="36">
        <f t="shared" ref="AD29" si="346">K29-M29</f>
        <v>0.12200000000000033</v>
      </c>
      <c r="AE29" s="36">
        <f t="shared" ref="AE29" si="347">Q29-U29</f>
        <v>0.83700000000000152</v>
      </c>
      <c r="AF29" s="36">
        <f t="shared" ref="AF29" si="348">M29*1.15</f>
        <v>3.2291999999999996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>TEXT(MONTH(D30), "00") &amp; "W" &amp; INT((DAY(D30) - 1) / 7) + 1</f>
        <v>08W2</v>
      </c>
      <c r="D30" s="13">
        <v>45880</v>
      </c>
      <c r="E30" s="57">
        <v>2.79</v>
      </c>
      <c r="F30" s="3">
        <f t="shared" ref="F30" si="349">E30-E31</f>
        <v>-9.9999999999997868E-3</v>
      </c>
      <c r="G30" s="25">
        <f t="shared" ref="G30" si="350">E30-K30</f>
        <v>-0.21999999999999975</v>
      </c>
      <c r="H30" s="57">
        <v>2.7749999999999999</v>
      </c>
      <c r="I30" s="3">
        <f t="shared" ref="I30" si="351">H30-H31</f>
        <v>-2.4999999999999911E-2</v>
      </c>
      <c r="J30" s="25">
        <f t="shared" ref="J30" si="352">H30-K30</f>
        <v>-0.23499999999999988</v>
      </c>
      <c r="K30" s="58">
        <v>3.01</v>
      </c>
      <c r="L30" s="25">
        <f t="shared" ref="L30" si="353">K30-K31</f>
        <v>-3.0000000000000249E-2</v>
      </c>
      <c r="M30" s="58">
        <v>2.9540000000000002</v>
      </c>
      <c r="N30" s="3">
        <f t="shared" ref="N30" si="354">M30-M31</f>
        <v>-3.6000000000000032E-2</v>
      </c>
      <c r="O30" s="3">
        <f t="shared" ref="O30" si="355">M30-K30</f>
        <v>-5.5999999999999606E-2</v>
      </c>
      <c r="P30" s="32"/>
      <c r="Q30" s="58">
        <v>11.935</v>
      </c>
      <c r="R30" s="25">
        <f t="shared" ref="R30" si="356">Q30-Q31</f>
        <v>5.0000000000007816E-3</v>
      </c>
      <c r="S30" s="76">
        <v>1.1614</v>
      </c>
      <c r="T30" s="70">
        <v>32.999000000000002</v>
      </c>
      <c r="U30" s="79">
        <f t="shared" ref="U30" si="357">ROUND(T30/$U$1*S30,3)</f>
        <v>11.231999999999999</v>
      </c>
      <c r="V30" s="3">
        <f t="shared" ref="V30" si="358">U30-U31</f>
        <v>0.1639999999999997</v>
      </c>
      <c r="W30" s="5"/>
      <c r="X30" s="71">
        <v>63.96</v>
      </c>
      <c r="Y30" s="15"/>
      <c r="Z30" s="10"/>
      <c r="AA30" s="10">
        <f t="shared" ref="AA30" si="359">Q30-M30</f>
        <v>8.9809999999999999</v>
      </c>
      <c r="AB30" s="10">
        <f t="shared" ref="AB30" si="360">U30-M30</f>
        <v>8.2779999999999987</v>
      </c>
      <c r="AC30" s="36">
        <f t="shared" ref="AC30" si="361">H30-M30</f>
        <v>-0.17900000000000027</v>
      </c>
      <c r="AD30" s="36">
        <f t="shared" ref="AD30" si="362">K30-M30</f>
        <v>5.5999999999999606E-2</v>
      </c>
      <c r="AE30" s="36">
        <f t="shared" ref="AE30" si="363">Q30-U30</f>
        <v>0.70300000000000118</v>
      </c>
      <c r="AF30" s="36">
        <f t="shared" ref="AF30" si="364">M30*1.15</f>
        <v>3.3971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+ 0</f>
        <v>08W1</v>
      </c>
      <c r="D31" s="13">
        <v>45877</v>
      </c>
      <c r="E31" s="57">
        <v>2.8</v>
      </c>
      <c r="F31" s="3">
        <f t="shared" ref="F31" si="365">E31-E32</f>
        <v>0</v>
      </c>
      <c r="G31" s="25">
        <f t="shared" ref="G31" si="366">E31-K31</f>
        <v>-0.24000000000000021</v>
      </c>
      <c r="H31" s="57">
        <v>2.8</v>
      </c>
      <c r="I31" s="3">
        <f t="shared" ref="I31" si="367">H31-H32</f>
        <v>4.9999999999998934E-3</v>
      </c>
      <c r="J31" s="25">
        <f t="shared" ref="J31" si="368">H31-K31</f>
        <v>-0.24000000000000021</v>
      </c>
      <c r="K31" s="58">
        <v>3.04</v>
      </c>
      <c r="L31" s="25">
        <f t="shared" ref="L31" si="369">K31-K32</f>
        <v>-4.9999999999998934E-3</v>
      </c>
      <c r="M31" s="58">
        <v>2.99</v>
      </c>
      <c r="N31" s="3">
        <f t="shared" ref="N31" si="370">M31-M32</f>
        <v>-7.6999999999999957E-2</v>
      </c>
      <c r="O31" s="3">
        <f t="shared" ref="O31" si="371">M31-K31</f>
        <v>-4.9999999999999822E-2</v>
      </c>
      <c r="P31" s="32"/>
      <c r="Q31" s="58">
        <v>11.93</v>
      </c>
      <c r="R31" s="25">
        <f t="shared" ref="R31" si="372">Q31-Q32</f>
        <v>-9.9999999999997868E-3</v>
      </c>
      <c r="S31" s="76">
        <v>1.1638999999999999</v>
      </c>
      <c r="T31" s="70">
        <v>32.445999999999998</v>
      </c>
      <c r="U31" s="79">
        <f t="shared" ref="U31" si="373">ROUND(T31/$U$1*S31,3)</f>
        <v>11.068</v>
      </c>
      <c r="V31" s="3">
        <f t="shared" ref="V31" si="374">U31-U32</f>
        <v>-0.19700000000000095</v>
      </c>
      <c r="W31" s="5"/>
      <c r="X31" s="71">
        <v>63.88</v>
      </c>
      <c r="Y31" s="15"/>
      <c r="Z31" s="10"/>
      <c r="AA31" s="10">
        <f t="shared" ref="AA31" si="375">Q31-M31</f>
        <v>8.94</v>
      </c>
      <c r="AB31" s="10">
        <f t="shared" ref="AB31" si="376">U31-M31</f>
        <v>8.0779999999999994</v>
      </c>
      <c r="AC31" s="36">
        <f t="shared" ref="AC31" si="377">H31-M31</f>
        <v>-0.19000000000000039</v>
      </c>
      <c r="AD31" s="36">
        <f t="shared" ref="AD31" si="378">K31-M31</f>
        <v>4.9999999999999822E-2</v>
      </c>
      <c r="AE31" s="36">
        <f t="shared" ref="AE31" si="379">Q31-U31</f>
        <v>0.8620000000000001</v>
      </c>
      <c r="AF31" s="36">
        <f t="shared" ref="AF31" si="380">M31*1.15</f>
        <v>3.4384999999999999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:C34" si="381">TEXT(MONTH(D32), "00") &amp; "W" &amp; INT((DAY(D32) - 1) / 7) + 1</f>
        <v>08W1</v>
      </c>
      <c r="D32" s="13">
        <v>45876</v>
      </c>
      <c r="E32" s="57">
        <v>2.8</v>
      </c>
      <c r="F32" s="3">
        <f t="shared" ref="F32" si="382">E32-E33</f>
        <v>4.9999999999998934E-3</v>
      </c>
      <c r="G32" s="25">
        <f t="shared" ref="G32" si="383">E32-K32</f>
        <v>-0.24500000000000011</v>
      </c>
      <c r="H32" s="57">
        <v>2.7949999999999999</v>
      </c>
      <c r="I32" s="3">
        <f t="shared" ref="I32" si="384">H32-H33</f>
        <v>-4.9999999999998934E-3</v>
      </c>
      <c r="J32" s="25">
        <f t="shared" ref="J32" si="385">H32-K32</f>
        <v>-0.25</v>
      </c>
      <c r="K32" s="58">
        <v>3.0449999999999999</v>
      </c>
      <c r="L32" s="25">
        <f t="shared" ref="L32" si="386">K32-K33</f>
        <v>2.4999999999999911E-2</v>
      </c>
      <c r="M32" s="58">
        <v>3.0670000000000002</v>
      </c>
      <c r="N32" s="3">
        <f t="shared" ref="N32" si="387">M32-M33</f>
        <v>-9.9999999999997868E-3</v>
      </c>
      <c r="O32" s="3">
        <f t="shared" ref="O32:O37" si="388">M32-K32</f>
        <v>2.2000000000000242E-2</v>
      </c>
      <c r="P32" s="32"/>
      <c r="Q32" s="58">
        <v>11.94</v>
      </c>
      <c r="R32" s="25">
        <f t="shared" ref="R32" si="389">Q32-Q33</f>
        <v>9.9999999999997868E-3</v>
      </c>
      <c r="S32" s="76">
        <v>1.1665000000000001</v>
      </c>
      <c r="T32" s="70">
        <v>32.951000000000001</v>
      </c>
      <c r="U32" s="79">
        <f t="shared" ref="U32" si="390">ROUND(T32/$U$1*S32,3)</f>
        <v>11.265000000000001</v>
      </c>
      <c r="V32" s="3">
        <f t="shared" ref="V32" si="391">U32-U33</f>
        <v>-9.9000000000000199E-2</v>
      </c>
      <c r="W32" s="5"/>
      <c r="X32" s="71">
        <v>63.88</v>
      </c>
      <c r="Y32" s="15"/>
      <c r="Z32" s="10"/>
      <c r="AA32" s="10">
        <f t="shared" ref="AA32" si="392">Q32-M32</f>
        <v>8.8729999999999993</v>
      </c>
      <c r="AB32" s="10">
        <f t="shared" ref="AB32" si="393">U32-M32</f>
        <v>8.1980000000000004</v>
      </c>
      <c r="AC32" s="36">
        <f t="shared" ref="AC32" si="394">H32-M32</f>
        <v>-0.27200000000000024</v>
      </c>
      <c r="AD32" s="36">
        <f t="shared" ref="AD32" si="395">K32-M32</f>
        <v>-2.2000000000000242E-2</v>
      </c>
      <c r="AE32" s="36">
        <f t="shared" ref="AE32" si="396">Q32-U32</f>
        <v>0.67499999999999893</v>
      </c>
      <c r="AF32" s="36">
        <f t="shared" ref="AF32" si="397">M32*1.15</f>
        <v>3.52705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si="381"/>
        <v>08W1</v>
      </c>
      <c r="D33" s="13">
        <v>45875</v>
      </c>
      <c r="E33" s="57">
        <v>2.7949999999999999</v>
      </c>
      <c r="F33" s="3">
        <f t="shared" ref="F33" si="398">E33-E34</f>
        <v>8.4999999999999964E-2</v>
      </c>
      <c r="G33" s="25">
        <f t="shared" ref="G33" si="399">E33-K33</f>
        <v>-0.22500000000000009</v>
      </c>
      <c r="H33" s="57">
        <v>2.8</v>
      </c>
      <c r="I33" s="3">
        <f t="shared" ref="I33" si="400">H33-H34</f>
        <v>9.4999999999999751E-2</v>
      </c>
      <c r="J33" s="25">
        <f t="shared" ref="J33" si="401">H33-K33</f>
        <v>-0.2200000000000002</v>
      </c>
      <c r="K33" s="58">
        <v>3.02</v>
      </c>
      <c r="L33" s="25">
        <f t="shared" ref="L33" si="402">K33-K34</f>
        <v>4.4999999999999929E-2</v>
      </c>
      <c r="M33" s="58">
        <v>3.077</v>
      </c>
      <c r="N33" s="3">
        <f t="shared" ref="N33" si="403">M33-M34</f>
        <v>6.7000000000000171E-2</v>
      </c>
      <c r="O33" s="3">
        <f t="shared" si="388"/>
        <v>5.699999999999994E-2</v>
      </c>
      <c r="P33" s="32"/>
      <c r="Q33" s="58">
        <v>11.93</v>
      </c>
      <c r="R33" s="25">
        <f t="shared" ref="R33" si="404">Q33-Q34</f>
        <v>-6.0000000000000497E-2</v>
      </c>
      <c r="S33" s="76">
        <v>1.1658999999999999</v>
      </c>
      <c r="T33" s="70">
        <v>33.256999999999998</v>
      </c>
      <c r="U33" s="79">
        <f t="shared" ref="U33" si="405">ROUND(T33/$U$1*S33,3)</f>
        <v>11.364000000000001</v>
      </c>
      <c r="V33" s="3">
        <f t="shared" ref="V33" si="406">U33-U34</f>
        <v>-0.30699999999999861</v>
      </c>
      <c r="W33" s="5"/>
      <c r="X33" s="71">
        <v>64.349999999999994</v>
      </c>
      <c r="Y33" s="15"/>
      <c r="Z33" s="10"/>
      <c r="AA33" s="10">
        <f t="shared" ref="AA33" si="407">Q33-M33</f>
        <v>8.8529999999999998</v>
      </c>
      <c r="AB33" s="10">
        <f t="shared" ref="AB33" si="408">U33-M33</f>
        <v>8.2870000000000008</v>
      </c>
      <c r="AC33" s="36">
        <f t="shared" ref="AC33" si="409">H33-M33</f>
        <v>-0.27700000000000014</v>
      </c>
      <c r="AD33" s="36">
        <f t="shared" ref="AD33" si="410">K33-M33</f>
        <v>-5.699999999999994E-2</v>
      </c>
      <c r="AE33" s="36">
        <f t="shared" ref="AE33" si="411">Q33-U33</f>
        <v>0.56599999999999895</v>
      </c>
      <c r="AF33" s="36">
        <f t="shared" ref="AF33" si="412">M33*1.15</f>
        <v>3.5385499999999999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si="381"/>
        <v>08W1</v>
      </c>
      <c r="D34" s="13">
        <v>45874</v>
      </c>
      <c r="E34" s="57">
        <v>2.71</v>
      </c>
      <c r="F34" s="3">
        <f t="shared" ref="F34" si="413">E34-E35</f>
        <v>6.4999999999999947E-2</v>
      </c>
      <c r="G34" s="25">
        <f t="shared" ref="G34" si="414">E34-K34</f>
        <v>-0.26500000000000012</v>
      </c>
      <c r="H34" s="57">
        <v>2.7050000000000001</v>
      </c>
      <c r="I34" s="3">
        <f t="shared" ref="I34" si="415">H34-H35</f>
        <v>6.4999999999999947E-2</v>
      </c>
      <c r="J34" s="25">
        <f t="shared" ref="J34" si="416">H34-K34</f>
        <v>-0.27</v>
      </c>
      <c r="K34" s="58">
        <v>2.9750000000000001</v>
      </c>
      <c r="L34" s="25">
        <f t="shared" ref="L34" si="417">K34-K35</f>
        <v>0.10999999999999988</v>
      </c>
      <c r="M34" s="58">
        <v>3.01</v>
      </c>
      <c r="N34" s="3">
        <f t="shared" ref="N34" si="418">M34-M35</f>
        <v>7.7999999999999847E-2</v>
      </c>
      <c r="O34" s="3">
        <f t="shared" si="388"/>
        <v>3.4999999999999698E-2</v>
      </c>
      <c r="P34" s="32"/>
      <c r="Q34" s="58">
        <v>11.99</v>
      </c>
      <c r="R34" s="25">
        <f t="shared" ref="R34" si="419">Q34-Q35</f>
        <v>-1.5000000000000568E-2</v>
      </c>
      <c r="S34" s="76">
        <v>1.1574</v>
      </c>
      <c r="T34" s="70">
        <v>34.405999999999999</v>
      </c>
      <c r="U34" s="79">
        <f t="shared" ref="U34" si="420">ROUND(T34/$U$1*S34,3)</f>
        <v>11.670999999999999</v>
      </c>
      <c r="V34" s="3">
        <f t="shared" ref="V34" si="421">U34-U35</f>
        <v>4.5999999999999375E-2</v>
      </c>
      <c r="W34" s="5"/>
      <c r="X34" s="71">
        <v>65.16</v>
      </c>
      <c r="Y34" s="15"/>
      <c r="Z34" s="10"/>
      <c r="AA34" s="10">
        <f t="shared" ref="AA34" si="422">Q34-M34</f>
        <v>8.98</v>
      </c>
      <c r="AB34" s="10">
        <f t="shared" ref="AB34" si="423">U34-M34</f>
        <v>8.6609999999999996</v>
      </c>
      <c r="AC34" s="36">
        <f t="shared" ref="AC34" si="424">H34-M34</f>
        <v>-0.30499999999999972</v>
      </c>
      <c r="AD34" s="36">
        <f t="shared" ref="AD34" si="425">K34-M34</f>
        <v>-3.4999999999999698E-2</v>
      </c>
      <c r="AE34" s="36">
        <f t="shared" ref="AE34" si="426">Q34-U34</f>
        <v>0.31900000000000084</v>
      </c>
      <c r="AF34" s="36">
        <f t="shared" ref="AF34" si="427">M34*1.15</f>
        <v>3.4614999999999996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+ 1</f>
        <v>08W1</v>
      </c>
      <c r="D35" s="13">
        <v>45873</v>
      </c>
      <c r="E35" s="57">
        <v>2.645</v>
      </c>
      <c r="F35" s="3">
        <f t="shared" ref="F35" si="428">E35-E36</f>
        <v>-8.0000000000000071E-2</v>
      </c>
      <c r="G35" s="25">
        <f t="shared" ref="G35" si="429">E35-K35</f>
        <v>-0.2200000000000002</v>
      </c>
      <c r="H35" s="57">
        <v>2.64</v>
      </c>
      <c r="I35" s="3">
        <f t="shared" ref="I35" si="430">H35-H36</f>
        <v>-5.4999999999999716E-2</v>
      </c>
      <c r="J35" s="25">
        <f t="shared" ref="J35" si="431">H35-K35</f>
        <v>-0.22500000000000009</v>
      </c>
      <c r="K35" s="58">
        <v>2.8650000000000002</v>
      </c>
      <c r="L35" s="25">
        <f t="shared" ref="L35" si="432">K35-K36</f>
        <v>-0.125</v>
      </c>
      <c r="M35" s="58">
        <v>2.9319999999999999</v>
      </c>
      <c r="N35" s="3">
        <f t="shared" ref="N35" si="433">M35-M36</f>
        <v>-0.15100000000000025</v>
      </c>
      <c r="O35" s="3">
        <f t="shared" si="388"/>
        <v>6.6999999999999726E-2</v>
      </c>
      <c r="P35" s="32"/>
      <c r="Q35" s="58">
        <v>12.005000000000001</v>
      </c>
      <c r="R35" s="25">
        <f t="shared" ref="R35" si="434">Q35-Q36</f>
        <v>5.0000000000007816E-3</v>
      </c>
      <c r="S35" s="76">
        <v>1.157</v>
      </c>
      <c r="T35" s="70">
        <v>34.283000000000001</v>
      </c>
      <c r="U35" s="79">
        <f t="shared" ref="U35" si="435">ROUND(T35/$U$1*S35,3)</f>
        <v>11.625</v>
      </c>
      <c r="V35" s="3">
        <f t="shared" ref="V35" si="436">U35-U36</f>
        <v>9.0999999999999304E-2</v>
      </c>
      <c r="W35" s="5"/>
      <c r="X35" s="71">
        <v>66.290000000000006</v>
      </c>
      <c r="Y35" s="15"/>
      <c r="Z35" s="10"/>
      <c r="AA35" s="10">
        <f t="shared" ref="AA35" si="437">Q35-M35</f>
        <v>9.0730000000000004</v>
      </c>
      <c r="AB35" s="10">
        <f t="shared" ref="AB35" si="438">U35-M35</f>
        <v>8.6929999999999996</v>
      </c>
      <c r="AC35" s="36">
        <f t="shared" ref="AC35" si="439">H35-M35</f>
        <v>-0.29199999999999982</v>
      </c>
      <c r="AD35" s="36">
        <f t="shared" ref="AD35" si="440">K35-M35</f>
        <v>-6.6999999999999726E-2</v>
      </c>
      <c r="AE35" s="36">
        <f t="shared" ref="AE35" si="441">Q35-U35</f>
        <v>0.38000000000000078</v>
      </c>
      <c r="AF35" s="36">
        <f t="shared" ref="AF35" si="442">M35*1.15</f>
        <v>3.3717999999999995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">
        <v>141</v>
      </c>
      <c r="D36" s="13">
        <v>45870</v>
      </c>
      <c r="E36" s="57">
        <v>2.7250000000000001</v>
      </c>
      <c r="F36" s="3">
        <f t="shared" ref="F36" si="443">E36-E37</f>
        <v>6.4999999999999947E-2</v>
      </c>
      <c r="G36" s="25">
        <f t="shared" ref="G36" si="444">E36-K36</f>
        <v>-0.26500000000000012</v>
      </c>
      <c r="H36" s="57">
        <v>2.6949999999999998</v>
      </c>
      <c r="I36" s="3">
        <f t="shared" ref="I36" si="445">H36-H37</f>
        <v>4.9999999999999822E-2</v>
      </c>
      <c r="J36" s="25">
        <f t="shared" ref="J36" si="446">H36-K36</f>
        <v>-0.29500000000000037</v>
      </c>
      <c r="K36" s="58">
        <v>2.99</v>
      </c>
      <c r="L36" s="25">
        <f t="shared" ref="L36" si="447">K36-K37</f>
        <v>4.0000000000000036E-2</v>
      </c>
      <c r="M36" s="58">
        <v>3.0830000000000002</v>
      </c>
      <c r="N36" s="3">
        <f t="shared" ref="N36" si="448">M36-M37</f>
        <v>-2.2999999999999687E-2</v>
      </c>
      <c r="O36" s="3">
        <f t="shared" si="388"/>
        <v>9.2999999999999972E-2</v>
      </c>
      <c r="P36" s="32"/>
      <c r="Q36" s="58">
        <v>12</v>
      </c>
      <c r="R36" s="25">
        <f t="shared" ref="R36" si="449">Q36-Q37</f>
        <v>-3.9999999999999147E-2</v>
      </c>
      <c r="S36" s="76">
        <v>1.1584000000000001</v>
      </c>
      <c r="T36" s="70">
        <v>33.972000000000001</v>
      </c>
      <c r="U36" s="79">
        <f t="shared" ref="U36" si="450">ROUND(T36/$U$1*S36,3)</f>
        <v>11.534000000000001</v>
      </c>
      <c r="V36" s="3">
        <f t="shared" ref="V36" si="451">U36-U37</f>
        <v>-0.26900000000000013</v>
      </c>
      <c r="W36" s="5"/>
      <c r="X36" s="71">
        <v>67.33</v>
      </c>
      <c r="Y36" s="15"/>
      <c r="Z36" s="10"/>
      <c r="AA36" s="10">
        <f t="shared" ref="AA36" si="452">Q36-M36</f>
        <v>8.9169999999999998</v>
      </c>
      <c r="AB36" s="10">
        <f t="shared" ref="AB36" si="453">U36-M36</f>
        <v>8.4510000000000005</v>
      </c>
      <c r="AC36" s="36">
        <f t="shared" ref="AC36" si="454">H36-M36</f>
        <v>-0.38800000000000034</v>
      </c>
      <c r="AD36" s="36">
        <f t="shared" ref="AD36" si="455">K36-M36</f>
        <v>-9.2999999999999972E-2</v>
      </c>
      <c r="AE36" s="36">
        <f t="shared" ref="AE36" si="456">Q36-U36</f>
        <v>0.4659999999999993</v>
      </c>
      <c r="AF36" s="36">
        <f t="shared" ref="AF36" si="457">M36*1.15</f>
        <v>3.5454499999999998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>TEXT(MONTH(D37), "00") &amp; "W" &amp; INT((DAY(D37) - 1) / 7) + 1</f>
        <v>07W5</v>
      </c>
      <c r="D37" s="13">
        <v>45869</v>
      </c>
      <c r="E37" s="57">
        <v>2.66</v>
      </c>
      <c r="F37" s="3">
        <f t="shared" ref="F37" si="458">E37-E38</f>
        <v>-9.4999999999999751E-2</v>
      </c>
      <c r="G37" s="25">
        <f t="shared" ref="G37" si="459">E37-K37</f>
        <v>-0.29000000000000004</v>
      </c>
      <c r="H37" s="57">
        <v>2.645</v>
      </c>
      <c r="I37" s="3">
        <f t="shared" ref="I37" si="460">H37-H38</f>
        <v>-6.0000000000000053E-2</v>
      </c>
      <c r="J37" s="25">
        <f t="shared" ref="J37" si="461">H37-K37</f>
        <v>-0.30500000000000016</v>
      </c>
      <c r="K37" s="58">
        <v>2.95</v>
      </c>
      <c r="L37" s="25">
        <f t="shared" ref="L37" si="462">K37-K38</f>
        <v>-2.4999999999999911E-2</v>
      </c>
      <c r="M37" s="58">
        <v>3.1059999999999999</v>
      </c>
      <c r="N37" s="3">
        <f t="shared" ref="N37" si="463">M37-M38</f>
        <v>6.0999999999999943E-2</v>
      </c>
      <c r="O37" s="3">
        <f t="shared" si="388"/>
        <v>0.15599999999999969</v>
      </c>
      <c r="P37" s="32"/>
      <c r="Q37" s="58">
        <v>12.04</v>
      </c>
      <c r="R37" s="25">
        <f t="shared" ref="R37" si="464">Q37-Q38</f>
        <v>0</v>
      </c>
      <c r="S37" s="76">
        <v>1.1415</v>
      </c>
      <c r="T37" s="70">
        <v>35.279000000000003</v>
      </c>
      <c r="U37" s="79">
        <f t="shared" ref="U37" si="465">ROUND(T37/$U$1*S37,3)</f>
        <v>11.803000000000001</v>
      </c>
      <c r="V37" s="3">
        <f t="shared" ref="V37" si="466">U37-U38</f>
        <v>0.26000000000000156</v>
      </c>
      <c r="W37" s="5"/>
      <c r="X37" s="71">
        <v>69.260000000000005</v>
      </c>
      <c r="Y37" s="15"/>
      <c r="Z37" s="10"/>
      <c r="AA37" s="10">
        <f t="shared" ref="AA37" si="467">Q37-M37</f>
        <v>8.9339999999999993</v>
      </c>
      <c r="AB37" s="10">
        <f t="shared" ref="AB37" si="468">U37-M37</f>
        <v>8.697000000000001</v>
      </c>
      <c r="AC37" s="36">
        <f t="shared" ref="AC37" si="469">H37-M37</f>
        <v>-0.46099999999999985</v>
      </c>
      <c r="AD37" s="36">
        <f t="shared" ref="AD37" si="470">K37-M37</f>
        <v>-0.15599999999999969</v>
      </c>
      <c r="AE37" s="36">
        <f t="shared" ref="AE37" si="471">Q37-U37</f>
        <v>0.23699999999999832</v>
      </c>
      <c r="AF37" s="36">
        <f t="shared" ref="AF37" si="472">M37*1.15</f>
        <v>3.5718999999999994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473">TEXT(MONTH(D38), "00") &amp; "W" &amp; INT((DAY(D38) - 1) / 7) + 1</f>
        <v>07W5</v>
      </c>
      <c r="D38" s="13">
        <v>45868</v>
      </c>
      <c r="E38" s="57">
        <v>2.7549999999999999</v>
      </c>
      <c r="F38" s="3">
        <f t="shared" ref="F38" si="474">E38-E39</f>
        <v>-0.14500000000000002</v>
      </c>
      <c r="G38" s="25">
        <f t="shared" ref="G38" si="475">E38-K38</f>
        <v>-0.2200000000000002</v>
      </c>
      <c r="H38" s="57">
        <v>2.7050000000000001</v>
      </c>
      <c r="I38" s="3">
        <f t="shared" ref="I38" si="476">H38-H39</f>
        <v>-0.18999999999999995</v>
      </c>
      <c r="J38" s="25">
        <f t="shared" ref="J38" si="477">H38-K38</f>
        <v>-0.27</v>
      </c>
      <c r="K38" s="58">
        <v>2.9750000000000001</v>
      </c>
      <c r="L38" s="25">
        <f t="shared" ref="L38" si="478">K38-K39</f>
        <v>-0.10000000000000009</v>
      </c>
      <c r="M38" s="58">
        <v>3.0449999999999999</v>
      </c>
      <c r="N38" s="3">
        <f t="shared" ref="N38" si="479">M38-M39</f>
        <v>-3.6000000000000032E-2</v>
      </c>
      <c r="O38" s="3">
        <f t="shared" ref="O38" si="480">M38-K38</f>
        <v>6.999999999999984E-2</v>
      </c>
      <c r="P38" s="32"/>
      <c r="Q38" s="58">
        <v>12.04</v>
      </c>
      <c r="R38" s="25">
        <f t="shared" ref="R38" si="481">Q38-Q39</f>
        <v>3.9999999999999147E-2</v>
      </c>
      <c r="S38" s="76">
        <v>1.1404000000000001</v>
      </c>
      <c r="T38" s="70">
        <v>34.536999999999999</v>
      </c>
      <c r="U38" s="79">
        <f t="shared" ref="U38" si="482">ROUND(T38/$U$1*S38,3)</f>
        <v>11.542999999999999</v>
      </c>
      <c r="V38" s="3">
        <f t="shared" ref="V38" si="483">U38-U39</f>
        <v>3.9999999999995595E-3</v>
      </c>
      <c r="W38" s="5"/>
      <c r="X38" s="71">
        <v>70</v>
      </c>
      <c r="Y38" s="15"/>
      <c r="Z38" s="10"/>
      <c r="AA38" s="10">
        <f t="shared" ref="AA38" si="484">Q38-M38</f>
        <v>8.9949999999999992</v>
      </c>
      <c r="AB38" s="10">
        <f t="shared" ref="AB38" si="485">U38-M38</f>
        <v>8.4979999999999993</v>
      </c>
      <c r="AC38" s="36">
        <f t="shared" ref="AC38" si="486">H38-M38</f>
        <v>-0.33999999999999986</v>
      </c>
      <c r="AD38" s="36">
        <f t="shared" ref="AD38" si="487">K38-M38</f>
        <v>-6.999999999999984E-2</v>
      </c>
      <c r="AE38" s="36">
        <f t="shared" ref="AE38" si="488">Q38-U38</f>
        <v>0.49699999999999989</v>
      </c>
      <c r="AF38" s="36">
        <f t="shared" ref="AF38" si="489">M38*1.15</f>
        <v>3.5017499999999995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490">TEXT(MONTH(D39), "00") &amp; "W" &amp; INT((DAY(D39) - 1) / 7) + 1</f>
        <v>07W5</v>
      </c>
      <c r="D39" s="13">
        <v>45867</v>
      </c>
      <c r="E39" s="57">
        <v>2.9</v>
      </c>
      <c r="F39" s="3">
        <f t="shared" ref="F39" si="491">E39-E40</f>
        <v>-4.9999999999998934E-3</v>
      </c>
      <c r="G39" s="25">
        <f t="shared" ref="G39" si="492">E39-K39</f>
        <v>-0.17500000000000027</v>
      </c>
      <c r="H39" s="57">
        <v>2.895</v>
      </c>
      <c r="I39" s="3">
        <f t="shared" ref="I39" si="493">H39-H40</f>
        <v>1.0000000000000231E-2</v>
      </c>
      <c r="J39" s="25">
        <f t="shared" ref="J39" si="494">H39-K39</f>
        <v>-0.18000000000000016</v>
      </c>
      <c r="K39" s="58">
        <v>3.0750000000000002</v>
      </c>
      <c r="L39" s="25">
        <f t="shared" ref="L39" si="495">K39-K40</f>
        <v>-4.9999999999999822E-2</v>
      </c>
      <c r="M39" s="58">
        <v>3.081</v>
      </c>
      <c r="N39" s="3">
        <f t="shared" ref="N39" si="496">M39-M40</f>
        <v>9.2999999999999972E-2</v>
      </c>
      <c r="O39" s="3">
        <f t="shared" ref="O39" si="497">M39-K39</f>
        <v>5.9999999999997833E-3</v>
      </c>
      <c r="P39" s="32"/>
      <c r="Q39" s="58">
        <v>12</v>
      </c>
      <c r="R39" s="25">
        <f t="shared" ref="R39" si="498">Q39-Q40</f>
        <v>7.4999999999999289E-2</v>
      </c>
      <c r="S39" s="76">
        <v>1.1545000000000001</v>
      </c>
      <c r="T39" s="70">
        <v>34.103000000000002</v>
      </c>
      <c r="U39" s="79">
        <f t="shared" ref="U39" si="499">ROUND(T39/$U$1*S39,3)</f>
        <v>11.539</v>
      </c>
      <c r="V39" s="3">
        <f t="shared" ref="V39" si="500">U39-U40</f>
        <v>0.36599999999999966</v>
      </c>
      <c r="W39" s="5"/>
      <c r="X39" s="71">
        <v>69.209999999999994</v>
      </c>
      <c r="Y39" s="15"/>
      <c r="Z39" s="10"/>
      <c r="AA39" s="10">
        <f t="shared" ref="AA39" si="501">Q39-M39</f>
        <v>8.9190000000000005</v>
      </c>
      <c r="AB39" s="10">
        <f t="shared" ref="AB39" si="502">U39-M39</f>
        <v>8.4580000000000002</v>
      </c>
      <c r="AC39" s="36">
        <f t="shared" ref="AC39" si="503">H39-M39</f>
        <v>-0.18599999999999994</v>
      </c>
      <c r="AD39" s="36">
        <f t="shared" ref="AD39" si="504">K39-M39</f>
        <v>-5.9999999999997833E-3</v>
      </c>
      <c r="AE39" s="36">
        <f t="shared" ref="AE39" si="505">Q39-U39</f>
        <v>0.4610000000000003</v>
      </c>
      <c r="AF39" s="36">
        <f t="shared" ref="AF39" si="506">M39*1.15</f>
        <v>3.5431499999999998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>TEXT(MONTH(D40), "00") &amp; "W" &amp; INT((DAY(D40) - 1) / 7) + 2</f>
        <v>07W5</v>
      </c>
      <c r="D40" s="13">
        <v>45866</v>
      </c>
      <c r="E40" s="57">
        <v>2.9049999999999998</v>
      </c>
      <c r="F40" s="3">
        <f t="shared" ref="F40" si="507">E40-E41</f>
        <v>4.4999999999999929E-2</v>
      </c>
      <c r="G40" s="25">
        <f t="shared" ref="G40" si="508">E40-K40</f>
        <v>-0.2200000000000002</v>
      </c>
      <c r="H40" s="57">
        <v>2.8849999999999998</v>
      </c>
      <c r="I40" s="3">
        <f t="shared" ref="I40" si="509">H40-H41</f>
        <v>4.4999999999999929E-2</v>
      </c>
      <c r="J40" s="25">
        <f t="shared" ref="J40" si="510">H40-K40</f>
        <v>-0.24000000000000021</v>
      </c>
      <c r="K40" s="58">
        <v>3.125</v>
      </c>
      <c r="L40" s="25">
        <f t="shared" ref="L40" si="511">K40-K41</f>
        <v>3.5000000000000142E-2</v>
      </c>
      <c r="M40" s="58">
        <v>2.988</v>
      </c>
      <c r="N40" s="3">
        <f t="shared" ref="N40" si="512">M40-M41</f>
        <v>-0.12199999999999989</v>
      </c>
      <c r="O40" s="3">
        <f t="shared" ref="O40" si="513">M40-K40</f>
        <v>-0.13700000000000001</v>
      </c>
      <c r="P40" s="32"/>
      <c r="Q40" s="58">
        <v>11.925000000000001</v>
      </c>
      <c r="R40" s="25">
        <f t="shared" ref="R40" si="514">Q40-Q41</f>
        <v>5.0000000000000711E-2</v>
      </c>
      <c r="S40" s="76">
        <v>1.1588000000000001</v>
      </c>
      <c r="T40" s="70">
        <v>32.899000000000001</v>
      </c>
      <c r="U40" s="79">
        <f t="shared" ref="U40" si="515">ROUND(T40/$U$1*S40,3)</f>
        <v>11.173</v>
      </c>
      <c r="V40" s="3">
        <f t="shared" ref="V40" si="516">U40-U41</f>
        <v>-9.0000000000003411E-3</v>
      </c>
      <c r="W40" s="5"/>
      <c r="X40" s="71">
        <v>66.709999999999994</v>
      </c>
      <c r="Y40" s="15"/>
      <c r="Z40" s="10"/>
      <c r="AA40" s="10">
        <f t="shared" ref="AA40" si="517">Q40-M40</f>
        <v>8.9370000000000012</v>
      </c>
      <c r="AB40" s="10">
        <f t="shared" ref="AB40" si="518">U40-M40</f>
        <v>8.1850000000000005</v>
      </c>
      <c r="AC40" s="36">
        <f t="shared" ref="AC40" si="519">H40-M40</f>
        <v>-0.1030000000000002</v>
      </c>
      <c r="AD40" s="36">
        <f t="shared" ref="AD40" si="520">K40-M40</f>
        <v>0.13700000000000001</v>
      </c>
      <c r="AE40" s="36">
        <f t="shared" ref="AE40" si="521">Q40-U40</f>
        <v>0.75200000000000067</v>
      </c>
      <c r="AF40" s="36">
        <f t="shared" ref="AF40" si="522">M40*1.15</f>
        <v>3.4361999999999999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23">TEXT(MONTH(D41), "00") &amp; "W" &amp; INT((DAY(D41) - 1) / 7) + 1</f>
        <v>07W4</v>
      </c>
      <c r="D41" s="13">
        <v>45863</v>
      </c>
      <c r="E41" s="57">
        <v>2.86</v>
      </c>
      <c r="F41" s="3">
        <f t="shared" ref="F41" si="524">E41-E42</f>
        <v>-6.4999999999999947E-2</v>
      </c>
      <c r="G41" s="25">
        <f t="shared" ref="G41" si="525">E41-K41</f>
        <v>-0.22999999999999998</v>
      </c>
      <c r="H41" s="57">
        <v>2.84</v>
      </c>
      <c r="I41" s="3">
        <f t="shared" ref="I41" si="526">H41-H42</f>
        <v>-6.4999999999999947E-2</v>
      </c>
      <c r="J41" s="25">
        <f t="shared" ref="J41" si="527">H41-K41</f>
        <v>-0.25</v>
      </c>
      <c r="K41" s="58">
        <v>3.09</v>
      </c>
      <c r="L41" s="25">
        <f t="shared" ref="L41" si="528">K41-K42</f>
        <v>-2.5000000000000355E-2</v>
      </c>
      <c r="M41" s="58">
        <v>3.11</v>
      </c>
      <c r="N41" s="3">
        <f t="shared" ref="N41" si="529">M41-M42</f>
        <v>1.6000000000000014E-2</v>
      </c>
      <c r="O41" s="3">
        <f t="shared" ref="O41" si="530">M41-K41</f>
        <v>2.0000000000000018E-2</v>
      </c>
      <c r="P41" s="32"/>
      <c r="Q41" s="58">
        <v>11.875</v>
      </c>
      <c r="R41" s="25">
        <f t="shared" ref="R41" si="531">Q41-Q42</f>
        <v>-5.0000000000007816E-3</v>
      </c>
      <c r="S41" s="76">
        <v>1.1739999999999999</v>
      </c>
      <c r="T41" s="70">
        <v>32.499000000000002</v>
      </c>
      <c r="U41" s="79">
        <f t="shared" ref="U41" si="532">ROUND(T41/$U$1*S41,3)</f>
        <v>11.182</v>
      </c>
      <c r="V41" s="3">
        <f t="shared" ref="V41" si="533">U41-U42</f>
        <v>3.5000000000000142E-2</v>
      </c>
      <c r="W41" s="5"/>
      <c r="X41" s="71">
        <v>65.16</v>
      </c>
      <c r="Y41" s="15"/>
      <c r="Z41" s="10"/>
      <c r="AA41" s="10">
        <f t="shared" ref="AA41" si="534">Q41-M41</f>
        <v>8.7650000000000006</v>
      </c>
      <c r="AB41" s="10">
        <f t="shared" ref="AB41" si="535">U41-M41</f>
        <v>8.072000000000001</v>
      </c>
      <c r="AC41" s="36">
        <f t="shared" ref="AC41" si="536">H41-M41</f>
        <v>-0.27</v>
      </c>
      <c r="AD41" s="36">
        <f t="shared" ref="AD41" si="537">K41-M41</f>
        <v>-2.0000000000000018E-2</v>
      </c>
      <c r="AE41" s="36">
        <f t="shared" ref="AE41" si="538">Q41-U41</f>
        <v>0.69299999999999962</v>
      </c>
      <c r="AF41" s="36">
        <f t="shared" ref="AF41" si="539">M41*1.15</f>
        <v>3.5764999999999998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40">TEXT(MONTH(D42), "00") &amp; "W" &amp; INT((DAY(D42) - 1) / 7) + 1</f>
        <v>07W4</v>
      </c>
      <c r="D42" s="13">
        <v>45862</v>
      </c>
      <c r="E42" s="57">
        <v>2.9249999999999998</v>
      </c>
      <c r="F42" s="3">
        <f t="shared" ref="F42" si="541">E42-E43</f>
        <v>5.4999999999999716E-2</v>
      </c>
      <c r="G42" s="25">
        <f t="shared" ref="G42" si="542">E42-K42</f>
        <v>-0.19000000000000039</v>
      </c>
      <c r="H42" s="57">
        <v>2.9049999999999998</v>
      </c>
      <c r="I42" s="3">
        <f t="shared" ref="I42" si="543">H42-H43</f>
        <v>9.9999999999997868E-3</v>
      </c>
      <c r="J42" s="25">
        <f t="shared" ref="J42" si="544">H42-K42</f>
        <v>-0.21000000000000041</v>
      </c>
      <c r="K42" s="58">
        <v>3.1150000000000002</v>
      </c>
      <c r="L42" s="25">
        <f t="shared" ref="L42" si="545">K42-K43</f>
        <v>4.5000000000000373E-2</v>
      </c>
      <c r="M42" s="58">
        <v>3.0939999999999999</v>
      </c>
      <c r="N42" s="3">
        <f t="shared" ref="N42" si="546">M42-M43</f>
        <v>1.6999999999999904E-2</v>
      </c>
      <c r="O42" s="3">
        <f t="shared" ref="O42" si="547">M42-K42</f>
        <v>-2.1000000000000352E-2</v>
      </c>
      <c r="P42" s="32"/>
      <c r="Q42" s="58">
        <v>11.88</v>
      </c>
      <c r="R42" s="25">
        <f t="shared" ref="R42" si="548">Q42-Q43</f>
        <v>-4.9999999999998934E-2</v>
      </c>
      <c r="S42" s="76">
        <v>1.1754</v>
      </c>
      <c r="T42" s="70">
        <v>32.357999999999997</v>
      </c>
      <c r="U42" s="79">
        <f t="shared" ref="U42" si="549">ROUND(T42/$U$1*S42,3)</f>
        <v>11.147</v>
      </c>
      <c r="V42" s="3">
        <f t="shared" ref="V42" si="550">U42-U43</f>
        <v>-0.12999999999999901</v>
      </c>
      <c r="W42" s="5"/>
      <c r="X42" s="71">
        <v>66.03</v>
      </c>
      <c r="Y42" s="15"/>
      <c r="Z42" s="10"/>
      <c r="AA42" s="10">
        <f t="shared" ref="AA42" si="551">Q42-M42</f>
        <v>8.7860000000000014</v>
      </c>
      <c r="AB42" s="10">
        <f t="shared" ref="AB42" si="552">U42-M42</f>
        <v>8.0530000000000008</v>
      </c>
      <c r="AC42" s="36">
        <f t="shared" ref="AC42" si="553">H42-M42</f>
        <v>-0.18900000000000006</v>
      </c>
      <c r="AD42" s="36">
        <f t="shared" ref="AD42" si="554">K42-M42</f>
        <v>2.1000000000000352E-2</v>
      </c>
      <c r="AE42" s="36">
        <f t="shared" ref="AE42" si="555">Q42-U42</f>
        <v>0.73300000000000054</v>
      </c>
      <c r="AF42" s="36">
        <f t="shared" ref="AF42" si="556">M42*1.15</f>
        <v>3.5580999999999996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57">TEXT(MONTH(D43), "00") &amp; "W" &amp; INT((DAY(D43) - 1) / 7) + 1</f>
        <v>07W4</v>
      </c>
      <c r="D43" s="13">
        <v>45861</v>
      </c>
      <c r="E43" s="57">
        <v>2.87</v>
      </c>
      <c r="F43" s="3">
        <f t="shared" ref="F43" si="558">E43-E44</f>
        <v>-4.9999999999999822E-2</v>
      </c>
      <c r="G43" s="25">
        <f t="shared" ref="G43" si="559">E43-K43</f>
        <v>-0.19999999999999973</v>
      </c>
      <c r="H43" s="57">
        <v>2.895</v>
      </c>
      <c r="I43" s="3">
        <f t="shared" ref="I43" si="560">H43-H44</f>
        <v>-4.9999999999998934E-3</v>
      </c>
      <c r="J43" s="25">
        <f t="shared" ref="J43" si="561">H43-K43</f>
        <v>-0.17499999999999982</v>
      </c>
      <c r="K43" s="58">
        <v>3.07</v>
      </c>
      <c r="L43" s="25">
        <f t="shared" ref="L43" si="562">K43-K44</f>
        <v>-0.13500000000000023</v>
      </c>
      <c r="M43" s="58">
        <v>3.077</v>
      </c>
      <c r="N43" s="3">
        <f t="shared" ref="N43" si="563">M43-M44</f>
        <v>-0.17499999999999982</v>
      </c>
      <c r="O43" s="3">
        <f t="shared" ref="O43" si="564">M43-K43</f>
        <v>7.0000000000001172E-3</v>
      </c>
      <c r="P43" s="32"/>
      <c r="Q43" s="58">
        <v>11.93</v>
      </c>
      <c r="R43" s="25">
        <f t="shared" ref="R43" si="565">Q43-Q44</f>
        <v>-0.14000000000000057</v>
      </c>
      <c r="S43" s="76">
        <v>1.177</v>
      </c>
      <c r="T43" s="70">
        <v>32.69</v>
      </c>
      <c r="U43" s="79">
        <f t="shared" ref="U43" si="566">ROUND(T43/$U$1*S43,3)</f>
        <v>11.276999999999999</v>
      </c>
      <c r="V43" s="3">
        <f t="shared" ref="V43" si="567">U43-U44</f>
        <v>-0.12800000000000011</v>
      </c>
      <c r="W43" s="5"/>
      <c r="X43" s="71">
        <v>65.25</v>
      </c>
      <c r="Y43" s="15"/>
      <c r="Z43" s="10"/>
      <c r="AA43" s="10">
        <f t="shared" ref="AA43" si="568">Q43-M43</f>
        <v>8.8529999999999998</v>
      </c>
      <c r="AB43" s="10">
        <f t="shared" ref="AB43" si="569">U43-M43</f>
        <v>8.1999999999999993</v>
      </c>
      <c r="AC43" s="36">
        <f t="shared" ref="AC43" si="570">H43-M43</f>
        <v>-0.18199999999999994</v>
      </c>
      <c r="AD43" s="36">
        <f t="shared" ref="AD43" si="571">K43-M43</f>
        <v>-7.0000000000001172E-3</v>
      </c>
      <c r="AE43" s="36">
        <f t="shared" ref="AE43" si="572">Q43-U43</f>
        <v>0.65300000000000047</v>
      </c>
      <c r="AF43" s="36">
        <f t="shared" ref="AF43" si="573">M43*1.15</f>
        <v>3.5385499999999999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74">TEXT(MONTH(D44), "00") &amp; "W" &amp; INT((DAY(D44) - 1) / 7) + 1</f>
        <v>07W4</v>
      </c>
      <c r="D44" s="13">
        <v>45860</v>
      </c>
      <c r="E44" s="57">
        <v>2.92</v>
      </c>
      <c r="F44" s="3">
        <f t="shared" ref="F44" si="575">E44-E45</f>
        <v>-0.16000000000000014</v>
      </c>
      <c r="G44" s="25">
        <f t="shared" ref="G44" si="576">E44-K44</f>
        <v>-0.28500000000000014</v>
      </c>
      <c r="H44" s="57">
        <v>2.9</v>
      </c>
      <c r="I44" s="3">
        <f t="shared" ref="I44" si="577">H44-H45</f>
        <v>-0.18000000000000016</v>
      </c>
      <c r="J44" s="25">
        <f t="shared" ref="J44" si="578">H44-K44</f>
        <v>-0.30500000000000016</v>
      </c>
      <c r="K44" s="58">
        <v>3.2050000000000001</v>
      </c>
      <c r="L44" s="25">
        <f t="shared" ref="L44" si="579">K44-K45</f>
        <v>-0.26500000000000012</v>
      </c>
      <c r="M44" s="58">
        <v>3.2519999999999998</v>
      </c>
      <c r="N44" s="3">
        <f t="shared" ref="N44" si="580">M44-M45</f>
        <v>-7.3000000000000398E-2</v>
      </c>
      <c r="O44" s="3">
        <f t="shared" ref="O44" si="581">M44-K44</f>
        <v>4.6999999999999709E-2</v>
      </c>
      <c r="P44" s="32"/>
      <c r="Q44" s="58">
        <v>12.07</v>
      </c>
      <c r="R44" s="25">
        <f t="shared" ref="R44" si="582">Q44-Q45</f>
        <v>8.9999999999999858E-2</v>
      </c>
      <c r="S44" s="76">
        <v>1.1753</v>
      </c>
      <c r="T44" s="70">
        <v>33.110999999999997</v>
      </c>
      <c r="U44" s="79">
        <f t="shared" ref="U44" si="583">ROUND(T44/$U$1*S44,3)</f>
        <v>11.404999999999999</v>
      </c>
      <c r="V44" s="3">
        <f t="shared" ref="V44" si="584">U44-U45</f>
        <v>3.8999999999999702E-2</v>
      </c>
      <c r="W44" s="5"/>
      <c r="X44" s="71">
        <v>66.209999999999994</v>
      </c>
      <c r="Y44" s="15"/>
      <c r="Z44" s="10"/>
      <c r="AA44" s="10">
        <f t="shared" ref="AA44" si="585">Q44-M44</f>
        <v>8.8180000000000014</v>
      </c>
      <c r="AB44" s="10">
        <f t="shared" ref="AB44" si="586">U44-M44</f>
        <v>8.1529999999999987</v>
      </c>
      <c r="AC44" s="36">
        <f t="shared" ref="AC44" si="587">H44-M44</f>
        <v>-0.35199999999999987</v>
      </c>
      <c r="AD44" s="36">
        <f t="shared" ref="AD44" si="588">K44-M44</f>
        <v>-4.6999999999999709E-2</v>
      </c>
      <c r="AE44" s="36">
        <f t="shared" ref="AE44" si="589">Q44-U44</f>
        <v>0.66500000000000092</v>
      </c>
      <c r="AF44" s="36">
        <f t="shared" ref="AF44" si="590">M44*1.15</f>
        <v>3.7397999999999993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>TEXT(MONTH(D45), "00") &amp; "W" &amp; INT((DAY(D45) - 1) / 7) + 2</f>
        <v>07W4</v>
      </c>
      <c r="D45" s="13">
        <v>45859</v>
      </c>
      <c r="E45" s="57">
        <v>3.08</v>
      </c>
      <c r="F45" s="3">
        <f t="shared" ref="F45" si="591">E45-E46</f>
        <v>-0.10499999999999998</v>
      </c>
      <c r="G45" s="25">
        <f t="shared" ref="G45" si="592">E45-K45</f>
        <v>-0.39000000000000012</v>
      </c>
      <c r="H45" s="57">
        <v>3.08</v>
      </c>
      <c r="I45" s="3">
        <f t="shared" ref="I45" si="593">H45-H46</f>
        <v>-0.10000000000000009</v>
      </c>
      <c r="J45" s="25">
        <f t="shared" ref="J45" si="594">H45-K45</f>
        <v>-0.39000000000000012</v>
      </c>
      <c r="K45" s="58">
        <v>3.47</v>
      </c>
      <c r="L45" s="25">
        <f t="shared" ref="L45" si="595">K45-K46</f>
        <v>-3.4999999999999698E-2</v>
      </c>
      <c r="M45" s="58">
        <v>3.3250000000000002</v>
      </c>
      <c r="N45" s="3">
        <f t="shared" ref="N45" si="596">M45-M46</f>
        <v>-0.23999999999999977</v>
      </c>
      <c r="O45" s="3">
        <f t="shared" ref="O45" si="597">M45-K45</f>
        <v>-0.14500000000000002</v>
      </c>
      <c r="P45" s="32"/>
      <c r="Q45" s="58">
        <v>11.98</v>
      </c>
      <c r="R45" s="25">
        <f t="shared" ref="R45" si="598">Q45-Q46</f>
        <v>-1.9999999999999574E-2</v>
      </c>
      <c r="S45" s="76">
        <v>1.1695</v>
      </c>
      <c r="T45" s="70">
        <v>33.158999999999999</v>
      </c>
      <c r="U45" s="79">
        <f t="shared" ref="U45" si="599">ROUND(T45/$U$1*S45,3)</f>
        <v>11.366</v>
      </c>
      <c r="V45" s="3">
        <f t="shared" ref="V45" si="600">U45-U46</f>
        <v>-8.0000000000000071E-2</v>
      </c>
      <c r="W45" s="5"/>
      <c r="X45" s="71">
        <v>67.2</v>
      </c>
      <c r="Y45" s="15"/>
      <c r="Z45" s="10"/>
      <c r="AA45" s="10">
        <f t="shared" ref="AA45" si="601">Q45-M45</f>
        <v>8.6550000000000011</v>
      </c>
      <c r="AB45" s="10">
        <f t="shared" ref="AB45" si="602">U45-M45</f>
        <v>8.0410000000000004</v>
      </c>
      <c r="AC45" s="36">
        <f t="shared" ref="AC45" si="603">H45-M45</f>
        <v>-0.24500000000000011</v>
      </c>
      <c r="AD45" s="36">
        <f t="shared" ref="AD45" si="604">K45-M45</f>
        <v>0.14500000000000002</v>
      </c>
      <c r="AE45" s="36">
        <f t="shared" ref="AE45" si="605">Q45-U45</f>
        <v>0.61400000000000077</v>
      </c>
      <c r="AF45" s="36">
        <f t="shared" ref="AF45" si="606">M45*1.15</f>
        <v>3.82375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07">TEXT(MONTH(D46), "00") &amp; "W" &amp; INT((DAY(D46) - 1) / 7) + 1</f>
        <v>07W3</v>
      </c>
      <c r="D46" s="13">
        <v>45856</v>
      </c>
      <c r="E46" s="57">
        <v>3.1850000000000001</v>
      </c>
      <c r="F46" s="3">
        <f t="shared" ref="F46" si="608">E46-E47</f>
        <v>-0.10000000000000009</v>
      </c>
      <c r="G46" s="25">
        <f t="shared" ref="G46" si="609">E46-K46</f>
        <v>-0.31999999999999984</v>
      </c>
      <c r="H46" s="57">
        <v>3.18</v>
      </c>
      <c r="I46" s="3">
        <f t="shared" ref="I46" si="610">H46-H47</f>
        <v>-9.9999999999999645E-2</v>
      </c>
      <c r="J46" s="25">
        <f t="shared" ref="J46" si="611">H46-K46</f>
        <v>-0.32499999999999973</v>
      </c>
      <c r="K46" s="58">
        <v>3.5049999999999999</v>
      </c>
      <c r="L46" s="25">
        <f t="shared" ref="L46" si="612">K46-K47</f>
        <v>4.9999999999998934E-3</v>
      </c>
      <c r="M46" s="58">
        <v>3.5649999999999999</v>
      </c>
      <c r="N46" s="3">
        <f t="shared" ref="N46" si="613">M46-M47</f>
        <v>2.3000000000000131E-2</v>
      </c>
      <c r="O46" s="3">
        <f t="shared" ref="O46" si="614">M46-K46</f>
        <v>6.0000000000000053E-2</v>
      </c>
      <c r="P46" s="32"/>
      <c r="Q46" s="58">
        <v>12</v>
      </c>
      <c r="R46" s="25">
        <f t="shared" ref="R46" si="615">Q46-Q47</f>
        <v>-0.17999999999999972</v>
      </c>
      <c r="S46" s="76">
        <v>1.1625000000000001</v>
      </c>
      <c r="T46" s="70">
        <v>33.594999999999999</v>
      </c>
      <c r="U46" s="79">
        <f t="shared" ref="U46" si="616">ROUND(T46/$U$1*S46,3)</f>
        <v>11.446</v>
      </c>
      <c r="V46" s="3">
        <f t="shared" ref="V46" si="617">U46-U47</f>
        <v>-0.24699999999999989</v>
      </c>
      <c r="W46" s="5"/>
      <c r="X46" s="71">
        <v>67.34</v>
      </c>
      <c r="Y46" s="15"/>
      <c r="Z46" s="10"/>
      <c r="AA46" s="10">
        <f t="shared" ref="AA46" si="618">Q46-M46</f>
        <v>8.4350000000000005</v>
      </c>
      <c r="AB46" s="10">
        <f t="shared" ref="AB46" si="619">U46-M46</f>
        <v>7.8810000000000002</v>
      </c>
      <c r="AC46" s="36">
        <f t="shared" ref="AC46" si="620">H46-M46</f>
        <v>-0.38499999999999979</v>
      </c>
      <c r="AD46" s="36">
        <f t="shared" ref="AD46" si="621">K46-M46</f>
        <v>-6.0000000000000053E-2</v>
      </c>
      <c r="AE46" s="36">
        <f t="shared" ref="AE46" si="622">Q46-U46</f>
        <v>0.55400000000000027</v>
      </c>
      <c r="AF46" s="36">
        <f t="shared" ref="AF46" si="623">M46*1.15</f>
        <v>4.0997499999999993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4">TEXT(MONTH(D47), "00") &amp; "W" &amp; INT((DAY(D47) - 1) / 7) + 1</f>
        <v>07W3</v>
      </c>
      <c r="D47" s="13">
        <v>45855</v>
      </c>
      <c r="E47" s="57">
        <v>3.2850000000000001</v>
      </c>
      <c r="F47" s="3">
        <f t="shared" ref="F47" si="625">E47-E48</f>
        <v>-2.9999999999999805E-2</v>
      </c>
      <c r="G47" s="25">
        <f t="shared" ref="G47" si="626">E47-K47</f>
        <v>-0.21499999999999986</v>
      </c>
      <c r="H47" s="57">
        <v>3.28</v>
      </c>
      <c r="I47" s="3">
        <f t="shared" ref="I47" si="627">H47-H48</f>
        <v>-3.0000000000000249E-2</v>
      </c>
      <c r="J47" s="25">
        <f t="shared" ref="J47" si="628">H47-K47</f>
        <v>-0.2200000000000002</v>
      </c>
      <c r="K47" s="58">
        <v>3.5</v>
      </c>
      <c r="L47" s="25">
        <f t="shared" ref="L47" si="629">K47-K48</f>
        <v>7.5000000000000178E-2</v>
      </c>
      <c r="M47" s="58">
        <v>3.5419999999999998</v>
      </c>
      <c r="N47" s="3">
        <f t="shared" ref="N47" si="630">M47-M48</f>
        <v>-9.0000000000003411E-3</v>
      </c>
      <c r="O47" s="3">
        <f t="shared" ref="O47" si="631">M47-K47</f>
        <v>4.1999999999999815E-2</v>
      </c>
      <c r="P47" s="32"/>
      <c r="Q47" s="58">
        <v>12.18</v>
      </c>
      <c r="R47" s="25">
        <f t="shared" ref="R47" si="632">Q47-Q48</f>
        <v>-0.22499999999999964</v>
      </c>
      <c r="S47" s="76">
        <v>1.1595</v>
      </c>
      <c r="T47" s="70">
        <v>34.406999999999996</v>
      </c>
      <c r="U47" s="79">
        <f t="shared" ref="U47" si="633">ROUND(T47/$U$1*S47,3)</f>
        <v>11.693</v>
      </c>
      <c r="V47" s="3">
        <f t="shared" ref="V47" si="634">U47-U48</f>
        <v>-0.17600000000000016</v>
      </c>
      <c r="W47" s="5"/>
      <c r="X47" s="71">
        <v>67.540000000000006</v>
      </c>
      <c r="Y47" s="15"/>
      <c r="Z47" s="10"/>
      <c r="AA47" s="10">
        <f t="shared" ref="AA47" si="635">Q47-M47</f>
        <v>8.6379999999999999</v>
      </c>
      <c r="AB47" s="10">
        <f t="shared" ref="AB47" si="636">U47-M47</f>
        <v>8.1509999999999998</v>
      </c>
      <c r="AC47" s="36">
        <f t="shared" ref="AC47" si="637">H47-M47</f>
        <v>-0.26200000000000001</v>
      </c>
      <c r="AD47" s="36">
        <f t="shared" ref="AD47" si="638">K47-M47</f>
        <v>-4.1999999999999815E-2</v>
      </c>
      <c r="AE47" s="36">
        <f t="shared" ref="AE47" si="639">Q47-U47</f>
        <v>0.4870000000000001</v>
      </c>
      <c r="AF47" s="36">
        <f t="shared" ref="AF47" si="640">M47*1.15</f>
        <v>4.0732999999999997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41">TEXT(MONTH(D48), "00") &amp; "W" &amp; INT((DAY(D48) - 1) / 7) + 1</f>
        <v>07W3</v>
      </c>
      <c r="D48" s="13">
        <v>45854</v>
      </c>
      <c r="E48" s="57">
        <v>3.3149999999999999</v>
      </c>
      <c r="F48" s="3">
        <f t="shared" ref="F48:F54" si="642">E48-E49</f>
        <v>0.14999999999999991</v>
      </c>
      <c r="G48" s="25">
        <f t="shared" ref="G48" si="643">E48-K48</f>
        <v>-0.10999999999999988</v>
      </c>
      <c r="H48" s="57">
        <v>3.31</v>
      </c>
      <c r="I48" s="3">
        <f t="shared" ref="I48:I54" si="644">H48-H49</f>
        <v>0.14500000000000002</v>
      </c>
      <c r="J48" s="25">
        <f t="shared" ref="J48" si="645">H48-K48</f>
        <v>-0.11499999999999977</v>
      </c>
      <c r="K48" s="58">
        <v>3.4249999999999998</v>
      </c>
      <c r="L48" s="25">
        <f t="shared" ref="L48:L54" si="646">K48-K49</f>
        <v>0.12999999999999989</v>
      </c>
      <c r="M48" s="58">
        <v>3.5510000000000002</v>
      </c>
      <c r="N48" s="3">
        <f t="shared" ref="N48:N54" si="647">M48-M49</f>
        <v>2.8000000000000025E-2</v>
      </c>
      <c r="O48" s="3">
        <f t="shared" ref="O48" si="648">M48-K48</f>
        <v>0.12600000000000033</v>
      </c>
      <c r="P48" s="32"/>
      <c r="Q48" s="58">
        <v>12.404999999999999</v>
      </c>
      <c r="R48" s="25">
        <f t="shared" ref="R48:R54" si="649">Q48-Q49</f>
        <v>-0.70000000000000107</v>
      </c>
      <c r="S48" s="76">
        <v>1.1634</v>
      </c>
      <c r="T48" s="70">
        <v>34.808999999999997</v>
      </c>
      <c r="U48" s="79">
        <f t="shared" ref="U48" si="650">ROUND(T48/$U$1*S48,3)</f>
        <v>11.869</v>
      </c>
      <c r="V48" s="3">
        <f t="shared" ref="V48" si="651">U48-U49</f>
        <v>0.16000000000000014</v>
      </c>
      <c r="W48" s="5"/>
      <c r="X48" s="71">
        <v>66.38</v>
      </c>
      <c r="Y48" s="15"/>
      <c r="Z48" s="10"/>
      <c r="AA48" s="10">
        <f t="shared" ref="AA48" si="652">Q48-M48</f>
        <v>8.8539999999999992</v>
      </c>
      <c r="AB48" s="10">
        <f t="shared" ref="AB48" si="653">U48-M48</f>
        <v>8.3179999999999996</v>
      </c>
      <c r="AC48" s="36">
        <f t="shared" ref="AC48" si="654">H48-M48</f>
        <v>-0.2410000000000001</v>
      </c>
      <c r="AD48" s="36">
        <f t="shared" ref="AD48" si="655">K48-M48</f>
        <v>-0.12600000000000033</v>
      </c>
      <c r="AE48" s="36">
        <f t="shared" ref="AE48" si="656">Q48-U48</f>
        <v>0.53599999999999959</v>
      </c>
      <c r="AF48" s="36">
        <f t="shared" ref="AF48" si="657">M48*1.15</f>
        <v>4.0836499999999996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58">TEXT(MONTH(D49), "00") &amp; "W" &amp; INT((DAY(D49) - 1) / 7) + 1</f>
        <v>07W3</v>
      </c>
      <c r="D49" s="13">
        <v>45853</v>
      </c>
      <c r="E49" s="57">
        <v>3.165</v>
      </c>
      <c r="F49" s="3">
        <f t="shared" si="642"/>
        <v>0.10000000000000009</v>
      </c>
      <c r="G49" s="25">
        <f t="shared" ref="G49" si="659">E49-K49</f>
        <v>-0.12999999999999989</v>
      </c>
      <c r="H49" s="57">
        <v>3.165</v>
      </c>
      <c r="I49" s="3">
        <f t="shared" si="644"/>
        <v>8.9999999999999858E-2</v>
      </c>
      <c r="J49" s="25">
        <f t="shared" ref="J49" si="660">H49-K49</f>
        <v>-0.12999999999999989</v>
      </c>
      <c r="K49" s="58">
        <v>3.2949999999999999</v>
      </c>
      <c r="L49" s="25">
        <f t="shared" si="646"/>
        <v>6.999999999999984E-2</v>
      </c>
      <c r="M49" s="58">
        <v>3.5230000000000001</v>
      </c>
      <c r="N49" s="3">
        <f t="shared" si="647"/>
        <v>5.699999999999994E-2</v>
      </c>
      <c r="O49" s="3">
        <f t="shared" ref="O49" si="661">M49-K49</f>
        <v>0.2280000000000002</v>
      </c>
      <c r="P49" s="32"/>
      <c r="Q49" s="58">
        <v>13.105</v>
      </c>
      <c r="R49" s="25">
        <f t="shared" si="649"/>
        <v>-9.9999999999997868E-3</v>
      </c>
      <c r="S49" s="76">
        <v>1.1598999999999999</v>
      </c>
      <c r="T49" s="70">
        <v>34.445</v>
      </c>
      <c r="U49" s="79">
        <f t="shared" ref="U49" si="662">ROUND(T49/$U$1*S49,3)</f>
        <v>11.709</v>
      </c>
      <c r="V49" s="3">
        <f t="shared" ref="V49:V55" si="663">U49-U50</f>
        <v>-0.41000000000000014</v>
      </c>
      <c r="W49" s="5"/>
      <c r="X49" s="71">
        <v>66.52</v>
      </c>
      <c r="Y49" s="15"/>
      <c r="Z49" s="10"/>
      <c r="AA49" s="10">
        <f t="shared" ref="AA49" si="664">Q49-M49</f>
        <v>9.5820000000000007</v>
      </c>
      <c r="AB49" s="10">
        <f t="shared" ref="AB49" si="665">U49-M49</f>
        <v>8.1859999999999999</v>
      </c>
      <c r="AC49" s="36">
        <f t="shared" ref="AC49" si="666">H49-M49</f>
        <v>-0.3580000000000001</v>
      </c>
      <c r="AD49" s="36">
        <f t="shared" ref="AD49" si="667">K49-M49</f>
        <v>-0.2280000000000002</v>
      </c>
      <c r="AE49" s="36">
        <f t="shared" ref="AE49" si="668">Q49-U49</f>
        <v>1.3960000000000008</v>
      </c>
      <c r="AF49" s="36">
        <f t="shared" ref="AF49" si="669">M49*1.15</f>
        <v>4.05145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>TEXT(MONTH(D50), "00") &amp; "W" &amp; INT((DAY(D50) - 1) / 7) + 2</f>
        <v>07W3</v>
      </c>
      <c r="D50" s="13">
        <v>45852</v>
      </c>
      <c r="E50" s="57">
        <v>3.0649999999999999</v>
      </c>
      <c r="F50" s="3">
        <f t="shared" si="642"/>
        <v>8.0000000000000071E-2</v>
      </c>
      <c r="G50" s="25">
        <f t="shared" ref="G50" si="670">E50-K50</f>
        <v>-0.16000000000000014</v>
      </c>
      <c r="H50" s="57">
        <v>3.0750000000000002</v>
      </c>
      <c r="I50" s="3">
        <f t="shared" si="644"/>
        <v>0.11000000000000032</v>
      </c>
      <c r="J50" s="25">
        <f t="shared" ref="J50" si="671">H50-K50</f>
        <v>-0.14999999999999991</v>
      </c>
      <c r="K50" s="58">
        <v>3.2250000000000001</v>
      </c>
      <c r="L50" s="25">
        <f t="shared" si="646"/>
        <v>1.5000000000000124E-2</v>
      </c>
      <c r="M50" s="58">
        <v>3.4660000000000002</v>
      </c>
      <c r="N50" s="3">
        <f t="shared" si="647"/>
        <v>0.15200000000000014</v>
      </c>
      <c r="O50" s="3">
        <f t="shared" ref="O50" si="672">M50-K50</f>
        <v>0.2410000000000001</v>
      </c>
      <c r="P50" s="32"/>
      <c r="Q50" s="58">
        <v>13.115</v>
      </c>
      <c r="R50" s="25">
        <f t="shared" si="649"/>
        <v>0</v>
      </c>
      <c r="S50" s="76">
        <v>1.1662999999999999</v>
      </c>
      <c r="T50" s="70">
        <v>35.454000000000001</v>
      </c>
      <c r="U50" s="79">
        <f t="shared" ref="U50" si="673">ROUND(T50/$U$1*S50,3)</f>
        <v>12.119</v>
      </c>
      <c r="V50" s="3">
        <f t="shared" si="663"/>
        <v>-6.4000000000000057E-2</v>
      </c>
      <c r="W50" s="5"/>
      <c r="X50" s="71">
        <v>66.98</v>
      </c>
      <c r="Y50" s="15"/>
      <c r="Z50" s="10"/>
      <c r="AA50" s="10">
        <f t="shared" ref="AA50" si="674">Q50-M50</f>
        <v>9.6490000000000009</v>
      </c>
      <c r="AB50" s="10">
        <f t="shared" ref="AB50" si="675">U50-M50</f>
        <v>8.6529999999999987</v>
      </c>
      <c r="AC50" s="36">
        <f t="shared" ref="AC50" si="676">H50-M50</f>
        <v>-0.39100000000000001</v>
      </c>
      <c r="AD50" s="36">
        <f t="shared" ref="AD50" si="677">K50-M50</f>
        <v>-0.2410000000000001</v>
      </c>
      <c r="AE50" s="36">
        <f t="shared" ref="AE50" si="678">Q50-U50</f>
        <v>0.99600000000000044</v>
      </c>
      <c r="AF50" s="36">
        <f t="shared" ref="AF50" si="679">M50*1.15</f>
        <v>3.9859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80">TEXT(MONTH(D51), "00") &amp; "W" &amp; INT((DAY(D51) - 1) / 7) + 1</f>
        <v>07W2</v>
      </c>
      <c r="D51" s="13">
        <v>45849</v>
      </c>
      <c r="E51" s="57">
        <v>2.9849999999999999</v>
      </c>
      <c r="F51" s="3">
        <f t="shared" si="642"/>
        <v>5.4999999999999716E-2</v>
      </c>
      <c r="G51" s="25">
        <f t="shared" ref="G51" si="681">E51-K51</f>
        <v>-0.22500000000000009</v>
      </c>
      <c r="H51" s="57">
        <v>2.9649999999999999</v>
      </c>
      <c r="I51" s="3">
        <f t="shared" si="644"/>
        <v>5.4999999999999716E-2</v>
      </c>
      <c r="J51" s="25">
        <f t="shared" ref="J51" si="682">H51-K51</f>
        <v>-0.24500000000000011</v>
      </c>
      <c r="K51" s="58">
        <v>3.21</v>
      </c>
      <c r="L51" s="25">
        <f t="shared" si="646"/>
        <v>0.10000000000000009</v>
      </c>
      <c r="M51" s="58">
        <v>3.3140000000000001</v>
      </c>
      <c r="N51" s="3">
        <f t="shared" si="647"/>
        <v>-2.3000000000000131E-2</v>
      </c>
      <c r="O51" s="3">
        <f t="shared" ref="O51" si="683">M51-K51</f>
        <v>0.10400000000000009</v>
      </c>
      <c r="P51" s="32"/>
      <c r="Q51" s="58">
        <v>13.115</v>
      </c>
      <c r="R51" s="25">
        <f t="shared" si="649"/>
        <v>-9.9999999999997868E-3</v>
      </c>
      <c r="S51" s="76">
        <v>1.1689000000000001</v>
      </c>
      <c r="T51" s="70">
        <v>35.561</v>
      </c>
      <c r="U51" s="79">
        <f t="shared" ref="U51" si="684">ROUND(T51/$U$1*S51,3)</f>
        <v>12.183</v>
      </c>
      <c r="V51" s="3">
        <f t="shared" si="663"/>
        <v>0.12299999999999933</v>
      </c>
      <c r="W51" s="5"/>
      <c r="X51" s="71">
        <v>68.45</v>
      </c>
      <c r="Y51" s="15"/>
      <c r="Z51" s="10"/>
      <c r="AA51" s="10">
        <f t="shared" ref="AA51" si="685">Q51-M51</f>
        <v>9.8010000000000002</v>
      </c>
      <c r="AB51" s="10">
        <f t="shared" ref="AB51" si="686">U51-M51</f>
        <v>8.8689999999999998</v>
      </c>
      <c r="AC51" s="36">
        <f t="shared" ref="AC51" si="687">H51-M51</f>
        <v>-0.3490000000000002</v>
      </c>
      <c r="AD51" s="36">
        <f t="shared" ref="AD51" si="688">K51-M51</f>
        <v>-0.10400000000000009</v>
      </c>
      <c r="AE51" s="36">
        <f t="shared" ref="AE51" si="689">Q51-U51</f>
        <v>0.93200000000000038</v>
      </c>
      <c r="AF51" s="36">
        <f t="shared" ref="AF51" si="690">M51*1.15</f>
        <v>3.8110999999999997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91">TEXT(MONTH(D52), "00") &amp; "W" &amp; INT((DAY(D52) - 1) / 7) + 1</f>
        <v>07W2</v>
      </c>
      <c r="D52" s="13">
        <v>45848</v>
      </c>
      <c r="E52" s="57">
        <v>2.93</v>
      </c>
      <c r="F52" s="3">
        <f t="shared" si="642"/>
        <v>4.5000000000000373E-2</v>
      </c>
      <c r="G52" s="25">
        <f t="shared" ref="G52" si="692">E52-K52</f>
        <v>-0.17999999999999972</v>
      </c>
      <c r="H52" s="57">
        <v>2.91</v>
      </c>
      <c r="I52" s="3">
        <f t="shared" si="644"/>
        <v>4.0000000000000036E-2</v>
      </c>
      <c r="J52" s="25">
        <f t="shared" ref="J52" si="693">H52-K52</f>
        <v>-0.19999999999999973</v>
      </c>
      <c r="K52" s="58">
        <v>3.11</v>
      </c>
      <c r="L52" s="25">
        <f t="shared" si="646"/>
        <v>2.9999999999999805E-2</v>
      </c>
      <c r="M52" s="58">
        <v>3.3370000000000002</v>
      </c>
      <c r="N52" s="3">
        <f t="shared" si="647"/>
        <v>0.12300000000000022</v>
      </c>
      <c r="O52" s="3">
        <f t="shared" ref="O52" si="694">M52-K52</f>
        <v>0.22700000000000031</v>
      </c>
      <c r="P52" s="32"/>
      <c r="Q52" s="58">
        <v>13.125</v>
      </c>
      <c r="R52" s="25">
        <f t="shared" si="649"/>
        <v>9.9999999999997868E-3</v>
      </c>
      <c r="S52" s="76">
        <v>1.17</v>
      </c>
      <c r="T52" s="70">
        <v>35.17</v>
      </c>
      <c r="U52" s="79">
        <f t="shared" ref="U52" si="695">ROUND(T52/$U$1*S52,3)</f>
        <v>12.06</v>
      </c>
      <c r="V52" s="3">
        <f t="shared" si="663"/>
        <v>0.27800000000000047</v>
      </c>
      <c r="W52" s="5"/>
      <c r="X52" s="71">
        <v>66.569999999999993</v>
      </c>
      <c r="Y52" s="15"/>
      <c r="Z52" s="10"/>
      <c r="AA52" s="10">
        <f t="shared" ref="AA52" si="696">Q52-M52</f>
        <v>9.7880000000000003</v>
      </c>
      <c r="AB52" s="10">
        <f t="shared" ref="AB52" si="697">U52-M52</f>
        <v>8.7230000000000008</v>
      </c>
      <c r="AC52" s="36">
        <f t="shared" ref="AC52" si="698">H52-M52</f>
        <v>-0.42700000000000005</v>
      </c>
      <c r="AD52" s="36">
        <f t="shared" ref="AD52" si="699">K52-M52</f>
        <v>-0.22700000000000031</v>
      </c>
      <c r="AE52" s="36">
        <f t="shared" ref="AE52" si="700">Q52-U52</f>
        <v>1.0649999999999995</v>
      </c>
      <c r="AF52" s="36">
        <f t="shared" ref="AF52" si="701">M52*1.15</f>
        <v>3.8375499999999998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02">TEXT(MONTH(D53), "00") &amp; "W" &amp; INT((DAY(D53) - 1) / 7) + 1</f>
        <v>07W2</v>
      </c>
      <c r="D53" s="13">
        <v>45847</v>
      </c>
      <c r="E53" s="57">
        <v>2.8849999999999998</v>
      </c>
      <c r="F53" s="3">
        <f t="shared" si="642"/>
        <v>-0.13000000000000034</v>
      </c>
      <c r="G53" s="25">
        <f t="shared" ref="G53" si="703">E53-K53</f>
        <v>-0.19500000000000028</v>
      </c>
      <c r="H53" s="57">
        <v>2.87</v>
      </c>
      <c r="I53" s="3">
        <f t="shared" si="644"/>
        <v>-0.13999999999999968</v>
      </c>
      <c r="J53" s="25">
        <f t="shared" ref="J53" si="704">H53-K53</f>
        <v>-0.20999999999999996</v>
      </c>
      <c r="K53" s="58">
        <v>3.08</v>
      </c>
      <c r="L53" s="25">
        <f t="shared" si="646"/>
        <v>-0.12000000000000011</v>
      </c>
      <c r="M53" s="58">
        <v>3.214</v>
      </c>
      <c r="N53" s="3">
        <f t="shared" si="647"/>
        <v>-0.12599999999999989</v>
      </c>
      <c r="O53" s="3">
        <f t="shared" ref="O53" si="705">M53-K53</f>
        <v>0.1339999999999999</v>
      </c>
      <c r="P53" s="32"/>
      <c r="Q53" s="58">
        <v>13.115</v>
      </c>
      <c r="R53" s="25">
        <f t="shared" si="649"/>
        <v>0</v>
      </c>
      <c r="S53" s="76">
        <v>1.1718999999999999</v>
      </c>
      <c r="T53" s="70">
        <v>34.304000000000002</v>
      </c>
      <c r="U53" s="79">
        <f t="shared" ref="U53" si="706">ROUND(T53/$U$1*S53,3)</f>
        <v>11.782</v>
      </c>
      <c r="V53" s="3">
        <f t="shared" si="663"/>
        <v>2.4000000000000909E-2</v>
      </c>
      <c r="W53" s="5"/>
      <c r="X53" s="71">
        <v>68.38</v>
      </c>
      <c r="Y53" s="15"/>
      <c r="Z53" s="10"/>
      <c r="AA53" s="10">
        <f t="shared" ref="AA53" si="707">Q53-M53</f>
        <v>9.9009999999999998</v>
      </c>
      <c r="AB53" s="10">
        <f t="shared" ref="AB53" si="708">U53-M53</f>
        <v>8.5679999999999996</v>
      </c>
      <c r="AC53" s="36">
        <f t="shared" ref="AC53" si="709">H53-M53</f>
        <v>-0.34399999999999986</v>
      </c>
      <c r="AD53" s="36">
        <f t="shared" ref="AD53" si="710">K53-M53</f>
        <v>-0.1339999999999999</v>
      </c>
      <c r="AE53" s="36">
        <f t="shared" ref="AE53" si="711">Q53-U53</f>
        <v>1.3330000000000002</v>
      </c>
      <c r="AF53" s="36">
        <f t="shared" ref="AF53" si="712">M53*1.15</f>
        <v>3.6960999999999995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13">TEXT(MONTH(D54), "00") &amp; "W" &amp; INT((DAY(D54) - 1) / 7) + 1</f>
        <v>07W2</v>
      </c>
      <c r="D54" s="13">
        <v>45846</v>
      </c>
      <c r="E54" s="57">
        <v>3.0150000000000001</v>
      </c>
      <c r="F54" s="3">
        <f t="shared" si="642"/>
        <v>-1.499999999999968E-2</v>
      </c>
      <c r="G54" s="25">
        <f t="shared" ref="G54" si="714">E54-K54</f>
        <v>-0.18500000000000005</v>
      </c>
      <c r="H54" s="57">
        <v>3.01</v>
      </c>
      <c r="I54" s="3">
        <f t="shared" si="644"/>
        <v>0</v>
      </c>
      <c r="J54" s="25">
        <f t="shared" ref="J54" si="715">H54-K54</f>
        <v>-0.19000000000000039</v>
      </c>
      <c r="K54" s="58">
        <v>3.2</v>
      </c>
      <c r="L54" s="25">
        <f t="shared" si="646"/>
        <v>-4.0000000000000036E-2</v>
      </c>
      <c r="M54" s="58">
        <v>3.34</v>
      </c>
      <c r="N54" s="3">
        <f t="shared" si="647"/>
        <v>-7.2000000000000064E-2</v>
      </c>
      <c r="O54" s="3">
        <f t="shared" ref="O54" si="716">M54-K54</f>
        <v>0.13999999999999968</v>
      </c>
      <c r="P54" s="32"/>
      <c r="Q54" s="58">
        <v>13.115</v>
      </c>
      <c r="R54" s="25">
        <f t="shared" si="649"/>
        <v>1.9999999999999574E-2</v>
      </c>
      <c r="S54" s="76">
        <v>1.1724000000000001</v>
      </c>
      <c r="T54" s="70">
        <v>34.219000000000001</v>
      </c>
      <c r="U54" s="79">
        <f t="shared" ref="U54" si="717">ROUND(T54/$U$1*S54,3)</f>
        <v>11.757999999999999</v>
      </c>
      <c r="V54" s="3">
        <f t="shared" si="663"/>
        <v>0.22199999999999953</v>
      </c>
      <c r="W54" s="5"/>
      <c r="X54" s="71">
        <v>68.33</v>
      </c>
      <c r="Y54" s="15"/>
      <c r="Z54" s="10"/>
      <c r="AA54" s="10">
        <f t="shared" ref="AA54" si="718">Q54-M54</f>
        <v>9.7750000000000004</v>
      </c>
      <c r="AB54" s="10">
        <f t="shared" ref="AB54" si="719">U54-M54</f>
        <v>8.4179999999999993</v>
      </c>
      <c r="AC54" s="36">
        <f t="shared" ref="AC54" si="720">H54-M54</f>
        <v>-0.33000000000000007</v>
      </c>
      <c r="AD54" s="36">
        <f t="shared" ref="AD54" si="721">K54-M54</f>
        <v>-0.13999999999999968</v>
      </c>
      <c r="AE54" s="36">
        <f t="shared" ref="AE54" si="722">Q54-U54</f>
        <v>1.3570000000000011</v>
      </c>
      <c r="AF54" s="36">
        <f t="shared" ref="AF54" si="723">M54*1.15</f>
        <v>3.8409999999999997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>TEXT(MONTH(D55), "00") &amp; "W" &amp; INT((DAY(D55) - 1) / 7) + 2</f>
        <v>07W2</v>
      </c>
      <c r="D55" s="13">
        <v>45845</v>
      </c>
      <c r="E55" s="57">
        <v>3.03</v>
      </c>
      <c r="F55" s="3">
        <f>E55-E57</f>
        <v>3.4999999999999698E-2</v>
      </c>
      <c r="G55" s="25">
        <f t="shared" ref="G55" si="724">E55-K55</f>
        <v>-0.21000000000000041</v>
      </c>
      <c r="H55" s="57">
        <v>3.01</v>
      </c>
      <c r="I55" s="3">
        <f>H55-H57</f>
        <v>2.4999999999999911E-2</v>
      </c>
      <c r="J55" s="25">
        <f t="shared" ref="J55" si="725">H55-K55</f>
        <v>-0.23000000000000043</v>
      </c>
      <c r="K55" s="58">
        <v>3.24</v>
      </c>
      <c r="L55" s="25">
        <f>K55-K57</f>
        <v>2.0000000000000018E-2</v>
      </c>
      <c r="M55" s="58">
        <v>3.4119999999999999</v>
      </c>
      <c r="N55" s="3">
        <f>M55-M57</f>
        <v>3.0000000000001137E-3</v>
      </c>
      <c r="O55" s="3">
        <f t="shared" ref="O55" si="726">M55-K55</f>
        <v>0.17199999999999971</v>
      </c>
      <c r="P55" s="32"/>
      <c r="Q55" s="58">
        <v>13.095000000000001</v>
      </c>
      <c r="R55" s="25">
        <f>Q55-Q57</f>
        <v>-6.4999999999999503E-2</v>
      </c>
      <c r="S55" s="76">
        <v>1.1707000000000001</v>
      </c>
      <c r="T55" s="70">
        <v>33.621000000000002</v>
      </c>
      <c r="U55" s="79">
        <f t="shared" ref="U55" si="727">ROUND(T55/$U$1*S55,3)</f>
        <v>11.536</v>
      </c>
      <c r="V55" s="3">
        <f t="shared" si="663"/>
        <v>-1.7000000000001236E-2</v>
      </c>
      <c r="W55" s="5"/>
      <c r="X55" s="71">
        <v>67.930000000000007</v>
      </c>
      <c r="Y55" s="15"/>
      <c r="Z55" s="10"/>
      <c r="AA55" s="10">
        <f t="shared" ref="AA55" si="728">Q55-M55</f>
        <v>9.6829999999999998</v>
      </c>
      <c r="AB55" s="10">
        <f t="shared" ref="AB55" si="729">U55-M55</f>
        <v>8.1239999999999988</v>
      </c>
      <c r="AC55" s="36">
        <f t="shared" ref="AC55" si="730">H55-M55</f>
        <v>-0.40200000000000014</v>
      </c>
      <c r="AD55" s="36">
        <f t="shared" ref="AD55" si="731">K55-M55</f>
        <v>-0.17199999999999971</v>
      </c>
      <c r="AE55" s="36">
        <f t="shared" ref="AE55" si="732">Q55-U55</f>
        <v>1.5590000000000011</v>
      </c>
      <c r="AF55" s="36">
        <f t="shared" ref="AF55" si="733">M55*1.15</f>
        <v>3.9237999999999995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34">TEXT(MONTH(D56), "00") &amp; "W" &amp; INT((DAY(D56) - 1) / 7) + 1</f>
        <v>07W1</v>
      </c>
      <c r="D56" s="13">
        <v>45842</v>
      </c>
      <c r="E56" s="57" t="s">
        <v>80</v>
      </c>
      <c r="F56" s="3" t="e">
        <f t="shared" ref="F56" si="735">E56-E57</f>
        <v>#VALUE!</v>
      </c>
      <c r="G56" s="25" t="e">
        <f t="shared" ref="G56" si="736">E56-K56</f>
        <v>#VALUE!</v>
      </c>
      <c r="H56" s="57" t="s">
        <v>80</v>
      </c>
      <c r="I56" s="3" t="e">
        <f t="shared" ref="I56" si="737">H56-H57</f>
        <v>#VALUE!</v>
      </c>
      <c r="J56" s="25" t="e">
        <f t="shared" ref="J56" si="738">H56-K56</f>
        <v>#VALUE!</v>
      </c>
      <c r="K56" s="58" t="s">
        <v>80</v>
      </c>
      <c r="L56" s="25" t="e">
        <f t="shared" ref="L56" si="739">K56-K57</f>
        <v>#VALUE!</v>
      </c>
      <c r="M56" s="58" t="s">
        <v>80</v>
      </c>
      <c r="N56" s="3" t="e">
        <f t="shared" ref="N56" si="740">M56-M57</f>
        <v>#VALUE!</v>
      </c>
      <c r="O56" s="3" t="e">
        <f t="shared" ref="O56" si="741">M56-K56</f>
        <v>#VALUE!</v>
      </c>
      <c r="P56" s="32"/>
      <c r="Q56" s="58" t="s">
        <v>80</v>
      </c>
      <c r="R56" s="25" t="e">
        <f t="shared" ref="R56" si="742">Q56-Q57</f>
        <v>#VALUE!</v>
      </c>
      <c r="S56" s="76">
        <v>1.1778</v>
      </c>
      <c r="T56" s="70">
        <v>33.469000000000001</v>
      </c>
      <c r="U56" s="79">
        <f t="shared" ref="U56" si="743">ROUND(T56/$U$1*S56,3)</f>
        <v>11.553000000000001</v>
      </c>
      <c r="V56" s="3">
        <f t="shared" ref="V56" si="744">U56-U57</f>
        <v>-3.0999999999998806E-2</v>
      </c>
      <c r="W56" s="5"/>
      <c r="X56" s="71">
        <v>67</v>
      </c>
      <c r="Y56" s="15"/>
      <c r="Z56" s="10"/>
      <c r="AA56" s="10" t="e">
        <f t="shared" ref="AA56" si="745">Q56-M56</f>
        <v>#VALUE!</v>
      </c>
      <c r="AB56" s="10" t="e">
        <f t="shared" ref="AB56" si="746">U56-M56</f>
        <v>#VALUE!</v>
      </c>
      <c r="AC56" s="36" t="e">
        <f t="shared" ref="AC56" si="747">H56-M56</f>
        <v>#VALUE!</v>
      </c>
      <c r="AD56" s="36" t="e">
        <f t="shared" ref="AD56" si="748">K56-M56</f>
        <v>#VALUE!</v>
      </c>
      <c r="AE56" s="36" t="e">
        <f t="shared" ref="AE56" si="749">Q56-U56</f>
        <v>#VALUE!</v>
      </c>
      <c r="AF56" s="36" t="e">
        <f t="shared" ref="AF56" si="750">M56*1.15</f>
        <v>#VALUE!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51">TEXT(MONTH(D57), "00") &amp; "W" &amp; INT((DAY(D57) - 1) / 7) + 1</f>
        <v>07W1</v>
      </c>
      <c r="D57" s="13">
        <v>45841</v>
      </c>
      <c r="E57" s="57">
        <v>2.9950000000000001</v>
      </c>
      <c r="F57" s="3">
        <f t="shared" ref="F57" si="752">E57-E58</f>
        <v>0.125</v>
      </c>
      <c r="G57" s="25">
        <f t="shared" ref="G57" si="753">E57-K57</f>
        <v>-0.22500000000000009</v>
      </c>
      <c r="H57" s="57">
        <v>2.9849999999999999</v>
      </c>
      <c r="I57" s="3">
        <f t="shared" ref="I57" si="754">H57-H58</f>
        <v>0.11499999999999977</v>
      </c>
      <c r="J57" s="25">
        <f t="shared" ref="J57" si="755">H57-K57</f>
        <v>-0.23500000000000032</v>
      </c>
      <c r="K57" s="58">
        <v>3.22</v>
      </c>
      <c r="L57" s="25">
        <f t="shared" ref="L57" si="756">K57-K58</f>
        <v>9.0000000000000302E-2</v>
      </c>
      <c r="M57" s="58">
        <v>3.4089999999999998</v>
      </c>
      <c r="N57" s="3">
        <f t="shared" ref="N57" si="757">M57-M58</f>
        <v>-7.9000000000000181E-2</v>
      </c>
      <c r="O57" s="3">
        <f t="shared" ref="O57" si="758">M57-K57</f>
        <v>0.18899999999999961</v>
      </c>
      <c r="P57" s="32"/>
      <c r="Q57" s="58">
        <v>13.16</v>
      </c>
      <c r="R57" s="25">
        <f t="shared" ref="R57" si="759">Q57-Q58</f>
        <v>-4.9999999999990052E-3</v>
      </c>
      <c r="S57" s="76">
        <v>1.1756</v>
      </c>
      <c r="T57" s="70">
        <v>33.621000000000002</v>
      </c>
      <c r="U57" s="79">
        <f t="shared" ref="U57" si="760">ROUND(T57/$U$1*S57,3)</f>
        <v>11.584</v>
      </c>
      <c r="V57" s="3">
        <f t="shared" ref="V57" si="761">U57-U58</f>
        <v>-3.1000000000000583E-2</v>
      </c>
      <c r="W57" s="5"/>
      <c r="X57" s="71">
        <v>67</v>
      </c>
      <c r="Y57" s="15"/>
      <c r="Z57" s="10"/>
      <c r="AA57" s="10">
        <f t="shared" ref="AA57" si="762">Q57-M57</f>
        <v>9.7510000000000012</v>
      </c>
      <c r="AB57" s="10">
        <f t="shared" ref="AB57" si="763">U57-M57</f>
        <v>8.1750000000000007</v>
      </c>
      <c r="AC57" s="36">
        <f t="shared" ref="AC57" si="764">H57-M57</f>
        <v>-0.42399999999999993</v>
      </c>
      <c r="AD57" s="36">
        <f t="shared" ref="AD57" si="765">K57-M57</f>
        <v>-0.18899999999999961</v>
      </c>
      <c r="AE57" s="36">
        <f t="shared" ref="AE57" si="766">Q57-U57</f>
        <v>1.5760000000000005</v>
      </c>
      <c r="AF57" s="36">
        <f t="shared" ref="AF57" si="767">M57*1.15</f>
        <v>3.9203499999999996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68">TEXT(MONTH(D58), "00") &amp; "W" &amp; INT((DAY(D58) - 1) / 7) + 1</f>
        <v>07W1</v>
      </c>
      <c r="D58" s="13">
        <v>45840</v>
      </c>
      <c r="E58" s="57">
        <v>2.87</v>
      </c>
      <c r="F58" s="3">
        <f t="shared" ref="F58" si="769">E58-E59</f>
        <v>2.4999999999999911E-2</v>
      </c>
      <c r="G58" s="25">
        <f t="shared" ref="G58" si="770">E58-K58</f>
        <v>-0.25999999999999979</v>
      </c>
      <c r="H58" s="57">
        <v>2.87</v>
      </c>
      <c r="I58" s="3">
        <f t="shared" ref="I58" si="771">H58-H59</f>
        <v>3.0000000000000249E-2</v>
      </c>
      <c r="J58" s="25">
        <f t="shared" ref="J58" si="772">H58-K58</f>
        <v>-0.25999999999999979</v>
      </c>
      <c r="K58" s="58">
        <v>3.13</v>
      </c>
      <c r="L58" s="25">
        <f t="shared" ref="L58" si="773">K58-K59</f>
        <v>-1.0000000000000231E-2</v>
      </c>
      <c r="M58" s="58">
        <v>3.488</v>
      </c>
      <c r="N58" s="3">
        <f t="shared" ref="N58" si="774">M58-M59</f>
        <v>7.2999999999999954E-2</v>
      </c>
      <c r="O58" s="3">
        <f t="shared" ref="O58" si="775">M58-K58</f>
        <v>0.3580000000000001</v>
      </c>
      <c r="P58" s="32"/>
      <c r="Q58" s="58">
        <v>13.164999999999999</v>
      </c>
      <c r="R58" s="25">
        <f t="shared" ref="R58" si="776">Q58-Q59</f>
        <v>5.9999999999998721E-2</v>
      </c>
      <c r="S58" s="76">
        <v>1.1798</v>
      </c>
      <c r="T58" s="70">
        <v>33.591000000000001</v>
      </c>
      <c r="U58" s="79">
        <f t="shared" ref="U58" si="777">ROUND(T58/$U$1*S58,3)</f>
        <v>11.615</v>
      </c>
      <c r="V58" s="3">
        <f t="shared" ref="V58" si="778">U58-U59</f>
        <v>-4.1999999999999815E-2</v>
      </c>
      <c r="W58" s="5"/>
      <c r="X58" s="71">
        <v>67.45</v>
      </c>
      <c r="Y58" s="15"/>
      <c r="Z58" s="10"/>
      <c r="AA58" s="10">
        <f t="shared" ref="AA58" si="779">Q58-M58</f>
        <v>9.6769999999999996</v>
      </c>
      <c r="AB58" s="10">
        <f t="shared" ref="AB58" si="780">U58-M58</f>
        <v>8.1270000000000007</v>
      </c>
      <c r="AC58" s="36">
        <f t="shared" ref="AC58" si="781">H58-M58</f>
        <v>-0.61799999999999988</v>
      </c>
      <c r="AD58" s="36">
        <f t="shared" ref="AD58" si="782">K58-M58</f>
        <v>-0.3580000000000001</v>
      </c>
      <c r="AE58" s="36">
        <f t="shared" ref="AE58" si="783">Q58-U58</f>
        <v>1.5499999999999989</v>
      </c>
      <c r="AF58" s="36">
        <f t="shared" ref="AF58" si="784">M58*1.15</f>
        <v>4.0111999999999997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>TEXT(MONTH(D59), "00") &amp; "W" &amp; INT((DAY(D59) - 1) / 7) + 1</f>
        <v>07W1</v>
      </c>
      <c r="D59" s="13">
        <v>45839</v>
      </c>
      <c r="E59" s="57">
        <v>2.8450000000000002</v>
      </c>
      <c r="F59" s="3">
        <f t="shared" ref="F59:F65" si="785">E59-E60</f>
        <v>-7.9999999999999627E-2</v>
      </c>
      <c r="G59" s="25">
        <f t="shared" ref="G59" si="786">E59-K59</f>
        <v>-0.29499999999999993</v>
      </c>
      <c r="H59" s="57">
        <v>2.84</v>
      </c>
      <c r="I59" s="3">
        <f t="shared" ref="I59:I65" si="787">H59-H60</f>
        <v>-8.4999999999999964E-2</v>
      </c>
      <c r="J59" s="25">
        <f t="shared" ref="J59" si="788">H59-K59</f>
        <v>-0.30000000000000027</v>
      </c>
      <c r="K59" s="58">
        <v>3.14</v>
      </c>
      <c r="L59" s="25">
        <f t="shared" ref="L59:L65" si="789">K59-K60</f>
        <v>-0.13999999999999968</v>
      </c>
      <c r="M59" s="58">
        <v>3.415</v>
      </c>
      <c r="N59" s="3">
        <f t="shared" ref="N59:N65" si="790">M59-M60</f>
        <v>-4.0999999999999925E-2</v>
      </c>
      <c r="O59" s="3">
        <f t="shared" ref="O59" si="791">M59-K59</f>
        <v>0.27499999999999991</v>
      </c>
      <c r="P59" s="32"/>
      <c r="Q59" s="58">
        <v>13.105</v>
      </c>
      <c r="R59" s="25">
        <f t="shared" ref="R59:R65" si="792">Q59-Q60</f>
        <v>-1.9999999999999574E-2</v>
      </c>
      <c r="S59" s="76">
        <v>1.1805000000000001</v>
      </c>
      <c r="T59" s="70">
        <v>33.692999999999998</v>
      </c>
      <c r="U59" s="79">
        <f t="shared" ref="U59" si="793">ROUND(T59/$U$1*S59,3)</f>
        <v>11.657</v>
      </c>
      <c r="V59" s="3">
        <f t="shared" ref="V59" si="794">U59-U60</f>
        <v>0.29299999999999926</v>
      </c>
      <c r="W59" s="5"/>
      <c r="X59" s="71">
        <v>65.45</v>
      </c>
      <c r="Y59" s="15"/>
      <c r="Z59" s="10"/>
      <c r="AA59" s="10">
        <f t="shared" ref="AA59" si="795">Q59-M59</f>
        <v>9.6900000000000013</v>
      </c>
      <c r="AB59" s="10">
        <f t="shared" ref="AB59" si="796">U59-M59</f>
        <v>8.2420000000000009</v>
      </c>
      <c r="AC59" s="36">
        <f t="shared" ref="AC59" si="797">H59-M59</f>
        <v>-0.57500000000000018</v>
      </c>
      <c r="AD59" s="36">
        <f t="shared" ref="AD59" si="798">K59-M59</f>
        <v>-0.27499999999999991</v>
      </c>
      <c r="AE59" s="36">
        <f t="shared" ref="AE59" si="799">Q59-U59</f>
        <v>1.4480000000000004</v>
      </c>
      <c r="AF59" s="36">
        <f t="shared" ref="AF59" si="800">M59*1.15</f>
        <v>3.9272499999999999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">
        <v>65</v>
      </c>
      <c r="D60" s="13">
        <v>45838</v>
      </c>
      <c r="E60" s="57">
        <v>2.9249999999999998</v>
      </c>
      <c r="F60" s="3">
        <f t="shared" si="785"/>
        <v>4.9999999999998934E-3</v>
      </c>
      <c r="G60" s="25">
        <f t="shared" ref="G60" si="801">E60-K60</f>
        <v>-0.35499999999999998</v>
      </c>
      <c r="H60" s="57">
        <v>2.9249999999999998</v>
      </c>
      <c r="I60" s="3">
        <f t="shared" si="787"/>
        <v>1.499999999999968E-2</v>
      </c>
      <c r="J60" s="25">
        <f t="shared" ref="J60" si="802">H60-K60</f>
        <v>-0.35499999999999998</v>
      </c>
      <c r="K60" s="58">
        <v>3.28</v>
      </c>
      <c r="L60" s="25">
        <f t="shared" si="789"/>
        <v>5.4999999999999716E-2</v>
      </c>
      <c r="M60" s="58">
        <v>3.456</v>
      </c>
      <c r="N60" s="3">
        <f t="shared" si="790"/>
        <v>-0.28299999999999992</v>
      </c>
      <c r="O60" s="3">
        <f t="shared" ref="O60" si="803">M60-K60</f>
        <v>0.17600000000000016</v>
      </c>
      <c r="P60" s="32"/>
      <c r="Q60" s="58">
        <v>13.125</v>
      </c>
      <c r="R60" s="25">
        <f t="shared" si="792"/>
        <v>-7.0000000000000284E-2</v>
      </c>
      <c r="S60" s="76">
        <v>1.1786000000000001</v>
      </c>
      <c r="T60" s="70">
        <v>32.898000000000003</v>
      </c>
      <c r="U60" s="79">
        <f t="shared" ref="U60:U65" si="804">ROUND(T60/$U$1*S60,3)</f>
        <v>11.364000000000001</v>
      </c>
      <c r="V60" s="3">
        <f t="shared" ref="V60" si="805">U60-U61</f>
        <v>0</v>
      </c>
      <c r="W60" s="5"/>
      <c r="X60" s="71">
        <v>65.11</v>
      </c>
      <c r="Y60" s="15"/>
      <c r="Z60" s="10"/>
      <c r="AA60" s="10">
        <f t="shared" ref="AA60" si="806">Q60-M60</f>
        <v>9.6690000000000005</v>
      </c>
      <c r="AB60" s="10">
        <f t="shared" ref="AB60" si="807">U60-M60</f>
        <v>7.9080000000000013</v>
      </c>
      <c r="AC60" s="36">
        <f t="shared" ref="AC60" si="808">H60-M60</f>
        <v>-0.53100000000000014</v>
      </c>
      <c r="AD60" s="36">
        <f t="shared" ref="AD60" si="809">K60-M60</f>
        <v>-0.17600000000000016</v>
      </c>
      <c r="AE60" s="36">
        <f t="shared" ref="AE60" si="810">Q60-U60</f>
        <v>1.7609999999999992</v>
      </c>
      <c r="AF60" s="36">
        <f t="shared" ref="AF60" si="811">M60*1.15</f>
        <v>3.9743999999999997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12">TEXT(MONTH(D61), "00") &amp; "W" &amp; INT((DAY(D61) - 1) / 7) + 1</f>
        <v>06W4</v>
      </c>
      <c r="D61" s="13">
        <v>45835</v>
      </c>
      <c r="E61" s="57">
        <v>2.92</v>
      </c>
      <c r="F61" s="3">
        <f t="shared" si="785"/>
        <v>6.0000000000000053E-2</v>
      </c>
      <c r="G61" s="25">
        <f t="shared" ref="G61" si="813">E61-K61</f>
        <v>-0.30500000000000016</v>
      </c>
      <c r="H61" s="57">
        <v>2.91</v>
      </c>
      <c r="I61" s="3">
        <f t="shared" si="787"/>
        <v>5.0000000000000266E-2</v>
      </c>
      <c r="J61" s="25">
        <f t="shared" ref="J61" si="814">H61-K61</f>
        <v>-0.31499999999999995</v>
      </c>
      <c r="K61" s="58">
        <v>3.2250000000000001</v>
      </c>
      <c r="L61" s="25">
        <f t="shared" si="789"/>
        <v>-4.9999999999998934E-3</v>
      </c>
      <c r="M61" s="58">
        <v>3.7389999999999999</v>
      </c>
      <c r="N61" s="3">
        <f t="shared" si="790"/>
        <v>0.47799999999999976</v>
      </c>
      <c r="O61" s="3">
        <f t="shared" ref="O61" si="815">M61-K61</f>
        <v>0.51399999999999979</v>
      </c>
      <c r="P61" s="32"/>
      <c r="Q61" s="58">
        <v>13.195</v>
      </c>
      <c r="R61" s="25">
        <f t="shared" si="792"/>
        <v>-0.12999999999999901</v>
      </c>
      <c r="S61" s="76">
        <v>1.1718999999999999</v>
      </c>
      <c r="T61" s="70">
        <v>33.087000000000003</v>
      </c>
      <c r="U61" s="79">
        <f t="shared" si="804"/>
        <v>11.364000000000001</v>
      </c>
      <c r="V61" s="3">
        <f t="shared" ref="V61:V66" si="816">U61-U62</f>
        <v>-0.3019999999999996</v>
      </c>
      <c r="W61" s="5"/>
      <c r="X61" s="71">
        <v>65.52</v>
      </c>
      <c r="Y61" s="15"/>
      <c r="Z61" s="10"/>
      <c r="AA61" s="10">
        <f t="shared" ref="AA61" si="817">Q61-M61</f>
        <v>9.4559999999999995</v>
      </c>
      <c r="AB61" s="10">
        <f t="shared" ref="AB61" si="818">U61-M61</f>
        <v>7.6250000000000009</v>
      </c>
      <c r="AC61" s="36">
        <f t="shared" ref="AC61" si="819">H61-M61</f>
        <v>-0.82899999999999974</v>
      </c>
      <c r="AD61" s="36">
        <f t="shared" ref="AD61" si="820">K61-M61</f>
        <v>-0.51399999999999979</v>
      </c>
      <c r="AE61" s="36">
        <f t="shared" ref="AE61" si="821">Q61-U61</f>
        <v>1.8309999999999995</v>
      </c>
      <c r="AF61" s="36">
        <f t="shared" ref="AF61" si="822">M61*1.15</f>
        <v>4.2998499999999993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23">TEXT(MONTH(D62), "00") &amp; "W" &amp; INT((DAY(D62) - 1) / 7) + 1</f>
        <v>06W4</v>
      </c>
      <c r="D62" s="13">
        <v>45834</v>
      </c>
      <c r="E62" s="57">
        <v>2.86</v>
      </c>
      <c r="F62" s="3">
        <f t="shared" si="785"/>
        <v>-0.13000000000000034</v>
      </c>
      <c r="G62" s="25">
        <f t="shared" ref="G62" si="824">E62-K62</f>
        <v>-0.37000000000000011</v>
      </c>
      <c r="H62" s="57">
        <v>2.86</v>
      </c>
      <c r="I62" s="3">
        <f t="shared" si="787"/>
        <v>-0.12000000000000011</v>
      </c>
      <c r="J62" s="25">
        <f t="shared" ref="J62" si="825">H62-K62</f>
        <v>-0.37000000000000011</v>
      </c>
      <c r="K62" s="58">
        <v>3.23</v>
      </c>
      <c r="L62" s="25">
        <f t="shared" si="789"/>
        <v>-2.4999999999999911E-2</v>
      </c>
      <c r="M62" s="58">
        <v>3.2610000000000001</v>
      </c>
      <c r="N62" s="3">
        <f t="shared" si="790"/>
        <v>-0.14500000000000002</v>
      </c>
      <c r="O62" s="3">
        <f t="shared" ref="O62" si="826">M62-K62</f>
        <v>3.1000000000000139E-2</v>
      </c>
      <c r="P62" s="32"/>
      <c r="Q62" s="58">
        <v>13.324999999999999</v>
      </c>
      <c r="R62" s="25">
        <f t="shared" si="792"/>
        <v>-0.21499999999999986</v>
      </c>
      <c r="S62" s="76">
        <v>1.1698999999999999</v>
      </c>
      <c r="T62" s="70">
        <v>34.024000000000001</v>
      </c>
      <c r="U62" s="79">
        <f t="shared" si="804"/>
        <v>11.666</v>
      </c>
      <c r="V62" s="3">
        <f t="shared" si="816"/>
        <v>-0.43099999999999916</v>
      </c>
      <c r="W62" s="5"/>
      <c r="X62" s="71">
        <v>65.239999999999995</v>
      </c>
      <c r="Y62" s="15"/>
      <c r="Z62" s="10"/>
      <c r="AA62" s="10">
        <f t="shared" ref="AA62" si="827">Q62-M62</f>
        <v>10.064</v>
      </c>
      <c r="AB62" s="10">
        <f t="shared" ref="AB62" si="828">U62-M62</f>
        <v>8.4050000000000011</v>
      </c>
      <c r="AC62" s="36">
        <f t="shared" ref="AC62" si="829">H62-M62</f>
        <v>-0.40100000000000025</v>
      </c>
      <c r="AD62" s="36">
        <f t="shared" ref="AD62" si="830">K62-M62</f>
        <v>-3.1000000000000139E-2</v>
      </c>
      <c r="AE62" s="36">
        <f t="shared" ref="AE62" si="831">Q62-U62</f>
        <v>1.6589999999999989</v>
      </c>
      <c r="AF62" s="36">
        <f t="shared" ref="AF62" si="832">M62*1.15</f>
        <v>3.7501499999999997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33">TEXT(MONTH(D63), "00") &amp; "W" &amp; INT((DAY(D63) - 1) / 7) + 1</f>
        <v>06W4</v>
      </c>
      <c r="D63" s="13">
        <v>45833</v>
      </c>
      <c r="E63" s="57">
        <v>2.99</v>
      </c>
      <c r="F63" s="3">
        <f t="shared" si="785"/>
        <v>-5.4999999999999716E-2</v>
      </c>
      <c r="G63" s="25">
        <f t="shared" ref="G63" si="834">E63-K63</f>
        <v>-0.26499999999999968</v>
      </c>
      <c r="H63" s="57">
        <v>2.98</v>
      </c>
      <c r="I63" s="3">
        <f t="shared" si="787"/>
        <v>-6.4999999999999947E-2</v>
      </c>
      <c r="J63" s="25">
        <f t="shared" ref="J63" si="835">H63-K63</f>
        <v>-0.27499999999999991</v>
      </c>
      <c r="K63" s="58">
        <v>3.2549999999999999</v>
      </c>
      <c r="L63" s="25">
        <f t="shared" si="789"/>
        <v>-5.0000000000000266E-2</v>
      </c>
      <c r="M63" s="58">
        <v>3.4060000000000001</v>
      </c>
      <c r="N63" s="3">
        <f t="shared" si="790"/>
        <v>-0.13099999999999978</v>
      </c>
      <c r="O63" s="3">
        <f t="shared" ref="O63" si="836">M63-K63</f>
        <v>0.15100000000000025</v>
      </c>
      <c r="P63" s="32"/>
      <c r="Q63" s="58">
        <v>13.54</v>
      </c>
      <c r="R63" s="25">
        <f t="shared" si="792"/>
        <v>1.9999999999999574E-2</v>
      </c>
      <c r="S63" s="76">
        <v>1.1658999999999999</v>
      </c>
      <c r="T63" s="70">
        <v>35.401000000000003</v>
      </c>
      <c r="U63" s="79">
        <f t="shared" si="804"/>
        <v>12.097</v>
      </c>
      <c r="V63" s="3">
        <f t="shared" si="816"/>
        <v>-2.000000000000135E-2</v>
      </c>
      <c r="W63" s="5"/>
      <c r="X63" s="71">
        <v>64.92</v>
      </c>
      <c r="Y63" s="15"/>
      <c r="Z63" s="10"/>
      <c r="AA63" s="10">
        <f t="shared" ref="AA63" si="837">Q63-M63</f>
        <v>10.133999999999999</v>
      </c>
      <c r="AB63" s="10">
        <f t="shared" ref="AB63" si="838">U63-M63</f>
        <v>8.6909999999999989</v>
      </c>
      <c r="AC63" s="36">
        <f t="shared" ref="AC63" si="839">H63-M63</f>
        <v>-0.42600000000000016</v>
      </c>
      <c r="AD63" s="36">
        <f t="shared" ref="AD63" si="840">K63-M63</f>
        <v>-0.15100000000000025</v>
      </c>
      <c r="AE63" s="36">
        <f t="shared" ref="AE63" si="841">Q63-U63</f>
        <v>1.4429999999999996</v>
      </c>
      <c r="AF63" s="36">
        <f t="shared" ref="AF63" si="842">M63*1.15</f>
        <v>3.9169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43">TEXT(MONTH(D64), "00") &amp; "W" &amp; INT((DAY(D64) - 1) / 7) + 1</f>
        <v>06W4</v>
      </c>
      <c r="D64" s="13">
        <v>45832</v>
      </c>
      <c r="E64" s="57">
        <v>3.0449999999999999</v>
      </c>
      <c r="F64" s="3">
        <f t="shared" si="785"/>
        <v>-4.4999999999999929E-2</v>
      </c>
      <c r="G64" s="25">
        <f t="shared" ref="G64" si="844">E64-K64</f>
        <v>-0.26000000000000023</v>
      </c>
      <c r="H64" s="57">
        <v>3.0449999999999999</v>
      </c>
      <c r="I64" s="3">
        <f t="shared" si="787"/>
        <v>-5.500000000000016E-2</v>
      </c>
      <c r="J64" s="25">
        <f t="shared" ref="J64" si="845">H64-K64</f>
        <v>-0.26000000000000023</v>
      </c>
      <c r="K64" s="58">
        <v>3.3050000000000002</v>
      </c>
      <c r="L64" s="25">
        <f t="shared" si="789"/>
        <v>-0.20999999999999996</v>
      </c>
      <c r="M64" s="58">
        <v>3.5369999999999999</v>
      </c>
      <c r="N64" s="3">
        <f t="shared" si="790"/>
        <v>-0.16100000000000003</v>
      </c>
      <c r="O64" s="3">
        <f t="shared" ref="O64" si="846">M64-K64</f>
        <v>0.23199999999999976</v>
      </c>
      <c r="P64" s="32"/>
      <c r="Q64" s="58">
        <v>13.52</v>
      </c>
      <c r="R64" s="25">
        <f t="shared" si="792"/>
        <v>-0.94000000000000128</v>
      </c>
      <c r="S64" s="76">
        <v>1.1608000000000001</v>
      </c>
      <c r="T64" s="70">
        <v>35.615000000000002</v>
      </c>
      <c r="U64" s="79">
        <f t="shared" si="804"/>
        <v>12.117000000000001</v>
      </c>
      <c r="V64" s="3">
        <f t="shared" si="816"/>
        <v>-1.6309999999999985</v>
      </c>
      <c r="W64" s="5"/>
      <c r="X64" s="71">
        <v>64.37</v>
      </c>
      <c r="Y64" s="15"/>
      <c r="Z64" s="10"/>
      <c r="AA64" s="10">
        <f t="shared" ref="AA64" si="847">Q64-M64</f>
        <v>9.9830000000000005</v>
      </c>
      <c r="AB64" s="10">
        <f t="shared" ref="AB64" si="848">U64-M64</f>
        <v>8.5800000000000018</v>
      </c>
      <c r="AC64" s="36">
        <f t="shared" ref="AC64" si="849">H64-M64</f>
        <v>-0.49199999999999999</v>
      </c>
      <c r="AD64" s="36">
        <f t="shared" ref="AD64" si="850">K64-M64</f>
        <v>-0.23199999999999976</v>
      </c>
      <c r="AE64" s="36">
        <f t="shared" ref="AE64" si="851">Q64-U64</f>
        <v>1.4029999999999987</v>
      </c>
      <c r="AF64" s="36">
        <f t="shared" ref="AF64" si="852">M64*1.15</f>
        <v>4.0675499999999998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53">TEXT(MONTH(D65), "00") &amp; "W" &amp; INT((DAY(D65) - 1) / 7) + 1</f>
        <v>06W4</v>
      </c>
      <c r="D65" s="13">
        <v>45831</v>
      </c>
      <c r="E65" s="57">
        <v>3.09</v>
      </c>
      <c r="F65" s="3">
        <f t="shared" si="785"/>
        <v>0.10499999999999998</v>
      </c>
      <c r="G65" s="25">
        <f t="shared" ref="G65" si="854">E65-K65</f>
        <v>-0.42500000000000027</v>
      </c>
      <c r="H65" s="57">
        <v>3.1</v>
      </c>
      <c r="I65" s="3">
        <f t="shared" si="787"/>
        <v>0.11500000000000021</v>
      </c>
      <c r="J65" s="25">
        <f t="shared" ref="J65" si="855">H65-K65</f>
        <v>-0.41500000000000004</v>
      </c>
      <c r="K65" s="58">
        <v>3.5150000000000001</v>
      </c>
      <c r="L65" s="25">
        <f t="shared" si="789"/>
        <v>0.41500000000000004</v>
      </c>
      <c r="M65" s="58">
        <v>3.698</v>
      </c>
      <c r="N65" s="3">
        <f t="shared" si="790"/>
        <v>-0.14900000000000002</v>
      </c>
      <c r="O65" s="3">
        <f t="shared" ref="O65" si="856">M65-K65</f>
        <v>0.18299999999999983</v>
      </c>
      <c r="P65" s="32"/>
      <c r="Q65" s="58">
        <v>14.46</v>
      </c>
      <c r="R65" s="25">
        <f t="shared" si="792"/>
        <v>0.20500000000000007</v>
      </c>
      <c r="S65" s="76">
        <v>1.1576</v>
      </c>
      <c r="T65" s="70">
        <v>40.521999999999998</v>
      </c>
      <c r="U65" s="79">
        <f t="shared" si="804"/>
        <v>13.747999999999999</v>
      </c>
      <c r="V65" s="3">
        <f t="shared" si="816"/>
        <v>-7.3000000000000398E-2</v>
      </c>
      <c r="W65" s="5"/>
      <c r="X65" s="71">
        <v>68.510000000000005</v>
      </c>
      <c r="Y65" s="15"/>
      <c r="Z65" s="10"/>
      <c r="AA65" s="10">
        <f t="shared" ref="AA65" si="857">Q65-M65</f>
        <v>10.762</v>
      </c>
      <c r="AB65" s="10">
        <f t="shared" ref="AB65" si="858">U65-M65</f>
        <v>10.049999999999999</v>
      </c>
      <c r="AC65" s="36">
        <f t="shared" ref="AC65" si="859">H65-M65</f>
        <v>-0.59799999999999986</v>
      </c>
      <c r="AD65" s="36">
        <f t="shared" ref="AD65" si="860">K65-M65</f>
        <v>-0.18299999999999983</v>
      </c>
      <c r="AE65" s="36">
        <f t="shared" ref="AE65" si="861">Q65-U65</f>
        <v>0.71200000000000152</v>
      </c>
      <c r="AF65" s="36">
        <f t="shared" ref="AF65" si="862">M65*1.15</f>
        <v>4.2526999999999999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:C67" si="863">TEXT(MONTH(D66), "00") &amp; "W" &amp; INT((DAY(D66) - 1) / 7) + 1</f>
        <v>06W3</v>
      </c>
      <c r="D66" s="13">
        <v>45828</v>
      </c>
      <c r="E66" s="57">
        <v>2.9849999999999999</v>
      </c>
      <c r="F66" s="3">
        <f t="shared" ref="F66" si="864">E66-E68</f>
        <v>-0.19500000000000028</v>
      </c>
      <c r="G66" s="25">
        <f t="shared" ref="G66:G67" si="865">E66-K66</f>
        <v>-0.11500000000000021</v>
      </c>
      <c r="H66" s="57">
        <v>2.9849999999999999</v>
      </c>
      <c r="I66" s="3">
        <f t="shared" ref="I66" si="866">H66-H68</f>
        <v>-0.18000000000000016</v>
      </c>
      <c r="J66" s="25">
        <f t="shared" ref="J66:J67" si="867">H66-K66</f>
        <v>-0.11500000000000021</v>
      </c>
      <c r="K66" s="58">
        <v>3.1</v>
      </c>
      <c r="L66" s="25">
        <f t="shared" ref="L66" si="868">K66-K68</f>
        <v>-0.375</v>
      </c>
      <c r="M66" s="58">
        <v>3.847</v>
      </c>
      <c r="N66" s="3">
        <f t="shared" ref="N66" si="869">M66-M68</f>
        <v>-0.1419999999999999</v>
      </c>
      <c r="O66" s="3">
        <f t="shared" ref="O66:O67" si="870">M66-K66</f>
        <v>0.74699999999999989</v>
      </c>
      <c r="P66" s="32"/>
      <c r="Q66" s="58">
        <v>14.255000000000001</v>
      </c>
      <c r="R66" s="25">
        <f t="shared" ref="R66" si="871">Q66-Q68</f>
        <v>0.375</v>
      </c>
      <c r="S66" s="76">
        <v>1.1521999999999999</v>
      </c>
      <c r="T66" s="70">
        <v>40.929000000000002</v>
      </c>
      <c r="U66" s="79">
        <f t="shared" ref="U66:U67" si="872">ROUND(T66/$U$1*S66,3)</f>
        <v>13.821</v>
      </c>
      <c r="V66" s="3">
        <f t="shared" si="816"/>
        <v>-0.20199999999999996</v>
      </c>
      <c r="W66" s="5"/>
      <c r="X66" s="71">
        <v>74.930000000000007</v>
      </c>
      <c r="Y66" s="15"/>
      <c r="Z66" s="10"/>
      <c r="AA66" s="10">
        <f t="shared" ref="AA66:AA67" si="873">Q66-M66</f>
        <v>10.408000000000001</v>
      </c>
      <c r="AB66" s="10">
        <f t="shared" ref="AB66:AB67" si="874">U66-M66</f>
        <v>9.9740000000000002</v>
      </c>
      <c r="AC66" s="36">
        <f t="shared" ref="AC66:AC67" si="875">H66-M66</f>
        <v>-0.8620000000000001</v>
      </c>
      <c r="AD66" s="36">
        <f t="shared" ref="AD66:AD67" si="876">K66-M66</f>
        <v>-0.74699999999999989</v>
      </c>
      <c r="AE66" s="36">
        <f t="shared" ref="AE66:AE67" si="877">Q66-U66</f>
        <v>0.43400000000000105</v>
      </c>
      <c r="AF66" s="36">
        <f t="shared" ref="AF66:AF67" si="878">M66*1.15</f>
        <v>4.4240499999999994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si="863"/>
        <v>06W3</v>
      </c>
      <c r="D67" s="13">
        <v>45827</v>
      </c>
      <c r="E67" s="54" t="s">
        <v>81</v>
      </c>
      <c r="F67" s="3" t="e">
        <f t="shared" ref="F67" si="879">E67-E68</f>
        <v>#VALUE!</v>
      </c>
      <c r="G67" s="25" t="e">
        <f t="shared" si="865"/>
        <v>#VALUE!</v>
      </c>
      <c r="H67" s="54" t="s">
        <v>81</v>
      </c>
      <c r="I67" s="3" t="e">
        <f t="shared" ref="I67" si="880">H67-H68</f>
        <v>#VALUE!</v>
      </c>
      <c r="J67" s="25" t="e">
        <f t="shared" si="867"/>
        <v>#VALUE!</v>
      </c>
      <c r="K67" s="56" t="s">
        <v>81</v>
      </c>
      <c r="L67" s="25" t="e">
        <f t="shared" ref="L67" si="881">K67-K68</f>
        <v>#VALUE!</v>
      </c>
      <c r="M67" s="56" t="s">
        <v>81</v>
      </c>
      <c r="N67" s="3" t="e">
        <f t="shared" ref="N67" si="882">M67-M68</f>
        <v>#VALUE!</v>
      </c>
      <c r="O67" s="3" t="e">
        <f t="shared" si="870"/>
        <v>#VALUE!</v>
      </c>
      <c r="P67" s="32"/>
      <c r="Q67" s="56" t="s">
        <v>81</v>
      </c>
      <c r="R67" s="25" t="e">
        <f t="shared" ref="R67" si="883">Q67-Q68</f>
        <v>#VALUE!</v>
      </c>
      <c r="S67" s="76">
        <v>1.1494</v>
      </c>
      <c r="T67" s="70">
        <v>41.628</v>
      </c>
      <c r="U67" s="79">
        <f t="shared" si="872"/>
        <v>14.023</v>
      </c>
      <c r="V67" s="3">
        <f t="shared" ref="V67" si="884">U67-U68</f>
        <v>1.0060000000000002</v>
      </c>
      <c r="W67" s="5"/>
      <c r="X67" s="69" t="s">
        <v>81</v>
      </c>
      <c r="Y67" s="15"/>
      <c r="Z67" s="10"/>
      <c r="AA67" s="10" t="e">
        <f t="shared" si="873"/>
        <v>#VALUE!</v>
      </c>
      <c r="AB67" s="10" t="e">
        <f t="shared" si="874"/>
        <v>#VALUE!</v>
      </c>
      <c r="AC67" s="36" t="e">
        <f t="shared" si="875"/>
        <v>#VALUE!</v>
      </c>
      <c r="AD67" s="36" t="e">
        <f t="shared" si="876"/>
        <v>#VALUE!</v>
      </c>
      <c r="AE67" s="36" t="e">
        <f t="shared" si="877"/>
        <v>#VALUE!</v>
      </c>
      <c r="AF67" s="36" t="e">
        <f t="shared" si="878"/>
        <v>#VALUE!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885">TEXT(MONTH(D68), "00") &amp; "W" &amp; INT((DAY(D68) - 1) / 7) + 1</f>
        <v>06W3</v>
      </c>
      <c r="D68" s="13">
        <v>45826</v>
      </c>
      <c r="E68" s="57">
        <v>3.18</v>
      </c>
      <c r="F68" s="3">
        <f t="shared" ref="F68" si="886">E68-E69</f>
        <v>0.375</v>
      </c>
      <c r="G68" s="25">
        <f t="shared" ref="G68" si="887">E68-K68</f>
        <v>-0.29499999999999993</v>
      </c>
      <c r="H68" s="57">
        <v>3.165</v>
      </c>
      <c r="I68" s="3">
        <f t="shared" ref="I68" si="888">H68-H69</f>
        <v>0.45500000000000007</v>
      </c>
      <c r="J68" s="25">
        <f t="shared" ref="J68" si="889">H68-K68</f>
        <v>-0.31000000000000005</v>
      </c>
      <c r="K68" s="58">
        <v>3.4750000000000001</v>
      </c>
      <c r="L68" s="25">
        <f t="shared" ref="L68" si="890">K68-K69</f>
        <v>0.58000000000000007</v>
      </c>
      <c r="M68" s="58">
        <v>3.9889999999999999</v>
      </c>
      <c r="N68" s="3">
        <f t="shared" ref="N68" si="891">M68-M69</f>
        <v>0.1379999999999999</v>
      </c>
      <c r="O68" s="3">
        <f t="shared" ref="O68" si="892">M68-K68</f>
        <v>0.51399999999999979</v>
      </c>
      <c r="P68" s="32"/>
      <c r="Q68" s="58">
        <v>13.88</v>
      </c>
      <c r="R68" s="25">
        <f t="shared" ref="R68" si="893">Q68-Q69</f>
        <v>-0.125</v>
      </c>
      <c r="S68" s="76">
        <v>1.1478999999999999</v>
      </c>
      <c r="T68" s="70">
        <v>38.692999999999998</v>
      </c>
      <c r="U68" s="79">
        <f t="shared" ref="U68" si="894">ROUND(T68/$U$1*S68,3)</f>
        <v>13.016999999999999</v>
      </c>
      <c r="V68" s="3">
        <f t="shared" ref="V68" si="895">U68-U69</f>
        <v>-0.20800000000000018</v>
      </c>
      <c r="W68" s="5"/>
      <c r="X68" s="71">
        <v>75.14</v>
      </c>
      <c r="Y68" s="15"/>
      <c r="Z68" s="10"/>
      <c r="AA68" s="10">
        <f t="shared" ref="AA68" si="896">Q68-M68</f>
        <v>9.8910000000000018</v>
      </c>
      <c r="AB68" s="10">
        <f t="shared" ref="AB68" si="897">U68-M68</f>
        <v>9.0279999999999987</v>
      </c>
      <c r="AC68" s="36">
        <f t="shared" ref="AC68" si="898">H68-M68</f>
        <v>-0.82399999999999984</v>
      </c>
      <c r="AD68" s="36">
        <f t="shared" ref="AD68" si="899">K68-M68</f>
        <v>-0.51399999999999979</v>
      </c>
      <c r="AE68" s="36">
        <f t="shared" ref="AE68" si="900">Q68-U68</f>
        <v>0.86300000000000132</v>
      </c>
      <c r="AF68" s="36">
        <f t="shared" ref="AF68" si="901">M68*1.15</f>
        <v>4.5873499999999998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02">TEXT(MONTH(D69), "00") &amp; "W" &amp; INT((DAY(D69) - 1) / 7) + 1</f>
        <v>06W3</v>
      </c>
      <c r="D69" s="13">
        <v>45825</v>
      </c>
      <c r="E69" s="57">
        <v>2.8050000000000002</v>
      </c>
      <c r="F69" s="3">
        <f t="shared" ref="F69" si="903">E69-E70</f>
        <v>0.28000000000000025</v>
      </c>
      <c r="G69" s="25">
        <f t="shared" ref="G69" si="904">E69-K69</f>
        <v>-8.9999999999999858E-2</v>
      </c>
      <c r="H69" s="57">
        <v>2.71</v>
      </c>
      <c r="I69" s="3">
        <f t="shared" ref="I69" si="905">H69-H70</f>
        <v>0.21999999999999975</v>
      </c>
      <c r="J69" s="25">
        <f t="shared" ref="J69" si="906">H69-K69</f>
        <v>-0.18500000000000005</v>
      </c>
      <c r="K69" s="58">
        <v>2.895</v>
      </c>
      <c r="L69" s="25">
        <f t="shared" ref="L69" si="907">K69-K70</f>
        <v>4.9999999999998934E-3</v>
      </c>
      <c r="M69" s="58">
        <v>3.851</v>
      </c>
      <c r="N69" s="3">
        <f t="shared" ref="N69" si="908">M69-M70</f>
        <v>0.10299999999999976</v>
      </c>
      <c r="O69" s="3">
        <f t="shared" ref="O69" si="909">M69-K69</f>
        <v>0.95599999999999996</v>
      </c>
      <c r="P69" s="32"/>
      <c r="Q69" s="58">
        <v>14.005000000000001</v>
      </c>
      <c r="R69" s="25">
        <f t="shared" ref="R69" si="910">Q69-Q70</f>
        <v>0.41999999999999993</v>
      </c>
      <c r="S69" s="76">
        <v>1.1478999999999999</v>
      </c>
      <c r="T69" s="70">
        <v>39.308999999999997</v>
      </c>
      <c r="U69" s="79">
        <f t="shared" ref="U69" si="911">ROUND(T69/$U$1*S69,3)</f>
        <v>13.225</v>
      </c>
      <c r="V69" s="3">
        <f t="shared" ref="V69" si="912">U69-U70</f>
        <v>0.38100000000000023</v>
      </c>
      <c r="W69" s="5"/>
      <c r="X69" s="71">
        <v>74.84</v>
      </c>
      <c r="Y69" s="15"/>
      <c r="Z69" s="10"/>
      <c r="AA69" s="10">
        <f t="shared" ref="AA69" si="913">Q69-M69</f>
        <v>10.154</v>
      </c>
      <c r="AB69" s="10">
        <f t="shared" ref="AB69" si="914">U69-M69</f>
        <v>9.3739999999999988</v>
      </c>
      <c r="AC69" s="36">
        <f t="shared" ref="AC69" si="915">H69-M69</f>
        <v>-1.141</v>
      </c>
      <c r="AD69" s="36">
        <f t="shared" ref="AD69" si="916">K69-M69</f>
        <v>-0.95599999999999996</v>
      </c>
      <c r="AE69" s="36">
        <f t="shared" ref="AE69" si="917">Q69-U69</f>
        <v>0.78000000000000114</v>
      </c>
      <c r="AF69" s="36">
        <f t="shared" ref="AF69" si="918">M69*1.15</f>
        <v>4.4286499999999993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19">TEXT(MONTH(D70), "00") &amp; "W" &amp; INT((DAY(D70) - 1) / 7) + 1</f>
        <v>06W3</v>
      </c>
      <c r="D70" s="13">
        <v>45824</v>
      </c>
      <c r="E70" s="57">
        <v>2.5249999999999999</v>
      </c>
      <c r="F70" s="3">
        <f t="shared" ref="F70" si="920">E70-E71</f>
        <v>0.11499999999999977</v>
      </c>
      <c r="G70" s="25">
        <f t="shared" ref="G70" si="921">E70-K70</f>
        <v>-0.36500000000000021</v>
      </c>
      <c r="H70" s="57">
        <v>2.4900000000000002</v>
      </c>
      <c r="I70" s="3">
        <f t="shared" ref="I70" si="922">H70-H71</f>
        <v>7.0000000000000284E-2</v>
      </c>
      <c r="J70" s="25">
        <f t="shared" ref="J70" si="923">H70-K70</f>
        <v>-0.39999999999999991</v>
      </c>
      <c r="K70" s="58">
        <v>2.89</v>
      </c>
      <c r="L70" s="25">
        <f t="shared" ref="L70" si="924">K70-K71</f>
        <v>0.25</v>
      </c>
      <c r="M70" s="58">
        <v>3.7480000000000002</v>
      </c>
      <c r="N70" s="3">
        <f t="shared" ref="N70" si="925">M70-M71</f>
        <v>0.16700000000000026</v>
      </c>
      <c r="O70" s="3">
        <f t="shared" ref="O70" si="926">M70-K70</f>
        <v>0.8580000000000001</v>
      </c>
      <c r="P70" s="32"/>
      <c r="Q70" s="58">
        <v>13.585000000000001</v>
      </c>
      <c r="R70" s="25">
        <f t="shared" ref="R70" si="927">Q70-Q71</f>
        <v>1.0810000000000013</v>
      </c>
      <c r="S70" s="76">
        <v>1.1560999999999999</v>
      </c>
      <c r="T70" s="70">
        <v>37.905999999999999</v>
      </c>
      <c r="U70" s="79">
        <f t="shared" ref="U70" si="928">ROUND(T70/$U$1*S70,3)</f>
        <v>12.843999999999999</v>
      </c>
      <c r="V70" s="3">
        <f t="shared" ref="V70" si="929">U70-U71</f>
        <v>1.3999999999999346E-2</v>
      </c>
      <c r="W70" s="5"/>
      <c r="X70" s="71">
        <v>72.98</v>
      </c>
      <c r="Y70" s="15"/>
      <c r="Z70" s="10"/>
      <c r="AA70" s="10">
        <f t="shared" ref="AA70" si="930">Q70-M70</f>
        <v>9.8369999999999997</v>
      </c>
      <c r="AB70" s="10">
        <f t="shared" ref="AB70" si="931">U70-M70</f>
        <v>9.0960000000000001</v>
      </c>
      <c r="AC70" s="36">
        <f t="shared" ref="AC70" si="932">H70-M70</f>
        <v>-1.258</v>
      </c>
      <c r="AD70" s="36">
        <f t="shared" ref="AD70" si="933">K70-M70</f>
        <v>-0.8580000000000001</v>
      </c>
      <c r="AE70" s="36">
        <f t="shared" ref="AE70" si="934">Q70-U70</f>
        <v>0.74100000000000144</v>
      </c>
      <c r="AF70" s="36">
        <f t="shared" ref="AF70" si="935">M70*1.15</f>
        <v>4.3102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36">TEXT(MONTH(D71), "00") &amp; "W" &amp; INT((DAY(D71) - 1) / 7) + 1</f>
        <v>06W2</v>
      </c>
      <c r="D71" s="13">
        <v>45821</v>
      </c>
      <c r="E71" s="57">
        <v>2.41</v>
      </c>
      <c r="F71" s="3">
        <f t="shared" ref="F71" si="937">E71-E72</f>
        <v>-0.2849999999999997</v>
      </c>
      <c r="G71" s="25">
        <f t="shared" ref="G71" si="938">E71-K71</f>
        <v>-0.22999999999999998</v>
      </c>
      <c r="H71" s="57">
        <v>2.42</v>
      </c>
      <c r="I71" s="3">
        <f t="shared" ref="I71" si="939">H71-H72</f>
        <v>-0.27499999999999991</v>
      </c>
      <c r="J71" s="25">
        <f t="shared" ref="J71" si="940">H71-K71</f>
        <v>-0.2200000000000002</v>
      </c>
      <c r="K71" s="58">
        <v>2.64</v>
      </c>
      <c r="L71" s="25">
        <f t="shared" ref="L71" si="941">K71-K72</f>
        <v>-0.25499999999999989</v>
      </c>
      <c r="M71" s="58">
        <v>3.581</v>
      </c>
      <c r="N71" s="3">
        <f t="shared" ref="N71" si="942">M71-M72</f>
        <v>8.8999999999999968E-2</v>
      </c>
      <c r="O71" s="3">
        <f t="shared" ref="O71" si="943">M71-K71</f>
        <v>0.94099999999999984</v>
      </c>
      <c r="P71" s="32"/>
      <c r="Q71" s="58">
        <v>12.504</v>
      </c>
      <c r="R71" s="25">
        <f t="shared" ref="R71" si="944">Q71-Q72</f>
        <v>4.3999999999998707E-2</v>
      </c>
      <c r="S71" s="76">
        <v>1.1552</v>
      </c>
      <c r="T71" s="70">
        <v>37.893999999999998</v>
      </c>
      <c r="U71" s="79">
        <f t="shared" ref="U71" si="945">ROUND(T71/$U$1*S71,3)</f>
        <v>12.83</v>
      </c>
      <c r="V71" s="3">
        <f t="shared" ref="V71" si="946">U71-U72</f>
        <v>0.54899999999999949</v>
      </c>
      <c r="W71" s="5"/>
      <c r="X71" s="71">
        <v>72.98</v>
      </c>
      <c r="Y71" s="15"/>
      <c r="Z71" s="10"/>
      <c r="AA71" s="10">
        <f t="shared" ref="AA71" si="947">Q71-M71</f>
        <v>8.923</v>
      </c>
      <c r="AB71" s="10">
        <f t="shared" ref="AB71" si="948">U71-M71</f>
        <v>9.2490000000000006</v>
      </c>
      <c r="AC71" s="36">
        <f t="shared" ref="AC71" si="949">H71-M71</f>
        <v>-1.161</v>
      </c>
      <c r="AD71" s="36">
        <f t="shared" ref="AD71" si="950">K71-M71</f>
        <v>-0.94099999999999984</v>
      </c>
      <c r="AE71" s="36">
        <f t="shared" ref="AE71" si="951">Q71-U71</f>
        <v>-0.32600000000000051</v>
      </c>
      <c r="AF71" s="36">
        <f t="shared" ref="AF71" si="952">M71*1.15</f>
        <v>4.11815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53">TEXT(MONTH(D72), "00") &amp; "W" &amp; INT((DAY(D72) - 1) / 7) + 1</f>
        <v>06W2</v>
      </c>
      <c r="D72" s="13">
        <v>45820</v>
      </c>
      <c r="E72" s="57">
        <v>2.6949999999999998</v>
      </c>
      <c r="F72" s="3">
        <f t="shared" ref="F72" si="954">E72-E73</f>
        <v>7.4999999999999734E-2</v>
      </c>
      <c r="G72" s="25">
        <f t="shared" ref="G72" si="955">E72-K72</f>
        <v>-0.20000000000000018</v>
      </c>
      <c r="H72" s="57">
        <v>2.6949999999999998</v>
      </c>
      <c r="I72" s="3">
        <f t="shared" ref="I72" si="956">H72-H73</f>
        <v>0.10499999999999998</v>
      </c>
      <c r="J72" s="25">
        <f t="shared" ref="J72" si="957">H72-K72</f>
        <v>-0.20000000000000018</v>
      </c>
      <c r="K72" s="58">
        <v>2.895</v>
      </c>
      <c r="L72" s="25">
        <f t="shared" ref="L72" si="958">K72-K73</f>
        <v>0.16000000000000014</v>
      </c>
      <c r="M72" s="58">
        <v>3.492</v>
      </c>
      <c r="N72" s="3">
        <f t="shared" ref="N72" si="959">M72-M73</f>
        <v>-1.5000000000000124E-2</v>
      </c>
      <c r="O72" s="3">
        <f t="shared" ref="O72" si="960">M72-K72</f>
        <v>0.59699999999999998</v>
      </c>
      <c r="P72" s="32"/>
      <c r="Q72" s="58">
        <v>12.46</v>
      </c>
      <c r="R72" s="25">
        <f t="shared" ref="R72" si="961">Q72-Q73</f>
        <v>1.5000000000000568E-2</v>
      </c>
      <c r="S72" s="76">
        <v>1.1583000000000001</v>
      </c>
      <c r="T72" s="70">
        <v>36.177</v>
      </c>
      <c r="U72" s="79">
        <f t="shared" ref="U72" si="962">ROUND(T72/$U$1*S72,3)</f>
        <v>12.281000000000001</v>
      </c>
      <c r="V72" s="3">
        <f t="shared" ref="V72" si="963">U72-U73</f>
        <v>0.19000000000000128</v>
      </c>
      <c r="W72" s="5"/>
      <c r="X72" s="71">
        <v>68.040000000000006</v>
      </c>
      <c r="Y72" s="15"/>
      <c r="Z72" s="10"/>
      <c r="AA72" s="10">
        <f t="shared" ref="AA72" si="964">Q72-M72</f>
        <v>8.968</v>
      </c>
      <c r="AB72" s="10">
        <f t="shared" ref="AB72" si="965">U72-M72</f>
        <v>8.7890000000000015</v>
      </c>
      <c r="AC72" s="36">
        <f t="shared" ref="AC72" si="966">H72-M72</f>
        <v>-0.79700000000000015</v>
      </c>
      <c r="AD72" s="36">
        <f t="shared" ref="AD72" si="967">K72-M72</f>
        <v>-0.59699999999999998</v>
      </c>
      <c r="AE72" s="36">
        <f t="shared" ref="AE72" si="968">Q72-U72</f>
        <v>0.17900000000000027</v>
      </c>
      <c r="AF72" s="36">
        <f t="shared" ref="AF72" si="969">M72*1.15</f>
        <v>4.0157999999999996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70">TEXT(MONTH(D73), "00") &amp; "W" &amp; INT((DAY(D73) - 1) / 7) + 1</f>
        <v>06W2</v>
      </c>
      <c r="D73" s="13">
        <v>45819</v>
      </c>
      <c r="E73" s="57">
        <v>2.62</v>
      </c>
      <c r="F73" s="3">
        <f t="shared" ref="F73" si="971">E73-E74</f>
        <v>8.4999999999999964E-2</v>
      </c>
      <c r="G73" s="25">
        <f t="shared" ref="G73" si="972">E73-K73</f>
        <v>-0.11499999999999977</v>
      </c>
      <c r="H73" s="57">
        <v>2.59</v>
      </c>
      <c r="I73" s="3">
        <f t="shared" ref="I73" si="973">H73-H74</f>
        <v>8.0000000000000071E-2</v>
      </c>
      <c r="J73" s="25">
        <f t="shared" ref="J73" si="974">H73-K73</f>
        <v>-0.14500000000000002</v>
      </c>
      <c r="K73" s="58">
        <v>2.7349999999999999</v>
      </c>
      <c r="L73" s="25">
        <f t="shared" ref="L73" si="975">K73-K74</f>
        <v>-1.5000000000000124E-2</v>
      </c>
      <c r="M73" s="58">
        <v>3.5070000000000001</v>
      </c>
      <c r="N73" s="3">
        <f t="shared" ref="N73" si="976">M73-M74</f>
        <v>-2.5999999999999801E-2</v>
      </c>
      <c r="O73" s="3">
        <f t="shared" ref="O73" si="977">M73-K73</f>
        <v>0.77200000000000024</v>
      </c>
      <c r="P73" s="32"/>
      <c r="Q73" s="58">
        <v>12.445</v>
      </c>
      <c r="R73" s="25">
        <f t="shared" ref="R73" si="978">Q73-Q74</f>
        <v>3.5000000000000142E-2</v>
      </c>
      <c r="S73" s="76">
        <v>1.1487000000000001</v>
      </c>
      <c r="T73" s="70">
        <v>35.912999999999997</v>
      </c>
      <c r="U73" s="79">
        <f t="shared" ref="U73" si="979">ROUND(T73/$U$1*S73,3)</f>
        <v>12.090999999999999</v>
      </c>
      <c r="V73" s="3">
        <f t="shared" ref="V73" si="980">U73-U74</f>
        <v>0.49499999999999922</v>
      </c>
      <c r="W73" s="5"/>
      <c r="X73" s="71">
        <v>68.150000000000006</v>
      </c>
      <c r="Y73" s="15"/>
      <c r="Z73" s="10"/>
      <c r="AA73" s="10">
        <f t="shared" ref="AA73" si="981">Q73-M73</f>
        <v>8.9380000000000006</v>
      </c>
      <c r="AB73" s="10">
        <f t="shared" ref="AB73" si="982">U73-M73</f>
        <v>8.5839999999999996</v>
      </c>
      <c r="AC73" s="36">
        <f t="shared" ref="AC73" si="983">H73-M73</f>
        <v>-0.91700000000000026</v>
      </c>
      <c r="AD73" s="36">
        <f t="shared" ref="AD73" si="984">K73-M73</f>
        <v>-0.77200000000000024</v>
      </c>
      <c r="AE73" s="36">
        <f t="shared" ref="AE73" si="985">Q73-U73</f>
        <v>0.35400000000000098</v>
      </c>
      <c r="AF73" s="36">
        <f t="shared" ref="AF73" si="986">M73*1.15</f>
        <v>4.0330500000000002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87">TEXT(MONTH(D74), "00") &amp; "W" &amp; INT((DAY(D74) - 1) / 7) + 1</f>
        <v>06W2</v>
      </c>
      <c r="D74" s="13">
        <v>45818</v>
      </c>
      <c r="E74" s="57">
        <v>2.5350000000000001</v>
      </c>
      <c r="F74" s="3">
        <f t="shared" ref="F74" si="988">E74-E75</f>
        <v>-4.9999999999998934E-3</v>
      </c>
      <c r="G74" s="25">
        <f t="shared" ref="G74" si="989">E74-K74</f>
        <v>-0.21499999999999986</v>
      </c>
      <c r="H74" s="57">
        <v>2.5099999999999998</v>
      </c>
      <c r="I74" s="3">
        <f t="shared" ref="I74" si="990">H74-H75</f>
        <v>-3.0000000000000249E-2</v>
      </c>
      <c r="J74" s="25">
        <f t="shared" ref="J74" si="991">H74-K74</f>
        <v>-0.24000000000000021</v>
      </c>
      <c r="K74" s="58">
        <v>2.75</v>
      </c>
      <c r="L74" s="25">
        <f t="shared" ref="L74" si="992">K74-K75</f>
        <v>-0.33999999999999986</v>
      </c>
      <c r="M74" s="58">
        <v>3.5329999999999999</v>
      </c>
      <c r="N74" s="3">
        <f t="shared" ref="N74" si="993">M74-M75</f>
        <v>-0.10199999999999987</v>
      </c>
      <c r="O74" s="3">
        <f t="shared" ref="O74" si="994">M74-K74</f>
        <v>0.78299999999999992</v>
      </c>
      <c r="P74" s="32"/>
      <c r="Q74" s="58">
        <v>12.41</v>
      </c>
      <c r="R74" s="25">
        <f t="shared" ref="R74" si="995">Q74-Q75</f>
        <v>-2.9999999999999361E-2</v>
      </c>
      <c r="S74" s="76">
        <v>1.1423000000000001</v>
      </c>
      <c r="T74" s="70">
        <v>34.637999999999998</v>
      </c>
      <c r="U74" s="79">
        <f t="shared" ref="U74" si="996">ROUND(T74/$U$1*S74,3)</f>
        <v>11.596</v>
      </c>
      <c r="V74" s="3">
        <f t="shared" ref="V74" si="997">U74-U75</f>
        <v>-0.32099999999999973</v>
      </c>
      <c r="W74" s="5"/>
      <c r="X74" s="71">
        <v>64.98</v>
      </c>
      <c r="Y74" s="15"/>
      <c r="Z74" s="10"/>
      <c r="AA74" s="10">
        <f t="shared" ref="AA74" si="998">Q74-M74</f>
        <v>8.8770000000000007</v>
      </c>
      <c r="AB74" s="10">
        <f t="shared" ref="AB74" si="999">U74-M74</f>
        <v>8.0630000000000006</v>
      </c>
      <c r="AC74" s="36">
        <f t="shared" ref="AC74" si="1000">H74-M74</f>
        <v>-1.0230000000000001</v>
      </c>
      <c r="AD74" s="36">
        <f t="shared" ref="AD74" si="1001">K74-M74</f>
        <v>-0.78299999999999992</v>
      </c>
      <c r="AE74" s="36">
        <f t="shared" ref="AE74" si="1002">Q74-U74</f>
        <v>0.81400000000000006</v>
      </c>
      <c r="AF74" s="36">
        <f t="shared" ref="AF74" si="1003">M74*1.15</f>
        <v>4.0629499999999998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4">TEXT(MONTH(D75), "00") &amp; "W" &amp; INT((DAY(D75) - 1) / 7) + 1</f>
        <v>06W2</v>
      </c>
      <c r="D75" s="13">
        <v>45817</v>
      </c>
      <c r="E75" s="57">
        <v>2.54</v>
      </c>
      <c r="F75" s="3">
        <f t="shared" ref="F75" si="1005">E75-E76</f>
        <v>2.0000000000000018E-2</v>
      </c>
      <c r="G75" s="25">
        <f t="shared" ref="G75" si="1006">E75-K75</f>
        <v>-0.54999999999999982</v>
      </c>
      <c r="H75" s="57">
        <v>2.54</v>
      </c>
      <c r="I75" s="3">
        <f t="shared" ref="I75" si="1007">H75-H76</f>
        <v>0.10499999999999998</v>
      </c>
      <c r="J75" s="25">
        <f t="shared" ref="J75" si="1008">H75-K75</f>
        <v>-0.54999999999999982</v>
      </c>
      <c r="K75" s="58">
        <v>3.09</v>
      </c>
      <c r="L75" s="25">
        <f t="shared" ref="L75" si="1009">K75-K76</f>
        <v>0.41500000000000004</v>
      </c>
      <c r="M75" s="58">
        <v>3.6349999999999998</v>
      </c>
      <c r="N75" s="3">
        <f t="shared" ref="N75" si="1010">M75-M76</f>
        <v>-0.14900000000000002</v>
      </c>
      <c r="O75" s="3">
        <f t="shared" ref="O75" si="1011">M75-K75</f>
        <v>0.54499999999999993</v>
      </c>
      <c r="P75" s="32"/>
      <c r="Q75" s="58">
        <v>12.44</v>
      </c>
      <c r="R75" s="25">
        <f t="shared" ref="R75" si="1012">Q75-Q76</f>
        <v>-5.0000000000007816E-3</v>
      </c>
      <c r="S75" s="76">
        <v>1.1419999999999999</v>
      </c>
      <c r="T75" s="70">
        <v>35.604999999999997</v>
      </c>
      <c r="U75" s="79">
        <f t="shared" ref="U75" si="1013">ROUND(T75/$U$1*S75,3)</f>
        <v>11.917</v>
      </c>
      <c r="V75" s="3">
        <f t="shared" ref="V75" si="1014">U75-U76</f>
        <v>-0.18900000000000006</v>
      </c>
      <c r="W75" s="5"/>
      <c r="X75" s="71">
        <v>65.290000000000006</v>
      </c>
      <c r="Y75" s="15"/>
      <c r="Z75" s="10"/>
      <c r="AA75" s="10">
        <f t="shared" ref="AA75" si="1015">Q75-M75</f>
        <v>8.8049999999999997</v>
      </c>
      <c r="AB75" s="10">
        <f t="shared" ref="AB75" si="1016">U75-M75</f>
        <v>8.282</v>
      </c>
      <c r="AC75" s="36">
        <f t="shared" ref="AC75" si="1017">H75-M75</f>
        <v>-1.0949999999999998</v>
      </c>
      <c r="AD75" s="36">
        <f t="shared" ref="AD75" si="1018">K75-M75</f>
        <v>-0.54499999999999993</v>
      </c>
      <c r="AE75" s="36">
        <f t="shared" ref="AE75" si="1019">Q75-U75</f>
        <v>0.52299999999999969</v>
      </c>
      <c r="AF75" s="36">
        <f t="shared" ref="AF75" si="1020">M75*1.15</f>
        <v>4.1802499999999991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" si="1021">TEXT(MONTH(D76), "00") &amp; "W" &amp; INT((DAY(D76) - 1) / 7) + 1</f>
        <v>06W1</v>
      </c>
      <c r="D76" s="13">
        <v>45814</v>
      </c>
      <c r="E76" s="57">
        <v>2.52</v>
      </c>
      <c r="F76" s="3">
        <f t="shared" ref="F76" si="1022">E76-E77</f>
        <v>-0.16000000000000014</v>
      </c>
      <c r="G76" s="25">
        <f t="shared" ref="G76" si="1023">E76-K76</f>
        <v>-0.1549999999999998</v>
      </c>
      <c r="H76" s="57">
        <v>2.4350000000000001</v>
      </c>
      <c r="I76" s="3">
        <f t="shared" ref="I76" si="1024">H76-H77</f>
        <v>-0.21999999999999975</v>
      </c>
      <c r="J76" s="25">
        <f t="shared" ref="J76" si="1025">H76-K76</f>
        <v>-0.23999999999999977</v>
      </c>
      <c r="K76" s="58">
        <v>2.6749999999999998</v>
      </c>
      <c r="L76" s="25">
        <f t="shared" ref="L76" si="1026">K76-K77</f>
        <v>-0.17500000000000027</v>
      </c>
      <c r="M76" s="58">
        <v>3.7839999999999998</v>
      </c>
      <c r="N76" s="3">
        <f t="shared" ref="N76" si="1027">M76-M77</f>
        <v>0.10699999999999976</v>
      </c>
      <c r="O76" s="3">
        <f t="shared" ref="O76" si="1028">M76-K76</f>
        <v>1.109</v>
      </c>
      <c r="P76" s="32"/>
      <c r="Q76" s="58">
        <v>12.445</v>
      </c>
      <c r="R76" s="25">
        <f t="shared" ref="R76" si="1029">Q76-Q77</f>
        <v>3.0000000000001137E-2</v>
      </c>
      <c r="S76" s="76">
        <v>1.1394</v>
      </c>
      <c r="T76" s="70">
        <v>36.250999999999998</v>
      </c>
      <c r="U76" s="79">
        <f t="shared" ref="U76" si="1030">ROUND(T76/$U$1*S76,3)</f>
        <v>12.106</v>
      </c>
      <c r="V76" s="3">
        <f t="shared" ref="V76" si="1031">U76-U77</f>
        <v>-9.9999999999999645E-2</v>
      </c>
      <c r="W76" s="5"/>
      <c r="X76" s="71">
        <v>64.58</v>
      </c>
      <c r="Y76" s="15"/>
      <c r="Z76" s="10"/>
      <c r="AA76" s="10">
        <f t="shared" ref="AA76" si="1032">Q76-M76</f>
        <v>8.6610000000000014</v>
      </c>
      <c r="AB76" s="10">
        <f t="shared" ref="AB76" si="1033">U76-M76</f>
        <v>8.3219999999999992</v>
      </c>
      <c r="AC76" s="36">
        <f t="shared" ref="AC76" si="1034">H76-M76</f>
        <v>-1.3489999999999998</v>
      </c>
      <c r="AD76" s="36">
        <f t="shared" ref="AD76" si="1035">K76-M76</f>
        <v>-1.109</v>
      </c>
      <c r="AE76" s="36">
        <f t="shared" ref="AE76" si="1036">Q76-U76</f>
        <v>0.33900000000000041</v>
      </c>
      <c r="AF76" s="36">
        <f t="shared" ref="AF76" si="1037">M76*1.15</f>
        <v>4.3515999999999995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:C79" si="1038">TEXT(MONTH(D77), "00") &amp; "W" &amp; INT((DAY(D77) - 1) / 7) + 1</f>
        <v>06W1</v>
      </c>
      <c r="D77" s="13">
        <v>45813</v>
      </c>
      <c r="E77" s="57">
        <v>2.68</v>
      </c>
      <c r="F77" s="3">
        <f t="shared" ref="F77:F83" si="1039">E77-E78</f>
        <v>-1.499999999999968E-2</v>
      </c>
      <c r="G77" s="25">
        <f t="shared" ref="G77" si="1040">E77-K77</f>
        <v>-0.16999999999999993</v>
      </c>
      <c r="H77" s="57">
        <v>2.6549999999999998</v>
      </c>
      <c r="I77" s="3">
        <f t="shared" ref="I77:I83" si="1041">H77-H78</f>
        <v>-5.0000000000003375E-3</v>
      </c>
      <c r="J77" s="25">
        <f t="shared" ref="J77" si="1042">H77-K77</f>
        <v>-0.19500000000000028</v>
      </c>
      <c r="K77" s="58">
        <v>2.85</v>
      </c>
      <c r="L77" s="25">
        <f t="shared" ref="L77:L83" si="1043">K77-K78</f>
        <v>3.5000000000000142E-2</v>
      </c>
      <c r="M77" s="58">
        <v>3.677</v>
      </c>
      <c r="N77" s="3">
        <f t="shared" ref="N77:N83" si="1044">M77-M78</f>
        <v>-3.9000000000000146E-2</v>
      </c>
      <c r="O77" s="3">
        <f t="shared" ref="O77" si="1045">M77-K77</f>
        <v>0.82699999999999996</v>
      </c>
      <c r="P77" s="32"/>
      <c r="Q77" s="58">
        <v>12.414999999999999</v>
      </c>
      <c r="R77" s="25">
        <f t="shared" ref="R77:R83" si="1046">Q77-Q78</f>
        <v>4.4999999999999929E-2</v>
      </c>
      <c r="S77" s="76">
        <v>1.1444000000000001</v>
      </c>
      <c r="T77" s="70">
        <v>36.393000000000001</v>
      </c>
      <c r="U77" s="79">
        <f t="shared" ref="U77" si="1047">ROUND(T77/$U$1*S77,3)</f>
        <v>12.206</v>
      </c>
      <c r="V77" s="3">
        <f t="shared" ref="V77" si="1048">U77-U78</f>
        <v>0.27699999999999925</v>
      </c>
      <c r="W77" s="5"/>
      <c r="X77" s="71">
        <v>62.85</v>
      </c>
      <c r="Y77" s="15"/>
      <c r="Z77" s="10"/>
      <c r="AA77" s="10">
        <f t="shared" ref="AA77" si="1049">Q77-M77</f>
        <v>8.7379999999999995</v>
      </c>
      <c r="AB77" s="10">
        <f t="shared" ref="AB77" si="1050">U77-M77</f>
        <v>8.5289999999999999</v>
      </c>
      <c r="AC77" s="36">
        <f t="shared" ref="AC77" si="1051">H77-M77</f>
        <v>-1.0220000000000002</v>
      </c>
      <c r="AD77" s="36">
        <f t="shared" ref="AD77" si="1052">K77-M77</f>
        <v>-0.82699999999999996</v>
      </c>
      <c r="AE77" s="36">
        <f t="shared" ref="AE77" si="1053">Q77-U77</f>
        <v>0.20899999999999963</v>
      </c>
      <c r="AF77" s="36">
        <f t="shared" ref="AF77" si="1054">M77*1.15</f>
        <v>4.2285499999999994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si="1038"/>
        <v>06W1</v>
      </c>
      <c r="D78" s="13">
        <v>45812</v>
      </c>
      <c r="E78" s="57">
        <v>2.6949999999999998</v>
      </c>
      <c r="F78" s="3">
        <f t="shared" si="1039"/>
        <v>0.11499999999999977</v>
      </c>
      <c r="G78" s="25">
        <f t="shared" ref="G78" si="1055">E78-K78</f>
        <v>-0.12000000000000011</v>
      </c>
      <c r="H78" s="57">
        <v>2.66</v>
      </c>
      <c r="I78" s="3">
        <f t="shared" si="1041"/>
        <v>0.16500000000000004</v>
      </c>
      <c r="J78" s="25">
        <f t="shared" ref="J78" si="1056">H78-K78</f>
        <v>-0.1549999999999998</v>
      </c>
      <c r="K78" s="58">
        <v>2.8149999999999999</v>
      </c>
      <c r="L78" s="25">
        <f t="shared" si="1043"/>
        <v>-4.9999999999998934E-3</v>
      </c>
      <c r="M78" s="58">
        <v>3.7160000000000002</v>
      </c>
      <c r="N78" s="3">
        <f t="shared" si="1044"/>
        <v>-5.9999999999997833E-3</v>
      </c>
      <c r="O78" s="3">
        <f t="shared" ref="O78" si="1057">M78-K78</f>
        <v>0.90100000000000025</v>
      </c>
      <c r="P78" s="32"/>
      <c r="Q78" s="58">
        <v>12.37</v>
      </c>
      <c r="R78" s="25">
        <f t="shared" si="1046"/>
        <v>3.9999999999999147E-2</v>
      </c>
      <c r="S78" s="76">
        <v>1.1416999999999999</v>
      </c>
      <c r="T78" s="70">
        <v>35.65</v>
      </c>
      <c r="U78" s="79">
        <f t="shared" ref="U78" si="1058">ROUND(T78/$U$1*S78,3)</f>
        <v>11.929</v>
      </c>
      <c r="V78" s="3">
        <f t="shared" ref="V78:V84" si="1059">U78-U79</f>
        <v>-1.699999999999946E-2</v>
      </c>
      <c r="W78" s="5"/>
      <c r="X78" s="71">
        <v>62.85</v>
      </c>
      <c r="Y78" s="15"/>
      <c r="Z78" s="10"/>
      <c r="AA78" s="10">
        <f t="shared" ref="AA78" si="1060">Q78-M78</f>
        <v>8.6539999999999999</v>
      </c>
      <c r="AB78" s="10">
        <f t="shared" ref="AB78" si="1061">U78-M78</f>
        <v>8.213000000000001</v>
      </c>
      <c r="AC78" s="36">
        <f t="shared" ref="AC78" si="1062">H78-M78</f>
        <v>-1.056</v>
      </c>
      <c r="AD78" s="36">
        <f t="shared" ref="AD78" si="1063">K78-M78</f>
        <v>-0.90100000000000025</v>
      </c>
      <c r="AE78" s="36">
        <f t="shared" ref="AE78" si="1064">Q78-U78</f>
        <v>0.44099999999999895</v>
      </c>
      <c r="AF78" s="36">
        <f t="shared" ref="AF78" si="1065">M78*1.15</f>
        <v>4.2733999999999996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si="1038"/>
        <v>06W1</v>
      </c>
      <c r="D79" s="13">
        <v>45811</v>
      </c>
      <c r="E79" s="57">
        <v>2.58</v>
      </c>
      <c r="F79" s="3">
        <f t="shared" si="1039"/>
        <v>8.0000000000000071E-2</v>
      </c>
      <c r="G79" s="25">
        <f t="shared" ref="G79" si="1066">E79-K79</f>
        <v>-0.23999999999999977</v>
      </c>
      <c r="H79" s="57">
        <v>2.4950000000000001</v>
      </c>
      <c r="I79" s="3">
        <f t="shared" si="1041"/>
        <v>3.5000000000000142E-2</v>
      </c>
      <c r="J79" s="25">
        <f t="shared" ref="J79" si="1067">H79-K79</f>
        <v>-0.32499999999999973</v>
      </c>
      <c r="K79" s="58">
        <v>2.82</v>
      </c>
      <c r="L79" s="25">
        <f t="shared" si="1043"/>
        <v>-0.16000000000000014</v>
      </c>
      <c r="M79" s="58">
        <v>3.722</v>
      </c>
      <c r="N79" s="3">
        <f t="shared" si="1044"/>
        <v>2.8000000000000025E-2</v>
      </c>
      <c r="O79" s="3">
        <f t="shared" ref="O79" si="1068">M79-K79</f>
        <v>0.90200000000000014</v>
      </c>
      <c r="P79" s="32"/>
      <c r="Q79" s="58">
        <v>12.33</v>
      </c>
      <c r="R79" s="25">
        <f t="shared" si="1046"/>
        <v>2.9999999999999361E-2</v>
      </c>
      <c r="S79" s="76">
        <v>1.137</v>
      </c>
      <c r="T79" s="70">
        <v>35.847999999999999</v>
      </c>
      <c r="U79" s="79">
        <f t="shared" ref="U79" si="1069">ROUND(T79/$U$1*S79,3)</f>
        <v>11.946</v>
      </c>
      <c r="V79" s="3">
        <f t="shared" si="1059"/>
        <v>0.20500000000000007</v>
      </c>
      <c r="W79" s="5"/>
      <c r="X79" s="71">
        <v>63.41</v>
      </c>
      <c r="Y79" s="15"/>
      <c r="Z79" s="10"/>
      <c r="AA79" s="10">
        <f t="shared" ref="AA79" si="1070">Q79-M79</f>
        <v>8.6080000000000005</v>
      </c>
      <c r="AB79" s="10">
        <f t="shared" ref="AB79" si="1071">U79-M79</f>
        <v>8.2240000000000002</v>
      </c>
      <c r="AC79" s="36">
        <f t="shared" ref="AC79" si="1072">H79-M79</f>
        <v>-1.2269999999999999</v>
      </c>
      <c r="AD79" s="36">
        <f t="shared" ref="AD79" si="1073">K79-M79</f>
        <v>-0.90200000000000014</v>
      </c>
      <c r="AE79" s="36">
        <f t="shared" ref="AE79" si="1074">Q79-U79</f>
        <v>0.38400000000000034</v>
      </c>
      <c r="AF79" s="36">
        <f t="shared" ref="AF79" si="1075">M79*1.15</f>
        <v>4.2802999999999995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06W1</v>
      </c>
      <c r="D80" s="13">
        <v>45810</v>
      </c>
      <c r="E80" s="57">
        <v>2.5</v>
      </c>
      <c r="F80" s="3">
        <f t="shared" si="1039"/>
        <v>4.4999999999999929E-2</v>
      </c>
      <c r="G80" s="25">
        <f t="shared" ref="G80" si="1076">E80-K80</f>
        <v>-0.48</v>
      </c>
      <c r="H80" s="57">
        <v>2.46</v>
      </c>
      <c r="I80" s="3">
        <f t="shared" si="1041"/>
        <v>4.9999999999998934E-3</v>
      </c>
      <c r="J80" s="25">
        <f t="shared" ref="J80" si="1077">H80-K80</f>
        <v>-0.52</v>
      </c>
      <c r="K80" s="58">
        <v>2.98</v>
      </c>
      <c r="L80" s="25">
        <f t="shared" si="1043"/>
        <v>0.18000000000000016</v>
      </c>
      <c r="M80" s="58">
        <v>3.694</v>
      </c>
      <c r="N80" s="3">
        <f t="shared" si="1044"/>
        <v>0.24699999999999989</v>
      </c>
      <c r="O80" s="3">
        <f t="shared" ref="O80" si="1078">M80-K80</f>
        <v>0.71399999999999997</v>
      </c>
      <c r="P80" s="32"/>
      <c r="Q80" s="58">
        <v>12.3</v>
      </c>
      <c r="R80" s="25">
        <f t="shared" si="1046"/>
        <v>0.14500000000000135</v>
      </c>
      <c r="S80" s="76">
        <v>1.1440999999999999</v>
      </c>
      <c r="T80" s="70">
        <v>35.015000000000001</v>
      </c>
      <c r="U80" s="79">
        <f t="shared" ref="U80" si="1079">ROUND(T80/$U$1*S80,3)</f>
        <v>11.741</v>
      </c>
      <c r="V80" s="3">
        <f t="shared" si="1059"/>
        <v>0.35800000000000054</v>
      </c>
      <c r="W80" s="5"/>
      <c r="X80" s="71">
        <v>62.52</v>
      </c>
      <c r="Y80" s="15"/>
      <c r="Z80" s="10"/>
      <c r="AA80" s="10">
        <f t="shared" ref="AA80" si="1080">Q80-M80</f>
        <v>8.6060000000000016</v>
      </c>
      <c r="AB80" s="10">
        <f t="shared" ref="AB80" si="1081">U80-M80</f>
        <v>8.0470000000000006</v>
      </c>
      <c r="AC80" s="36">
        <f t="shared" ref="AC80" si="1082">H80-M80</f>
        <v>-1.234</v>
      </c>
      <c r="AD80" s="36">
        <f t="shared" ref="AD80" si="1083">K80-M80</f>
        <v>-0.71399999999999997</v>
      </c>
      <c r="AE80" s="36">
        <f t="shared" ref="AE80" si="1084">Q80-U80</f>
        <v>0.55900000000000105</v>
      </c>
      <c r="AF80" s="36">
        <f t="shared" ref="AF80" si="1085">M80*1.15</f>
        <v>4.2481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" si="1086">TEXT(MONTH(D81), "00") &amp; "W" &amp; INT((DAY(D81) - 1) / 7) + 0</f>
        <v>05W4</v>
      </c>
      <c r="D81" s="13">
        <v>45807</v>
      </c>
      <c r="E81" s="57">
        <v>2.4550000000000001</v>
      </c>
      <c r="F81" s="3">
        <f t="shared" si="1039"/>
        <v>-0.19499999999999984</v>
      </c>
      <c r="G81" s="25">
        <f t="shared" ref="G81" si="1087">E81-K81</f>
        <v>-0.34499999999999975</v>
      </c>
      <c r="H81" s="57">
        <v>2.4550000000000001</v>
      </c>
      <c r="I81" s="3">
        <f t="shared" si="1041"/>
        <v>-0.13499999999999979</v>
      </c>
      <c r="J81" s="25">
        <f t="shared" ref="J81" si="1088">H81-K81</f>
        <v>-0.34499999999999975</v>
      </c>
      <c r="K81" s="58">
        <v>2.8</v>
      </c>
      <c r="L81" s="25">
        <f t="shared" si="1043"/>
        <v>-0.14000000000000012</v>
      </c>
      <c r="M81" s="58">
        <v>3.4470000000000001</v>
      </c>
      <c r="N81" s="3">
        <f t="shared" si="1044"/>
        <v>-7.4999999999999734E-2</v>
      </c>
      <c r="O81" s="3">
        <f t="shared" ref="O81" si="1089">M81-K81</f>
        <v>0.64700000000000024</v>
      </c>
      <c r="P81" s="32"/>
      <c r="Q81" s="58">
        <v>12.154999999999999</v>
      </c>
      <c r="R81" s="25">
        <f t="shared" si="1046"/>
        <v>-0.14000000000000057</v>
      </c>
      <c r="S81" s="76">
        <v>1.1347</v>
      </c>
      <c r="T81" s="70">
        <v>34.228000000000002</v>
      </c>
      <c r="U81" s="79">
        <f t="shared" ref="U81" si="1090">ROUND(T81/$U$1*S81,3)</f>
        <v>11.382999999999999</v>
      </c>
      <c r="V81" s="3">
        <f t="shared" si="1059"/>
        <v>-0.33400000000000141</v>
      </c>
      <c r="W81" s="5"/>
      <c r="X81" s="71">
        <v>60.79</v>
      </c>
      <c r="Y81" s="15"/>
      <c r="Z81" s="10"/>
      <c r="AA81" s="10">
        <f t="shared" ref="AA81" si="1091">Q81-M81</f>
        <v>8.7079999999999984</v>
      </c>
      <c r="AB81" s="10">
        <f t="shared" ref="AB81" si="1092">U81-M81</f>
        <v>7.9359999999999991</v>
      </c>
      <c r="AC81" s="36">
        <f t="shared" ref="AC81" si="1093">H81-M81</f>
        <v>-0.99199999999999999</v>
      </c>
      <c r="AD81" s="36">
        <f t="shared" ref="AD81" si="1094">K81-M81</f>
        <v>-0.64700000000000024</v>
      </c>
      <c r="AE81" s="36">
        <f t="shared" ref="AE81" si="1095">Q81-U81</f>
        <v>0.77200000000000024</v>
      </c>
      <c r="AF81" s="36">
        <f t="shared" ref="AF81" si="1096">M81*1.15</f>
        <v>3.9640499999999999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" si="1097">TEXT(MONTH(D82), "00") &amp; "W" &amp; INT((DAY(D82) - 1) / 7) + 0</f>
        <v>05W4</v>
      </c>
      <c r="D82" s="13">
        <v>45806</v>
      </c>
      <c r="E82" s="57">
        <v>2.65</v>
      </c>
      <c r="F82" s="3">
        <f t="shared" si="1039"/>
        <v>-0.29000000000000004</v>
      </c>
      <c r="G82" s="25">
        <f t="shared" ref="G82" si="1098">E82-K82</f>
        <v>-0.29000000000000004</v>
      </c>
      <c r="H82" s="57">
        <v>2.59</v>
      </c>
      <c r="I82" s="3">
        <f t="shared" si="1041"/>
        <v>-0.3400000000000003</v>
      </c>
      <c r="J82" s="25">
        <f t="shared" ref="J82" si="1099">H82-K82</f>
        <v>-0.35000000000000009</v>
      </c>
      <c r="K82" s="58">
        <v>2.94</v>
      </c>
      <c r="L82" s="25">
        <f t="shared" si="1043"/>
        <v>-0.20000000000000018</v>
      </c>
      <c r="M82" s="58">
        <v>3.5219999999999998</v>
      </c>
      <c r="N82" s="3">
        <f t="shared" si="1044"/>
        <v>0.31799999999999962</v>
      </c>
      <c r="O82" s="3">
        <f t="shared" ref="O82" si="1100">M82-K82</f>
        <v>0.58199999999999985</v>
      </c>
      <c r="P82" s="32"/>
      <c r="Q82" s="58">
        <v>12.295</v>
      </c>
      <c r="R82" s="25">
        <f t="shared" si="1046"/>
        <v>-0.19999999999999929</v>
      </c>
      <c r="S82" s="76">
        <v>1.1371</v>
      </c>
      <c r="T82" s="70">
        <v>35.158000000000001</v>
      </c>
      <c r="U82" s="79">
        <f t="shared" ref="U82" si="1101">ROUND(T82/$U$1*S82,3)</f>
        <v>11.717000000000001</v>
      </c>
      <c r="V82" s="3">
        <f t="shared" si="1059"/>
        <v>-0.42499999999999893</v>
      </c>
      <c r="W82" s="5"/>
      <c r="X82" s="71">
        <v>63.9</v>
      </c>
      <c r="Y82" s="15"/>
      <c r="Z82" s="10"/>
      <c r="AA82" s="10">
        <f t="shared" ref="AA82" si="1102">Q82-M82</f>
        <v>8.7729999999999997</v>
      </c>
      <c r="AB82" s="10">
        <f t="shared" ref="AB82" si="1103">U82-M82</f>
        <v>8.1950000000000003</v>
      </c>
      <c r="AC82" s="36">
        <f t="shared" ref="AC82" si="1104">H82-M82</f>
        <v>-0.93199999999999994</v>
      </c>
      <c r="AD82" s="36">
        <f t="shared" ref="AD82" si="1105">K82-M82</f>
        <v>-0.58199999999999985</v>
      </c>
      <c r="AE82" s="36">
        <f t="shared" ref="AE82" si="1106">Q82-U82</f>
        <v>0.5779999999999994</v>
      </c>
      <c r="AF82" s="36">
        <f t="shared" ref="AF82" si="1107">M82*1.15</f>
        <v>4.0502999999999991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ref="C83:C84" si="1108">TEXT(MONTH(D83), "00") &amp; "W" &amp; INT((DAY(D83) - 1) / 7) + 1</f>
        <v>05W4</v>
      </c>
      <c r="D83" s="13">
        <v>45805</v>
      </c>
      <c r="E83" s="57">
        <v>2.94</v>
      </c>
      <c r="F83" s="3">
        <f t="shared" si="1039"/>
        <v>4.9999999999999822E-2</v>
      </c>
      <c r="G83" s="25">
        <f t="shared" ref="G83" si="1109">E83-K83</f>
        <v>-0.20000000000000018</v>
      </c>
      <c r="H83" s="57">
        <v>2.93</v>
      </c>
      <c r="I83" s="3">
        <f t="shared" si="1041"/>
        <v>1.0000000000000231E-2</v>
      </c>
      <c r="J83" s="25">
        <f t="shared" ref="J83" si="1110">H83-K83</f>
        <v>-0.20999999999999996</v>
      </c>
      <c r="K83" s="58">
        <v>3.14</v>
      </c>
      <c r="L83" s="25">
        <f t="shared" si="1043"/>
        <v>-6.4999999999999947E-2</v>
      </c>
      <c r="M83" s="58">
        <v>3.2040000000000002</v>
      </c>
      <c r="N83" s="3">
        <f t="shared" si="1044"/>
        <v>-0.19399999999999995</v>
      </c>
      <c r="O83" s="3">
        <f t="shared" ref="O83" si="1111">M83-K83</f>
        <v>6.4000000000000057E-2</v>
      </c>
      <c r="P83" s="32"/>
      <c r="Q83" s="58">
        <v>12.494999999999999</v>
      </c>
      <c r="R83" s="25">
        <f t="shared" si="1046"/>
        <v>0</v>
      </c>
      <c r="S83" s="76">
        <v>1.1292</v>
      </c>
      <c r="T83" s="70">
        <v>36.686999999999998</v>
      </c>
      <c r="U83" s="79">
        <f t="shared" ref="U83" si="1112">ROUND(T83/$U$1*S83,3)</f>
        <v>12.141999999999999</v>
      </c>
      <c r="V83" s="3">
        <f t="shared" si="1059"/>
        <v>-0.14400000000000013</v>
      </c>
      <c r="W83" s="5"/>
      <c r="X83" s="71">
        <v>60.89</v>
      </c>
      <c r="Y83" s="15"/>
      <c r="Z83" s="10"/>
      <c r="AA83" s="10">
        <f t="shared" ref="AA83" si="1113">Q83-M83</f>
        <v>9.2909999999999986</v>
      </c>
      <c r="AB83" s="10">
        <f t="shared" ref="AB83" si="1114">U83-M83</f>
        <v>8.9379999999999988</v>
      </c>
      <c r="AC83" s="36">
        <f t="shared" ref="AC83" si="1115">H83-M83</f>
        <v>-0.27400000000000002</v>
      </c>
      <c r="AD83" s="36">
        <f t="shared" ref="AD83" si="1116">K83-M83</f>
        <v>-6.4000000000000057E-2</v>
      </c>
      <c r="AE83" s="36">
        <f t="shared" ref="AE83" si="1117">Q83-U83</f>
        <v>0.35299999999999976</v>
      </c>
      <c r="AF83" s="36">
        <f t="shared" ref="AF83" si="1118">M83*1.15</f>
        <v>3.6846000000000001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si="1108"/>
        <v>05W4</v>
      </c>
      <c r="D84" s="13">
        <v>45804</v>
      </c>
      <c r="E84" s="57">
        <v>2.89</v>
      </c>
      <c r="F84" s="3">
        <f t="shared" ref="F84" si="1119">E84-E86</f>
        <v>0.15500000000000025</v>
      </c>
      <c r="G84" s="25">
        <f t="shared" ref="G84:G85" si="1120">E84-K84</f>
        <v>-0.31499999999999995</v>
      </c>
      <c r="H84" s="57">
        <v>2.92</v>
      </c>
      <c r="I84" s="3">
        <f>H84-H86</f>
        <v>0.1549999999999998</v>
      </c>
      <c r="J84" s="25">
        <f t="shared" ref="J84:J85" si="1121">H84-K84</f>
        <v>-0.28500000000000014</v>
      </c>
      <c r="K84" s="58">
        <v>3.2050000000000001</v>
      </c>
      <c r="L84" s="25">
        <f>K84-K86</f>
        <v>0.28500000000000014</v>
      </c>
      <c r="M84" s="58">
        <v>3.3980000000000001</v>
      </c>
      <c r="N84" s="3">
        <f>M84-M86</f>
        <v>6.4000000000000057E-2</v>
      </c>
      <c r="O84" s="3">
        <f t="shared" ref="O84:O85" si="1122">M84-K84</f>
        <v>0.19300000000000006</v>
      </c>
      <c r="P84" s="32"/>
      <c r="Q84" s="58">
        <v>12.494999999999999</v>
      </c>
      <c r="R84" s="25">
        <f>Q84-Q86</f>
        <v>9.9999999999997868E-3</v>
      </c>
      <c r="S84" s="76">
        <v>1.1328</v>
      </c>
      <c r="T84" s="70">
        <v>37.006</v>
      </c>
      <c r="U84" s="79">
        <f t="shared" ref="U84:U85" si="1123">ROUND(T84/$U$1*S84,3)</f>
        <v>12.286</v>
      </c>
      <c r="V84" s="3">
        <f t="shared" si="1059"/>
        <v>-0.14700000000000024</v>
      </c>
      <c r="W84" s="5"/>
      <c r="X84" s="71">
        <v>60.89</v>
      </c>
      <c r="Y84" s="15"/>
      <c r="Z84" s="10"/>
      <c r="AA84" s="10">
        <f t="shared" ref="AA84:AA85" si="1124">Q84-M84</f>
        <v>9.0969999999999995</v>
      </c>
      <c r="AB84" s="10">
        <f t="shared" ref="AB84:AB85" si="1125">U84-M84</f>
        <v>8.8879999999999999</v>
      </c>
      <c r="AC84" s="36">
        <f t="shared" ref="AC84:AC85" si="1126">H84-M84</f>
        <v>-0.4780000000000002</v>
      </c>
      <c r="AD84" s="36">
        <f t="shared" ref="AD84:AD85" si="1127">K84-M84</f>
        <v>-0.19300000000000006</v>
      </c>
      <c r="AE84" s="36">
        <f t="shared" ref="AE84:AE85" si="1128">Q84-U84</f>
        <v>0.20899999999999963</v>
      </c>
      <c r="AF84" s="36">
        <f t="shared" ref="AF84:AF85" si="1129">M84*1.15</f>
        <v>3.9076999999999997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+ 1</f>
        <v>05W4</v>
      </c>
      <c r="D85" s="13">
        <v>45803</v>
      </c>
      <c r="E85" s="54" t="s">
        <v>81</v>
      </c>
      <c r="F85" s="3" t="e">
        <f t="shared" ref="F85" si="1130">E85-E86</f>
        <v>#VALUE!</v>
      </c>
      <c r="G85" s="25" t="e">
        <f t="shared" si="1120"/>
        <v>#VALUE!</v>
      </c>
      <c r="H85" s="54" t="s">
        <v>81</v>
      </c>
      <c r="I85" s="3" t="e">
        <f t="shared" ref="I85" si="1131">H85-H86</f>
        <v>#VALUE!</v>
      </c>
      <c r="J85" s="25" t="e">
        <f t="shared" si="1121"/>
        <v>#VALUE!</v>
      </c>
      <c r="K85" s="56" t="s">
        <v>80</v>
      </c>
      <c r="L85" s="25" t="e">
        <f>K85-K86</f>
        <v>#VALUE!</v>
      </c>
      <c r="M85" s="56" t="s">
        <v>80</v>
      </c>
      <c r="N85" s="3" t="e">
        <f>M85-M86</f>
        <v>#VALUE!</v>
      </c>
      <c r="O85" s="3" t="e">
        <f t="shared" si="1122"/>
        <v>#VALUE!</v>
      </c>
      <c r="P85" s="32"/>
      <c r="Q85" s="56" t="s">
        <v>80</v>
      </c>
      <c r="R85" s="25" t="e">
        <f>Q85-Q86</f>
        <v>#VALUE!</v>
      </c>
      <c r="S85" s="76">
        <v>1.1387</v>
      </c>
      <c r="T85" s="70">
        <v>37.253</v>
      </c>
      <c r="U85" s="79">
        <f t="shared" si="1123"/>
        <v>12.433</v>
      </c>
      <c r="V85" s="3">
        <f t="shared" ref="V85" si="1132">U85-U86</f>
        <v>0.29299999999999926</v>
      </c>
      <c r="W85" s="5"/>
      <c r="X85" s="69" t="s">
        <v>80</v>
      </c>
      <c r="Y85" s="15"/>
      <c r="Z85" s="10"/>
      <c r="AA85" s="10" t="e">
        <f t="shared" si="1124"/>
        <v>#VALUE!</v>
      </c>
      <c r="AB85" s="10" t="e">
        <f t="shared" si="1125"/>
        <v>#VALUE!</v>
      </c>
      <c r="AC85" s="36" t="e">
        <f t="shared" si="1126"/>
        <v>#VALUE!</v>
      </c>
      <c r="AD85" s="36" t="e">
        <f t="shared" si="1127"/>
        <v>#VALUE!</v>
      </c>
      <c r="AE85" s="36" t="e">
        <f t="shared" si="1128"/>
        <v>#VALUE!</v>
      </c>
      <c r="AF85" s="36" t="e">
        <f t="shared" si="1129"/>
        <v>#VALUE!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ref="C86:C87" si="1133">TEXT(MONTH(D86), "00") &amp; "W" &amp; INT((DAY(D86) - 1) / 7) + 0</f>
        <v>05W3</v>
      </c>
      <c r="D86" s="13">
        <v>45800</v>
      </c>
      <c r="E86" s="57">
        <v>2.7349999999999999</v>
      </c>
      <c r="F86" s="3">
        <f t="shared" ref="F86" si="1134">E86-E87</f>
        <v>-5.0000000000000266E-2</v>
      </c>
      <c r="G86" s="25">
        <f t="shared" ref="G86" si="1135">E86-K86</f>
        <v>-0.18500000000000005</v>
      </c>
      <c r="H86" s="57">
        <v>2.7650000000000001</v>
      </c>
      <c r="I86" s="3">
        <f t="shared" ref="I86" si="1136">H86-H87</f>
        <v>0</v>
      </c>
      <c r="J86" s="25">
        <f t="shared" ref="J86" si="1137">H86-K86</f>
        <v>-0.1549999999999998</v>
      </c>
      <c r="K86" s="58">
        <v>2.92</v>
      </c>
      <c r="L86" s="25">
        <f>K86-K87</f>
        <v>-9.5000000000000195E-2</v>
      </c>
      <c r="M86" s="58">
        <v>3.3340000000000001</v>
      </c>
      <c r="N86" s="3">
        <f>M86-M87</f>
        <v>8.0999999999999961E-2</v>
      </c>
      <c r="O86" s="3">
        <f t="shared" ref="O86" si="1138">M86-K86</f>
        <v>0.41400000000000015</v>
      </c>
      <c r="P86" s="32"/>
      <c r="Q86" s="58">
        <v>12.484999999999999</v>
      </c>
      <c r="R86" s="25">
        <f t="shared" ref="R86" si="1139">Q86-Q87</f>
        <v>0.13499999999999979</v>
      </c>
      <c r="S86" s="76">
        <v>1.1364000000000001</v>
      </c>
      <c r="T86" s="70">
        <v>36.450000000000003</v>
      </c>
      <c r="U86" s="79">
        <f t="shared" ref="U86" si="1140">ROUND(T86/$U$1*S86,3)</f>
        <v>12.14</v>
      </c>
      <c r="V86" s="3">
        <f t="shared" ref="V86" si="1141">U86-U87</f>
        <v>0.12100000000000044</v>
      </c>
      <c r="W86" s="5"/>
      <c r="X86" s="71">
        <v>61.53</v>
      </c>
      <c r="Y86" s="15"/>
      <c r="Z86" s="10"/>
      <c r="AA86" s="10">
        <f t="shared" ref="AA86" si="1142">Q86-M86</f>
        <v>9.1509999999999998</v>
      </c>
      <c r="AB86" s="10">
        <f t="shared" ref="AB86" si="1143">U86-M86</f>
        <v>8.8060000000000009</v>
      </c>
      <c r="AC86" s="36">
        <f t="shared" ref="AC86" si="1144">H86-M86</f>
        <v>-0.56899999999999995</v>
      </c>
      <c r="AD86" s="36">
        <f t="shared" ref="AD86" si="1145">K86-M86</f>
        <v>-0.41400000000000015</v>
      </c>
      <c r="AE86" s="36">
        <f t="shared" ref="AE86" si="1146">Q86-U86</f>
        <v>0.34499999999999886</v>
      </c>
      <c r="AF86" s="36">
        <f t="shared" ref="AF86" si="1147">M86*1.15</f>
        <v>3.8340999999999998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si="1133"/>
        <v>05W3</v>
      </c>
      <c r="D87" s="13">
        <v>45799</v>
      </c>
      <c r="E87" s="57">
        <v>2.7850000000000001</v>
      </c>
      <c r="F87" s="3">
        <f t="shared" ref="F87" si="1148">E87-E88</f>
        <v>-7.4999999999999734E-2</v>
      </c>
      <c r="G87" s="25">
        <f t="shared" ref="G87" si="1149">E87-K87</f>
        <v>-0.22999999999999998</v>
      </c>
      <c r="H87" s="57">
        <v>2.7650000000000001</v>
      </c>
      <c r="I87" s="3">
        <f t="shared" ref="I87" si="1150">H87-H88</f>
        <v>-8.0000000000000071E-2</v>
      </c>
      <c r="J87" s="25">
        <f t="shared" ref="J87" si="1151">H87-K87</f>
        <v>-0.25</v>
      </c>
      <c r="K87" s="58">
        <v>3.0150000000000001</v>
      </c>
      <c r="L87" s="25">
        <f t="shared" ref="L87" si="1152">K87-K88</f>
        <v>-0.17499999999999982</v>
      </c>
      <c r="M87" s="58">
        <v>3.2530000000000001</v>
      </c>
      <c r="N87" s="3">
        <f t="shared" ref="N87" si="1153">M87-M88</f>
        <v>-0.11499999999999977</v>
      </c>
      <c r="O87" s="3">
        <f t="shared" ref="O87" si="1154">M87-K87</f>
        <v>0.23799999999999999</v>
      </c>
      <c r="P87" s="32"/>
      <c r="Q87" s="58">
        <v>12.35</v>
      </c>
      <c r="R87" s="25">
        <f t="shared" ref="R87" si="1155">Q87-Q88</f>
        <v>-0.13000000000000078</v>
      </c>
      <c r="S87" s="76">
        <v>1.1279999999999999</v>
      </c>
      <c r="T87" s="70">
        <v>36.356000000000002</v>
      </c>
      <c r="U87" s="79">
        <f t="shared" ref="U87" si="1156">ROUND(T87/$U$1*S87,3)</f>
        <v>12.019</v>
      </c>
      <c r="V87" s="3">
        <f t="shared" ref="V87" si="1157">U87-U88</f>
        <v>-0.14000000000000057</v>
      </c>
      <c r="W87" s="5"/>
      <c r="X87" s="71">
        <v>61.2</v>
      </c>
      <c r="Y87" s="15"/>
      <c r="Z87" s="10"/>
      <c r="AA87" s="10">
        <f t="shared" ref="AA87" si="1158">Q87-M87</f>
        <v>9.0969999999999995</v>
      </c>
      <c r="AB87" s="10">
        <f t="shared" ref="AB87" si="1159">U87-M87</f>
        <v>8.766</v>
      </c>
      <c r="AC87" s="36">
        <f t="shared" ref="AC87" si="1160">H87-M87</f>
        <v>-0.48799999999999999</v>
      </c>
      <c r="AD87" s="36">
        <f t="shared" ref="AD87" si="1161">K87-M87</f>
        <v>-0.23799999999999999</v>
      </c>
      <c r="AE87" s="36">
        <f t="shared" ref="AE87" si="1162">Q87-U87</f>
        <v>0.33099999999999952</v>
      </c>
      <c r="AF87" s="36">
        <f t="shared" ref="AF87" si="1163">M87*1.15</f>
        <v>3.7409499999999998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+ 1</f>
        <v>05W3</v>
      </c>
      <c r="D88" s="13">
        <v>45798</v>
      </c>
      <c r="E88" s="57">
        <v>2.86</v>
      </c>
      <c r="F88" s="3">
        <f t="shared" ref="F88" si="1164">E88-E89</f>
        <v>4.9999999999998934E-3</v>
      </c>
      <c r="G88" s="25">
        <f t="shared" ref="G88" si="1165">E88-K88</f>
        <v>-0.33000000000000007</v>
      </c>
      <c r="H88" s="57">
        <v>2.8450000000000002</v>
      </c>
      <c r="I88" s="3">
        <f t="shared" ref="I88" si="1166">H88-H89</f>
        <v>2.5000000000000355E-2</v>
      </c>
      <c r="J88" s="25">
        <f t="shared" ref="J88" si="1167">H88-K88</f>
        <v>-0.34499999999999975</v>
      </c>
      <c r="K88" s="58">
        <v>3.19</v>
      </c>
      <c r="L88" s="25">
        <f t="shared" ref="L88" si="1168">K88-K89</f>
        <v>4.4999999999999929E-2</v>
      </c>
      <c r="M88" s="58">
        <v>3.3679999999999999</v>
      </c>
      <c r="N88" s="3">
        <f t="shared" ref="N88" si="1169">M88-M89</f>
        <v>-5.9000000000000163E-2</v>
      </c>
      <c r="O88" s="3">
        <f t="shared" ref="O88" si="1170">M88-K88</f>
        <v>0.17799999999999994</v>
      </c>
      <c r="P88" s="32"/>
      <c r="Q88" s="58">
        <v>12.48</v>
      </c>
      <c r="R88" s="25">
        <f t="shared" ref="R88" si="1171">Q88-Q89</f>
        <v>-3.5000000000000142E-2</v>
      </c>
      <c r="S88" s="76">
        <v>1.1329</v>
      </c>
      <c r="T88" s="70">
        <v>36.621000000000002</v>
      </c>
      <c r="U88" s="79">
        <f t="shared" ref="U88" si="1172">ROUND(T88/$U$1*S88,3)</f>
        <v>12.159000000000001</v>
      </c>
      <c r="V88" s="3">
        <f t="shared" ref="V88" si="1173">U88-U89</f>
        <v>-6.7999999999999616E-2</v>
      </c>
      <c r="W88" s="5"/>
      <c r="X88" s="71">
        <v>62.56</v>
      </c>
      <c r="Y88" s="15"/>
      <c r="Z88" s="10"/>
      <c r="AA88" s="10">
        <f t="shared" ref="AA88" si="1174">Q88-M88</f>
        <v>9.1120000000000001</v>
      </c>
      <c r="AB88" s="10">
        <f t="shared" ref="AB88" si="1175">U88-M88</f>
        <v>8.7910000000000004</v>
      </c>
      <c r="AC88" s="36">
        <f t="shared" ref="AC88" si="1176">H88-M88</f>
        <v>-0.52299999999999969</v>
      </c>
      <c r="AD88" s="36">
        <f t="shared" ref="AD88" si="1177">K88-M88</f>
        <v>-0.17799999999999994</v>
      </c>
      <c r="AE88" s="36">
        <f t="shared" ref="AE88" si="1178">Q88-U88</f>
        <v>0.32099999999999973</v>
      </c>
      <c r="AF88" s="36">
        <f t="shared" ref="AF88" si="1179">M88*1.15</f>
        <v>3.8731999999999998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05W3</v>
      </c>
      <c r="D89" s="13">
        <v>45797</v>
      </c>
      <c r="E89" s="57">
        <v>2.855</v>
      </c>
      <c r="F89" s="3">
        <f t="shared" ref="F89" si="1180">E89-E90</f>
        <v>0.11499999999999977</v>
      </c>
      <c r="G89" s="25">
        <f t="shared" ref="G89" si="1181">E89-K89</f>
        <v>-0.29000000000000004</v>
      </c>
      <c r="H89" s="57">
        <v>2.82</v>
      </c>
      <c r="I89" s="3">
        <f t="shared" ref="I89" si="1182">H89-H90</f>
        <v>0.11999999999999966</v>
      </c>
      <c r="J89" s="25">
        <f t="shared" ref="J89" si="1183">H89-K89</f>
        <v>-0.32500000000000018</v>
      </c>
      <c r="K89" s="58">
        <v>3.145</v>
      </c>
      <c r="L89" s="25">
        <f t="shared" ref="L89" si="1184">K89-K90</f>
        <v>0.14000000000000012</v>
      </c>
      <c r="M89" s="58">
        <v>3.427</v>
      </c>
      <c r="N89" s="3">
        <f t="shared" ref="N89" si="1185">M89-M90</f>
        <v>0.31400000000000006</v>
      </c>
      <c r="O89" s="3">
        <f t="shared" ref="O89" si="1186">M89-K89</f>
        <v>0.28200000000000003</v>
      </c>
      <c r="P89" s="32"/>
      <c r="Q89" s="58">
        <v>12.515000000000001</v>
      </c>
      <c r="R89" s="25">
        <f t="shared" ref="R89" si="1187">Q89-Q90</f>
        <v>0.55000000000000071</v>
      </c>
      <c r="S89" s="76">
        <v>1.1282000000000001</v>
      </c>
      <c r="T89" s="70">
        <v>36.978999999999999</v>
      </c>
      <c r="U89" s="79">
        <f t="shared" ref="U89" si="1188">ROUND(T89/$U$1*S89,3)</f>
        <v>12.227</v>
      </c>
      <c r="V89" s="3">
        <f t="shared" ref="V89" si="1189">U89-U90</f>
        <v>0.62100000000000044</v>
      </c>
      <c r="W89" s="5"/>
      <c r="X89" s="71">
        <v>62.56</v>
      </c>
      <c r="Y89" s="15"/>
      <c r="Z89" s="10"/>
      <c r="AA89" s="10">
        <f t="shared" ref="AA89" si="1190">Q89-M89</f>
        <v>9.088000000000001</v>
      </c>
      <c r="AB89" s="10">
        <f t="shared" ref="AB89" si="1191">U89-M89</f>
        <v>8.8000000000000007</v>
      </c>
      <c r="AC89" s="36">
        <f t="shared" ref="AC89" si="1192">H89-M89</f>
        <v>-0.60700000000000021</v>
      </c>
      <c r="AD89" s="36">
        <f t="shared" ref="AD89" si="1193">K89-M89</f>
        <v>-0.28200000000000003</v>
      </c>
      <c r="AE89" s="36">
        <f t="shared" ref="AE89" si="1194">Q89-U89</f>
        <v>0.28800000000000026</v>
      </c>
      <c r="AF89" s="36">
        <f t="shared" ref="AF89" si="1195">M89*1.15</f>
        <v>3.9410499999999997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+ 1</f>
        <v>05W3</v>
      </c>
      <c r="D90" s="13">
        <v>45796</v>
      </c>
      <c r="E90" s="57">
        <v>2.74</v>
      </c>
      <c r="F90" s="3">
        <f t="shared" ref="F90" si="1196">E90-E91</f>
        <v>-9.4999999999999751E-2</v>
      </c>
      <c r="G90" s="25">
        <f t="shared" ref="G90" si="1197">E90-K90</f>
        <v>-0.26499999999999968</v>
      </c>
      <c r="H90" s="57">
        <v>2.7</v>
      </c>
      <c r="I90" s="3">
        <f t="shared" ref="I90" si="1198">H90-H91</f>
        <v>-0.10999999999999988</v>
      </c>
      <c r="J90" s="25">
        <f t="shared" ref="J90" si="1199">H90-K90</f>
        <v>-0.30499999999999972</v>
      </c>
      <c r="K90" s="58">
        <v>3.0049999999999999</v>
      </c>
      <c r="L90" s="25">
        <f t="shared" ref="L90" si="1200">K90-K91</f>
        <v>-6.0000000000000053E-2</v>
      </c>
      <c r="M90" s="58">
        <v>3.113</v>
      </c>
      <c r="N90" s="3">
        <f t="shared" ref="N90" si="1201">M90-M91</f>
        <v>-0.22100000000000009</v>
      </c>
      <c r="O90" s="3">
        <f t="shared" ref="O90" si="1202">M90-K90</f>
        <v>0.1080000000000001</v>
      </c>
      <c r="P90" s="32"/>
      <c r="Q90" s="58">
        <v>11.965</v>
      </c>
      <c r="R90" s="25">
        <f t="shared" ref="R90" si="1203">Q90-Q91</f>
        <v>7.0000000000000284E-2</v>
      </c>
      <c r="S90" s="76">
        <v>1.1242000000000001</v>
      </c>
      <c r="T90" s="70">
        <v>35.225000000000001</v>
      </c>
      <c r="U90" s="79">
        <f t="shared" ref="U90" si="1204">ROUND(T90/$U$1*S90,3)</f>
        <v>11.606</v>
      </c>
      <c r="V90" s="3">
        <f t="shared" ref="V90" si="1205">U90-U91</f>
        <v>0.1039999999999992</v>
      </c>
      <c r="W90" s="5"/>
      <c r="X90" s="71">
        <v>62.69</v>
      </c>
      <c r="Y90" s="15"/>
      <c r="Z90" s="10"/>
      <c r="AA90" s="10">
        <f t="shared" ref="AA90" si="1206">Q90-M90</f>
        <v>8.8520000000000003</v>
      </c>
      <c r="AB90" s="10">
        <f t="shared" ref="AB90" si="1207">U90-M90</f>
        <v>8.4930000000000003</v>
      </c>
      <c r="AC90" s="36">
        <f t="shared" ref="AC90" si="1208">H90-M90</f>
        <v>-0.41299999999999981</v>
      </c>
      <c r="AD90" s="36">
        <f t="shared" ref="AD90" si="1209">K90-M90</f>
        <v>-0.1080000000000001</v>
      </c>
      <c r="AE90" s="36">
        <f t="shared" ref="AE90" si="1210">Q90-U90</f>
        <v>0.35899999999999999</v>
      </c>
      <c r="AF90" s="36">
        <f t="shared" ref="AF90" si="1211">M90*1.15</f>
        <v>3.5799499999999997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+ 0</f>
        <v>05W2</v>
      </c>
      <c r="D91" s="13">
        <v>45793</v>
      </c>
      <c r="E91" s="57">
        <v>2.835</v>
      </c>
      <c r="F91" s="3">
        <f t="shared" ref="F91" si="1212">E91-E92</f>
        <v>-6.4999999999999947E-2</v>
      </c>
      <c r="G91" s="25">
        <f t="shared" ref="G91" si="1213">E91-K91</f>
        <v>-0.22999999999999998</v>
      </c>
      <c r="H91" s="57">
        <v>2.81</v>
      </c>
      <c r="I91" s="3">
        <f t="shared" ref="I91" si="1214">H91-H92</f>
        <v>-6.999999999999984E-2</v>
      </c>
      <c r="J91" s="25">
        <f t="shared" ref="J91" si="1215">H91-K91</f>
        <v>-0.25499999999999989</v>
      </c>
      <c r="K91" s="58">
        <v>3.0649999999999999</v>
      </c>
      <c r="L91" s="25">
        <f t="shared" ref="L91" si="1216">K91-K92</f>
        <v>-0.13500000000000023</v>
      </c>
      <c r="M91" s="58">
        <v>3.3340000000000001</v>
      </c>
      <c r="N91" s="3">
        <f t="shared" ref="N91" si="1217">M91-M92</f>
        <v>-2.8000000000000025E-2</v>
      </c>
      <c r="O91" s="3">
        <f t="shared" ref="O91" si="1218">M91-K91</f>
        <v>0.26900000000000013</v>
      </c>
      <c r="P91" s="32"/>
      <c r="Q91" s="58">
        <v>11.895</v>
      </c>
      <c r="R91" s="25">
        <f t="shared" ref="R91" si="1219">Q91-Q92</f>
        <v>0.39700000000000024</v>
      </c>
      <c r="S91" s="76">
        <v>1.1163000000000001</v>
      </c>
      <c r="T91" s="70">
        <v>35.155999999999999</v>
      </c>
      <c r="U91" s="79">
        <f t="shared" ref="U91" si="1220">ROUND(T91/$U$1*S91,3)</f>
        <v>11.502000000000001</v>
      </c>
      <c r="V91" s="3">
        <f t="shared" ref="V91" si="1221">U91-U92</f>
        <v>-6.9999999999998508E-2</v>
      </c>
      <c r="W91" s="5"/>
      <c r="X91" s="71">
        <v>62.49</v>
      </c>
      <c r="Y91" s="15"/>
      <c r="Z91" s="10"/>
      <c r="AA91" s="10">
        <f t="shared" ref="AA91" si="1222">Q91-M91</f>
        <v>8.5609999999999999</v>
      </c>
      <c r="AB91" s="10">
        <f t="shared" ref="AB91" si="1223">U91-M91</f>
        <v>8.168000000000001</v>
      </c>
      <c r="AC91" s="36">
        <f t="shared" ref="AC91" si="1224">H91-M91</f>
        <v>-0.52400000000000002</v>
      </c>
      <c r="AD91" s="36">
        <f t="shared" ref="AD91" si="1225">K91-M91</f>
        <v>-0.26900000000000013</v>
      </c>
      <c r="AE91" s="36">
        <f t="shared" ref="AE91" si="1226">Q91-U91</f>
        <v>0.39299999999999891</v>
      </c>
      <c r="AF91" s="36">
        <f t="shared" ref="AF91" si="1227">M91*1.15</f>
        <v>3.8340999999999998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+ 0</f>
        <v>05W2</v>
      </c>
      <c r="D92" s="13">
        <v>45792</v>
      </c>
      <c r="E92" s="57">
        <v>2.9</v>
      </c>
      <c r="F92" s="3">
        <f t="shared" ref="F92" si="1228">E92-E93</f>
        <v>-0.125</v>
      </c>
      <c r="G92" s="25">
        <f t="shared" ref="G92" si="1229">E92-K92</f>
        <v>-0.30000000000000027</v>
      </c>
      <c r="H92" s="57">
        <v>2.88</v>
      </c>
      <c r="I92" s="3">
        <f t="shared" ref="I92" si="1230">H92-H93</f>
        <v>-8.4999999999999964E-2</v>
      </c>
      <c r="J92" s="25">
        <f t="shared" ref="J92" si="1231">H92-K92</f>
        <v>-0.32000000000000028</v>
      </c>
      <c r="K92" s="58">
        <v>3.2</v>
      </c>
      <c r="L92" s="25">
        <f t="shared" ref="L92" si="1232">K92-K93</f>
        <v>-9.4999999999999751E-2</v>
      </c>
      <c r="M92" s="58">
        <v>3.3620000000000001</v>
      </c>
      <c r="N92" s="3">
        <f t="shared" ref="N92" si="1233">M92-M93</f>
        <v>-0.12999999999999989</v>
      </c>
      <c r="O92" s="3">
        <f t="shared" ref="O92" si="1234">M92-K92</f>
        <v>0.16199999999999992</v>
      </c>
      <c r="P92" s="32"/>
      <c r="Q92" s="58">
        <v>11.497999999999999</v>
      </c>
      <c r="R92" s="25">
        <f t="shared" ref="R92" si="1235">Q92-Q93</f>
        <v>2.2999999999999687E-2</v>
      </c>
      <c r="S92" s="76">
        <v>1.1187</v>
      </c>
      <c r="T92" s="70">
        <v>35.293999999999997</v>
      </c>
      <c r="U92" s="79">
        <f t="shared" ref="U92" si="1236">ROUND(T92/$U$1*S92,3)</f>
        <v>11.571999999999999</v>
      </c>
      <c r="V92" s="3">
        <f t="shared" ref="V92" si="1237">U92-U93</f>
        <v>9.3999999999999417E-2</v>
      </c>
      <c r="W92" s="5"/>
      <c r="X92" s="71">
        <v>61.62</v>
      </c>
      <c r="Y92" s="15"/>
      <c r="Z92" s="10"/>
      <c r="AA92" s="10">
        <f t="shared" ref="AA92" si="1238">Q92-M92</f>
        <v>8.1359999999999992</v>
      </c>
      <c r="AB92" s="10">
        <f t="shared" ref="AB92" si="1239">U92-M92</f>
        <v>8.2099999999999991</v>
      </c>
      <c r="AC92" s="36">
        <f t="shared" ref="AC92" si="1240">H92-M92</f>
        <v>-0.48200000000000021</v>
      </c>
      <c r="AD92" s="36">
        <f t="shared" ref="AD92" si="1241">K92-M92</f>
        <v>-0.16199999999999992</v>
      </c>
      <c r="AE92" s="36">
        <f t="shared" ref="AE92" si="1242">Q92-U92</f>
        <v>-7.3999999999999844E-2</v>
      </c>
      <c r="AF92" s="36">
        <f t="shared" ref="AF92" si="1243">M92*1.15</f>
        <v>3.8662999999999998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:C94" si="1244">TEXT(MONTH(D93), "00") &amp; "W" &amp; INT((DAY(D93) - 1) / 7) + 1</f>
        <v>05W2</v>
      </c>
      <c r="D93" s="13">
        <v>45791</v>
      </c>
      <c r="E93" s="57">
        <v>3.0249999999999999</v>
      </c>
      <c r="F93" s="3">
        <f t="shared" ref="F93" si="1245">E93-E94</f>
        <v>6.999999999999984E-2</v>
      </c>
      <c r="G93" s="25">
        <f t="shared" ref="G93" si="1246">E93-K93</f>
        <v>-0.27</v>
      </c>
      <c r="H93" s="57">
        <v>2.9649999999999999</v>
      </c>
      <c r="I93" s="3">
        <f t="shared" ref="I93" si="1247">H93-H94</f>
        <v>1.499999999999968E-2</v>
      </c>
      <c r="J93" s="25">
        <f t="shared" ref="J93" si="1248">H93-K93</f>
        <v>-0.33000000000000007</v>
      </c>
      <c r="K93" s="58">
        <v>3.2949999999999999</v>
      </c>
      <c r="L93" s="25">
        <f t="shared" ref="L93" si="1249">K93-K94</f>
        <v>3.5000000000000142E-2</v>
      </c>
      <c r="M93" s="58">
        <v>3.492</v>
      </c>
      <c r="N93" s="3">
        <f t="shared" ref="N93" si="1250">M93-M94</f>
        <v>-0.1549999999999998</v>
      </c>
      <c r="O93" s="3">
        <f t="shared" ref="O93" si="1251">M93-K93</f>
        <v>0.19700000000000006</v>
      </c>
      <c r="P93" s="32"/>
      <c r="Q93" s="58">
        <v>11.475</v>
      </c>
      <c r="R93" s="25">
        <f t="shared" ref="R93" si="1252">Q93-Q94</f>
        <v>1.4999999999998792E-2</v>
      </c>
      <c r="S93" s="76">
        <v>1.1173999999999999</v>
      </c>
      <c r="T93" s="70">
        <v>35.048000000000002</v>
      </c>
      <c r="U93" s="79">
        <f t="shared" ref="U93" si="1253">ROUND(T93/$U$1*S93,3)</f>
        <v>11.478</v>
      </c>
      <c r="V93" s="3">
        <f t="shared" ref="V93" si="1254">U93-U94</f>
        <v>-0.23799999999999955</v>
      </c>
      <c r="W93" s="5"/>
      <c r="X93" s="71">
        <v>63.67</v>
      </c>
      <c r="Y93" s="15"/>
      <c r="Z93" s="10"/>
      <c r="AA93" s="10">
        <f t="shared" ref="AA93" si="1255">Q93-M93</f>
        <v>7.9829999999999997</v>
      </c>
      <c r="AB93" s="10">
        <f t="shared" ref="AB93" si="1256">U93-M93</f>
        <v>7.9859999999999998</v>
      </c>
      <c r="AC93" s="36">
        <f t="shared" ref="AC93" si="1257">H93-M93</f>
        <v>-0.52700000000000014</v>
      </c>
      <c r="AD93" s="36">
        <f t="shared" ref="AD93" si="1258">K93-M93</f>
        <v>-0.19700000000000006</v>
      </c>
      <c r="AE93" s="36">
        <f t="shared" ref="AE93" si="1259">Q93-U93</f>
        <v>-3.0000000000001137E-3</v>
      </c>
      <c r="AF93" s="36">
        <f t="shared" ref="AF93" si="1260">M93*1.15</f>
        <v>4.0157999999999996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si="1244"/>
        <v>05W2</v>
      </c>
      <c r="D94" s="13">
        <v>45790</v>
      </c>
      <c r="E94" s="57">
        <v>2.9550000000000001</v>
      </c>
      <c r="F94" s="3">
        <f t="shared" ref="F94" si="1261">E94-E95</f>
        <v>6.0000000000000053E-2</v>
      </c>
      <c r="G94" s="25">
        <f t="shared" ref="G94" si="1262">E94-K94</f>
        <v>-0.30499999999999972</v>
      </c>
      <c r="H94" s="57">
        <v>2.95</v>
      </c>
      <c r="I94" s="3">
        <f t="shared" ref="I94" si="1263">H94-H95</f>
        <v>8.4999999999999964E-2</v>
      </c>
      <c r="J94" s="25">
        <f t="shared" ref="J94" si="1264">H94-K94</f>
        <v>-0.30999999999999961</v>
      </c>
      <c r="K94" s="58">
        <v>3.26</v>
      </c>
      <c r="L94" s="25">
        <f t="shared" ref="L94" si="1265">K94-K95</f>
        <v>5.4999999999999716E-2</v>
      </c>
      <c r="M94" s="58">
        <v>3.6469999999999998</v>
      </c>
      <c r="N94" s="3">
        <f t="shared" ref="N94" si="1266">M94-M95</f>
        <v>9.9999999999988987E-4</v>
      </c>
      <c r="O94" s="3">
        <f t="shared" ref="O94" si="1267">M94-K94</f>
        <v>0.38700000000000001</v>
      </c>
      <c r="P94" s="32"/>
      <c r="Q94" s="58">
        <v>11.46</v>
      </c>
      <c r="R94" s="25">
        <f t="shared" ref="R94" si="1268">Q94-Q95</f>
        <v>2.000000000000135E-2</v>
      </c>
      <c r="S94" s="76">
        <v>1.1184000000000001</v>
      </c>
      <c r="T94" s="70">
        <v>35.744</v>
      </c>
      <c r="U94" s="79">
        <f t="shared" ref="U94" si="1269">ROUND(T94/$U$1*S94,3)</f>
        <v>11.715999999999999</v>
      </c>
      <c r="V94" s="3">
        <f t="shared" ref="V94" si="1270">U94-U95</f>
        <v>0.2159999999999993</v>
      </c>
      <c r="W94" s="5"/>
      <c r="X94" s="71">
        <v>63.67</v>
      </c>
      <c r="Y94" s="15"/>
      <c r="Z94" s="10"/>
      <c r="AA94" s="10">
        <f t="shared" ref="AA94" si="1271">Q94-M94</f>
        <v>7.8130000000000006</v>
      </c>
      <c r="AB94" s="10">
        <f t="shared" ref="AB94" si="1272">U94-M94</f>
        <v>8.0689999999999991</v>
      </c>
      <c r="AC94" s="36">
        <f t="shared" ref="AC94" si="1273">H94-M94</f>
        <v>-0.69699999999999962</v>
      </c>
      <c r="AD94" s="36">
        <f t="shared" ref="AD94" si="1274">K94-M94</f>
        <v>-0.38700000000000001</v>
      </c>
      <c r="AE94" s="36">
        <f t="shared" ref="AE94" si="1275">Q94-U94</f>
        <v>-0.25599999999999845</v>
      </c>
      <c r="AF94" s="36">
        <f t="shared" ref="AF94" si="1276">M94*1.15</f>
        <v>4.1940499999999998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+ 1</f>
        <v>05W2</v>
      </c>
      <c r="D95" s="13">
        <v>45789</v>
      </c>
      <c r="E95" s="57">
        <v>2.895</v>
      </c>
      <c r="F95" s="3">
        <f t="shared" ref="F95" si="1277">E95-E96</f>
        <v>-0.14000000000000012</v>
      </c>
      <c r="G95" s="25">
        <f t="shared" ref="G95" si="1278">E95-K95</f>
        <v>-0.31000000000000005</v>
      </c>
      <c r="H95" s="57">
        <v>2.8650000000000002</v>
      </c>
      <c r="I95" s="3">
        <f t="shared" ref="I95" si="1279">H95-H96</f>
        <v>-0.1549999999999998</v>
      </c>
      <c r="J95" s="25">
        <f t="shared" ref="J95" si="1280">H95-K95</f>
        <v>-0.33999999999999986</v>
      </c>
      <c r="K95" s="58">
        <v>3.2050000000000001</v>
      </c>
      <c r="L95" s="25">
        <f t="shared" ref="L95" si="1281">K95-K96</f>
        <v>-9.9999999999997868E-3</v>
      </c>
      <c r="M95" s="58">
        <v>3.6459999999999999</v>
      </c>
      <c r="N95" s="3">
        <f t="shared" ref="N95" si="1282">M95-M96</f>
        <v>-0.14900000000000002</v>
      </c>
      <c r="O95" s="3">
        <f t="shared" ref="O95" si="1283">M95-K95</f>
        <v>0.44099999999999984</v>
      </c>
      <c r="P95" s="32"/>
      <c r="Q95" s="58">
        <v>11.44</v>
      </c>
      <c r="R95" s="25">
        <f t="shared" ref="R95" si="1284">Q95-Q96</f>
        <v>-2.5000000000000355E-2</v>
      </c>
      <c r="S95" s="76">
        <v>1.1087</v>
      </c>
      <c r="T95" s="70">
        <v>35.39</v>
      </c>
      <c r="U95" s="79">
        <f t="shared" ref="U95" si="1285">ROUND(T95/$U$1*S95,3)</f>
        <v>11.5</v>
      </c>
      <c r="V95" s="3">
        <f t="shared" ref="V95" si="1286">U95-U96</f>
        <v>8.9000000000000412E-2</v>
      </c>
      <c r="W95" s="5"/>
      <c r="X95" s="71">
        <v>61.95</v>
      </c>
      <c r="Y95" s="15"/>
      <c r="Z95" s="10"/>
      <c r="AA95" s="10">
        <f t="shared" ref="AA95" si="1287">Q95-M95</f>
        <v>7.7939999999999996</v>
      </c>
      <c r="AB95" s="10">
        <f t="shared" ref="AB95" si="1288">U95-M95</f>
        <v>7.8540000000000001</v>
      </c>
      <c r="AC95" s="36">
        <f t="shared" ref="AC95" si="1289">H95-M95</f>
        <v>-0.78099999999999969</v>
      </c>
      <c r="AD95" s="36">
        <f t="shared" ref="AD95" si="1290">K95-M95</f>
        <v>-0.44099999999999984</v>
      </c>
      <c r="AE95" s="36">
        <f t="shared" ref="AE95" si="1291">Q95-U95</f>
        <v>-6.0000000000000497E-2</v>
      </c>
      <c r="AF95" s="36">
        <f t="shared" ref="AF95" si="1292">M95*1.15</f>
        <v>4.1928999999999998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+ 0</f>
        <v>05W1</v>
      </c>
      <c r="D96" s="13">
        <v>45786</v>
      </c>
      <c r="E96" s="57">
        <v>3.0350000000000001</v>
      </c>
      <c r="F96" s="3">
        <f t="shared" ref="F96:F101" si="1293">E96-E97</f>
        <v>-9.9999999999997868E-3</v>
      </c>
      <c r="G96" s="25">
        <f t="shared" ref="G96" si="1294">E96-K96</f>
        <v>-0.17999999999999972</v>
      </c>
      <c r="H96" s="57">
        <v>3.02</v>
      </c>
      <c r="I96" s="3">
        <f t="shared" ref="I96:I101" si="1295">H96-H97</f>
        <v>-1.5000000000000124E-2</v>
      </c>
      <c r="J96" s="25">
        <f t="shared" ref="J96" si="1296">H96-K96</f>
        <v>-0.19499999999999984</v>
      </c>
      <c r="K96" s="58">
        <v>3.2149999999999999</v>
      </c>
      <c r="L96" s="25">
        <f t="shared" ref="L96:L101" si="1297">K96-K97</f>
        <v>-1.5000000000000124E-2</v>
      </c>
      <c r="M96" s="58">
        <v>3.7949999999999999</v>
      </c>
      <c r="N96" s="3">
        <f t="shared" ref="N96:N101" si="1298">M96-M97</f>
        <v>0.20299999999999985</v>
      </c>
      <c r="O96" s="3">
        <f t="shared" ref="O96" si="1299">M96-K96</f>
        <v>0.58000000000000007</v>
      </c>
      <c r="P96" s="32"/>
      <c r="Q96" s="58">
        <v>11.465</v>
      </c>
      <c r="R96" s="25">
        <f t="shared" ref="R96:R101" si="1300">Q96-Q97</f>
        <v>1.5000000000000568E-2</v>
      </c>
      <c r="S96" s="76">
        <v>1.1247</v>
      </c>
      <c r="T96" s="70">
        <v>34.618000000000002</v>
      </c>
      <c r="U96" s="79">
        <f t="shared" ref="U96" si="1301">ROUND(T96/$U$1*S96,3)</f>
        <v>11.411</v>
      </c>
      <c r="V96" s="3">
        <f t="shared" ref="V96:V101" si="1302">U96-U97</f>
        <v>-0.21799999999999997</v>
      </c>
      <c r="W96" s="5"/>
      <c r="X96" s="71">
        <v>61.02</v>
      </c>
      <c r="Y96" s="15"/>
      <c r="Z96" s="10"/>
      <c r="AA96" s="10">
        <f t="shared" ref="AA96" si="1303">Q96-M96</f>
        <v>7.67</v>
      </c>
      <c r="AB96" s="10">
        <f t="shared" ref="AB96" si="1304">U96-M96</f>
        <v>7.6159999999999997</v>
      </c>
      <c r="AC96" s="36">
        <f t="shared" ref="AC96" si="1305">H96-M96</f>
        <v>-0.77499999999999991</v>
      </c>
      <c r="AD96" s="36">
        <f t="shared" ref="AD96" si="1306">K96-M96</f>
        <v>-0.58000000000000007</v>
      </c>
      <c r="AE96" s="36">
        <f t="shared" ref="AE96" si="1307">Q96-U96</f>
        <v>5.400000000000027E-2</v>
      </c>
      <c r="AF96" s="36">
        <f t="shared" ref="AF96" si="1308">M96*1.15</f>
        <v>4.3642499999999993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>TEXT(MONTH(D97), "00") &amp; "W" &amp; INT((DAY(D97) - 1) / 7) + 0</f>
        <v>05W1</v>
      </c>
      <c r="D97" s="13">
        <v>45785</v>
      </c>
      <c r="E97" s="57">
        <v>3.0449999999999999</v>
      </c>
      <c r="F97" s="3">
        <f t="shared" si="1293"/>
        <v>4.4999999999999929E-2</v>
      </c>
      <c r="G97" s="25">
        <f t="shared" ref="G97" si="1309">E97-K97</f>
        <v>-0.18500000000000005</v>
      </c>
      <c r="H97" s="57">
        <v>3.0350000000000001</v>
      </c>
      <c r="I97" s="3">
        <f t="shared" si="1295"/>
        <v>4.0000000000000036E-2</v>
      </c>
      <c r="J97" s="25">
        <f t="shared" ref="J97" si="1310">H97-K97</f>
        <v>-0.19499999999999984</v>
      </c>
      <c r="K97" s="58">
        <v>3.23</v>
      </c>
      <c r="L97" s="25">
        <f t="shared" si="1297"/>
        <v>6.4999999999999947E-2</v>
      </c>
      <c r="M97" s="58">
        <v>3.5920000000000001</v>
      </c>
      <c r="N97" s="3">
        <f t="shared" si="1298"/>
        <v>-2.8999999999999915E-2</v>
      </c>
      <c r="O97" s="3">
        <f t="shared" ref="O97" si="1311">M97-K97</f>
        <v>0.3620000000000001</v>
      </c>
      <c r="P97" s="32"/>
      <c r="Q97" s="58">
        <v>11.45</v>
      </c>
      <c r="R97" s="25">
        <f t="shared" si="1300"/>
        <v>3.9999999999999147E-2</v>
      </c>
      <c r="S97" s="76">
        <v>1.1227</v>
      </c>
      <c r="T97" s="70">
        <v>35.341000000000001</v>
      </c>
      <c r="U97" s="79">
        <f t="shared" ref="U97" si="1312">ROUND(T97/$U$1*S97,3)</f>
        <v>11.629</v>
      </c>
      <c r="V97" s="3">
        <f t="shared" si="1302"/>
        <v>0.19399999999999906</v>
      </c>
      <c r="W97" s="5"/>
      <c r="X97" s="71">
        <v>59.91</v>
      </c>
      <c r="Y97" s="15"/>
      <c r="Z97" s="10"/>
      <c r="AA97" s="10">
        <f t="shared" ref="AA97" si="1313">Q97-M97</f>
        <v>7.8579999999999988</v>
      </c>
      <c r="AB97" s="10">
        <f t="shared" ref="AB97" si="1314">U97-M97</f>
        <v>8.036999999999999</v>
      </c>
      <c r="AC97" s="36">
        <f t="shared" ref="AC97" si="1315">H97-M97</f>
        <v>-0.55699999999999994</v>
      </c>
      <c r="AD97" s="36">
        <f t="shared" ref="AD97" si="1316">K97-M97</f>
        <v>-0.3620000000000001</v>
      </c>
      <c r="AE97" s="36">
        <f t="shared" ref="AE97" si="1317">Q97-U97</f>
        <v>-0.17900000000000027</v>
      </c>
      <c r="AF97" s="36">
        <f t="shared" ref="AF97" si="1318">M97*1.15</f>
        <v>4.1307999999999998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:C99" si="1319">TEXT(MONTH(D98), "00") &amp; "W" &amp; INT((DAY(D98) - 1) / 7) + 1</f>
        <v>05W1</v>
      </c>
      <c r="D98" s="13">
        <v>45784</v>
      </c>
      <c r="E98" s="57">
        <v>3</v>
      </c>
      <c r="F98" s="3">
        <f t="shared" si="1293"/>
        <v>4.9999999999999822E-2</v>
      </c>
      <c r="G98" s="25">
        <f t="shared" ref="G98" si="1320">E98-K98</f>
        <v>-0.16500000000000004</v>
      </c>
      <c r="H98" s="57">
        <v>2.9950000000000001</v>
      </c>
      <c r="I98" s="3">
        <f t="shared" si="1295"/>
        <v>6.4999999999999947E-2</v>
      </c>
      <c r="J98" s="25">
        <f t="shared" ref="J98" si="1321">H98-K98</f>
        <v>-0.16999999999999993</v>
      </c>
      <c r="K98" s="58">
        <v>3.165</v>
      </c>
      <c r="L98" s="25">
        <f t="shared" si="1297"/>
        <v>6.999999999999984E-2</v>
      </c>
      <c r="M98" s="58">
        <v>3.621</v>
      </c>
      <c r="N98" s="3">
        <f t="shared" si="1298"/>
        <v>0.15799999999999992</v>
      </c>
      <c r="O98" s="3">
        <f t="shared" ref="O98" si="1322">M98-K98</f>
        <v>0.45599999999999996</v>
      </c>
      <c r="P98" s="32"/>
      <c r="Q98" s="58">
        <v>11.41</v>
      </c>
      <c r="R98" s="25">
        <f t="shared" si="1300"/>
        <v>9.5000000000000639E-2</v>
      </c>
      <c r="S98" s="76">
        <v>1.1298999999999999</v>
      </c>
      <c r="T98" s="70">
        <v>34.530999999999999</v>
      </c>
      <c r="U98" s="79">
        <f t="shared" ref="U98" si="1323">ROUND(T98/$U$1*S98,3)</f>
        <v>11.435</v>
      </c>
      <c r="V98" s="3">
        <f t="shared" si="1302"/>
        <v>-0.14100000000000001</v>
      </c>
      <c r="W98" s="5"/>
      <c r="X98" s="71">
        <v>58.07</v>
      </c>
      <c r="Y98" s="15"/>
      <c r="Z98" s="10"/>
      <c r="AA98" s="10">
        <f t="shared" ref="AA98" si="1324">Q98-M98</f>
        <v>7.7889999999999997</v>
      </c>
      <c r="AB98" s="10">
        <f t="shared" ref="AB98" si="1325">U98-M98</f>
        <v>7.8140000000000001</v>
      </c>
      <c r="AC98" s="36">
        <f t="shared" ref="AC98" si="1326">H98-M98</f>
        <v>-0.62599999999999989</v>
      </c>
      <c r="AD98" s="36">
        <f t="shared" ref="AD98" si="1327">K98-M98</f>
        <v>-0.45599999999999996</v>
      </c>
      <c r="AE98" s="36">
        <f t="shared" ref="AE98" si="1328">Q98-U98</f>
        <v>-2.5000000000000355E-2</v>
      </c>
      <c r="AF98" s="36">
        <f t="shared" ref="AF98" si="1329">M98*1.15</f>
        <v>4.1641499999999994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si="1319"/>
        <v>05W1</v>
      </c>
      <c r="D99" s="13">
        <v>45783</v>
      </c>
      <c r="E99" s="57">
        <v>2.95</v>
      </c>
      <c r="F99" s="3">
        <f t="shared" si="1293"/>
        <v>-8.9999999999999858E-2</v>
      </c>
      <c r="G99" s="25">
        <f t="shared" ref="G99" si="1330">E99-K99</f>
        <v>-0.14500000000000002</v>
      </c>
      <c r="H99" s="57">
        <v>2.93</v>
      </c>
      <c r="I99" s="3">
        <f t="shared" si="1295"/>
        <v>-0.10999999999999988</v>
      </c>
      <c r="J99" s="25">
        <f t="shared" ref="J99" si="1331">H99-K99</f>
        <v>-0.16500000000000004</v>
      </c>
      <c r="K99" s="58">
        <v>3.0950000000000002</v>
      </c>
      <c r="L99" s="25">
        <f t="shared" si="1297"/>
        <v>-0.14999999999999991</v>
      </c>
      <c r="M99" s="58">
        <v>3.4630000000000001</v>
      </c>
      <c r="N99" s="3">
        <f t="shared" si="1298"/>
        <v>-8.6999999999999744E-2</v>
      </c>
      <c r="O99" s="3">
        <f t="shared" ref="O99" si="1332">M99-K99</f>
        <v>0.36799999999999988</v>
      </c>
      <c r="P99" s="32"/>
      <c r="Q99" s="58">
        <v>11.315</v>
      </c>
      <c r="R99" s="25">
        <f t="shared" si="1300"/>
        <v>5.4999999999999716E-2</v>
      </c>
      <c r="S99" s="76">
        <v>1.1368</v>
      </c>
      <c r="T99" s="70">
        <v>34.743000000000002</v>
      </c>
      <c r="U99" s="79">
        <f t="shared" ref="U99" si="1333">ROUND(T99/$U$1*S99,3)</f>
        <v>11.576000000000001</v>
      </c>
      <c r="V99" s="3">
        <f t="shared" si="1302"/>
        <v>0.65700000000000003</v>
      </c>
      <c r="W99" s="5"/>
      <c r="X99" s="71">
        <v>59.09</v>
      </c>
      <c r="Y99" s="15"/>
      <c r="Z99" s="10"/>
      <c r="AA99" s="10">
        <f t="shared" ref="AA99" si="1334">Q99-M99</f>
        <v>7.8519999999999994</v>
      </c>
      <c r="AB99" s="10">
        <f t="shared" ref="AB99" si="1335">U99-M99</f>
        <v>8.1129999999999995</v>
      </c>
      <c r="AC99" s="36">
        <f t="shared" ref="AC99" si="1336">H99-M99</f>
        <v>-0.53299999999999992</v>
      </c>
      <c r="AD99" s="36">
        <f t="shared" ref="AD99" si="1337">K99-M99</f>
        <v>-0.36799999999999988</v>
      </c>
      <c r="AE99" s="36">
        <f t="shared" ref="AE99" si="1338">Q99-U99</f>
        <v>-0.26100000000000101</v>
      </c>
      <c r="AF99" s="36">
        <f t="shared" ref="AF99" si="1339">M99*1.15</f>
        <v>3.9824499999999996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>TEXT(MONTH(D100), "00") &amp; "W" &amp; INT((DAY(D100) - 1) / 7) + 1</f>
        <v>05W1</v>
      </c>
      <c r="D100" s="13">
        <v>45782</v>
      </c>
      <c r="E100" s="57">
        <v>3.04</v>
      </c>
      <c r="F100" s="3">
        <f t="shared" si="1293"/>
        <v>0.20000000000000018</v>
      </c>
      <c r="G100" s="25">
        <f t="shared" ref="G100" si="1340">E100-K100</f>
        <v>-0.20500000000000007</v>
      </c>
      <c r="H100" s="57">
        <v>3.04</v>
      </c>
      <c r="I100" s="3">
        <f t="shared" si="1295"/>
        <v>0.19499999999999984</v>
      </c>
      <c r="J100" s="25">
        <f t="shared" ref="J100" si="1341">H100-K100</f>
        <v>-0.20500000000000007</v>
      </c>
      <c r="K100" s="58">
        <v>3.2450000000000001</v>
      </c>
      <c r="L100" s="25">
        <f t="shared" si="1297"/>
        <v>0.15500000000000025</v>
      </c>
      <c r="M100" s="58">
        <v>3.55</v>
      </c>
      <c r="N100" s="3">
        <f t="shared" si="1298"/>
        <v>-8.0000000000000071E-2</v>
      </c>
      <c r="O100" s="3">
        <f t="shared" ref="O100" si="1342">M100-K100</f>
        <v>0.30499999999999972</v>
      </c>
      <c r="P100" s="32"/>
      <c r="Q100" s="58">
        <v>11.26</v>
      </c>
      <c r="R100" s="25">
        <f t="shared" si="1300"/>
        <v>0</v>
      </c>
      <c r="S100" s="76">
        <v>1.1314</v>
      </c>
      <c r="T100" s="70">
        <v>32.93</v>
      </c>
      <c r="U100" s="79">
        <f t="shared" ref="U100" si="1343">ROUND(T100/$U$1*S100,3)</f>
        <v>10.919</v>
      </c>
      <c r="V100" s="3">
        <f t="shared" si="1302"/>
        <v>-3.0999999999998806E-2</v>
      </c>
      <c r="W100" s="5"/>
      <c r="X100" s="71">
        <v>57.13</v>
      </c>
      <c r="Y100" s="15"/>
      <c r="Z100" s="10"/>
      <c r="AA100" s="10">
        <f t="shared" ref="AA100" si="1344">Q100-M100</f>
        <v>7.71</v>
      </c>
      <c r="AB100" s="10">
        <f t="shared" ref="AB100" si="1345">U100-M100</f>
        <v>7.3690000000000007</v>
      </c>
      <c r="AC100" s="36">
        <f t="shared" ref="AC100" si="1346">H100-M100</f>
        <v>-0.50999999999999979</v>
      </c>
      <c r="AD100" s="36">
        <f t="shared" ref="AD100" si="1347">K100-M100</f>
        <v>-0.30499999999999972</v>
      </c>
      <c r="AE100" s="36">
        <f t="shared" ref="AE100" si="1348">Q100-U100</f>
        <v>0.3409999999999993</v>
      </c>
      <c r="AF100" s="36">
        <f t="shared" ref="AF100" si="1349">M100*1.15</f>
        <v>4.0824999999999996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">
        <v>45</v>
      </c>
      <c r="D101" s="13">
        <v>45779</v>
      </c>
      <c r="E101" s="57">
        <v>2.84</v>
      </c>
      <c r="F101" s="3">
        <f t="shared" si="1293"/>
        <v>-1.0000000000000231E-2</v>
      </c>
      <c r="G101" s="25">
        <f t="shared" ref="G101" si="1350">E101-K101</f>
        <v>-0.25</v>
      </c>
      <c r="H101" s="57">
        <v>2.8450000000000002</v>
      </c>
      <c r="I101" s="3">
        <f t="shared" si="1295"/>
        <v>5.0000000000003375E-3</v>
      </c>
      <c r="J101" s="25">
        <f t="shared" ref="J101" si="1351">H101-K101</f>
        <v>-0.24499999999999966</v>
      </c>
      <c r="K101" s="58">
        <v>3.09</v>
      </c>
      <c r="L101" s="25">
        <f t="shared" si="1297"/>
        <v>1.499999999999968E-2</v>
      </c>
      <c r="M101" s="58">
        <v>3.63</v>
      </c>
      <c r="N101" s="3">
        <f t="shared" si="1298"/>
        <v>0.1509999999999998</v>
      </c>
      <c r="O101" s="3">
        <f t="shared" ref="O101" si="1352">M101-K101</f>
        <v>0.54</v>
      </c>
      <c r="P101" s="32"/>
      <c r="Q101" s="58">
        <v>11.26</v>
      </c>
      <c r="R101" s="25">
        <f t="shared" si="1300"/>
        <v>0</v>
      </c>
      <c r="S101" s="76">
        <v>1.1294999999999999</v>
      </c>
      <c r="T101" s="70">
        <v>33.078000000000003</v>
      </c>
      <c r="U101" s="79">
        <f t="shared" ref="U101" si="1353">ROUND(T101/$U$1*S101,3)</f>
        <v>10.95</v>
      </c>
      <c r="V101" s="3">
        <f t="shared" si="1302"/>
        <v>0.31099999999999994</v>
      </c>
      <c r="W101" s="5"/>
      <c r="X101" s="71">
        <v>58.29</v>
      </c>
      <c r="Y101" s="15"/>
      <c r="Z101" s="10"/>
      <c r="AA101" s="10">
        <f t="shared" ref="AA101" si="1354">Q101-M101</f>
        <v>7.63</v>
      </c>
      <c r="AB101" s="10">
        <f t="shared" ref="AB101" si="1355">U101-M101</f>
        <v>7.3199999999999994</v>
      </c>
      <c r="AC101" s="36">
        <f t="shared" ref="AC101" si="1356">H101-M101</f>
        <v>-0.7849999999999997</v>
      </c>
      <c r="AD101" s="36">
        <f t="shared" ref="AD101" si="1357">K101-M101</f>
        <v>-0.54</v>
      </c>
      <c r="AE101" s="36">
        <f t="shared" ref="AE101" si="1358">Q101-U101</f>
        <v>0.3100000000000005</v>
      </c>
      <c r="AF101" s="36">
        <f t="shared" ref="AF101" si="1359">M101*1.15</f>
        <v>4.1744999999999992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">
        <v>45</v>
      </c>
      <c r="D102" s="13">
        <v>45778</v>
      </c>
      <c r="E102" s="57">
        <v>2.85</v>
      </c>
      <c r="F102" s="3">
        <f t="shared" ref="F102:F109" si="1360">E102-E103</f>
        <v>-4.9999999999998934E-3</v>
      </c>
      <c r="G102" s="25">
        <f t="shared" ref="G102" si="1361">E102-K102</f>
        <v>-0.22500000000000009</v>
      </c>
      <c r="H102" s="57">
        <v>2.84</v>
      </c>
      <c r="I102" s="3">
        <f t="shared" ref="I102:I109" si="1362">H102-H103</f>
        <v>-2.0000000000000018E-2</v>
      </c>
      <c r="J102" s="25">
        <f t="shared" ref="J102" si="1363">H102-K102</f>
        <v>-0.23500000000000032</v>
      </c>
      <c r="K102" s="58">
        <v>3.0750000000000002</v>
      </c>
      <c r="L102" s="25">
        <f t="shared" ref="L102:L109" si="1364">K102-K103</f>
        <v>-4.0000000000000036E-2</v>
      </c>
      <c r="M102" s="58">
        <v>3.4790000000000001</v>
      </c>
      <c r="N102" s="3">
        <f t="shared" ref="N102:N109" si="1365">M102-M103</f>
        <v>0.15300000000000002</v>
      </c>
      <c r="O102" s="3">
        <f t="shared" ref="O102" si="1366">M102-K102</f>
        <v>0.40399999999999991</v>
      </c>
      <c r="P102" s="32"/>
      <c r="Q102" s="58">
        <v>11.26</v>
      </c>
      <c r="R102" s="25">
        <f t="shared" ref="R102:R109" si="1367">Q102-Q103</f>
        <v>4.4999999999999929E-2</v>
      </c>
      <c r="S102" s="76">
        <v>1.1291</v>
      </c>
      <c r="T102" s="70">
        <v>32.149000000000001</v>
      </c>
      <c r="U102" s="79">
        <f t="shared" ref="U102" si="1368">ROUND(T102/$U$1*S102,3)</f>
        <v>10.638999999999999</v>
      </c>
      <c r="V102" s="3">
        <f t="shared" ref="V102:V109" si="1369">U102-U103</f>
        <v>-8.9000000000000412E-2</v>
      </c>
      <c r="W102" s="5"/>
      <c r="X102" s="71">
        <v>59.24</v>
      </c>
      <c r="Y102" s="15"/>
      <c r="Z102" s="10"/>
      <c r="AA102" s="10">
        <f t="shared" ref="AA102" si="1370">Q102-M102</f>
        <v>7.7809999999999997</v>
      </c>
      <c r="AB102" s="10">
        <f t="shared" ref="AB102" si="1371">U102-M102</f>
        <v>7.1599999999999993</v>
      </c>
      <c r="AC102" s="36">
        <f t="shared" ref="AC102" si="1372">H102-M102</f>
        <v>-0.63900000000000023</v>
      </c>
      <c r="AD102" s="36">
        <f t="shared" ref="AD102" si="1373">K102-M102</f>
        <v>-0.40399999999999991</v>
      </c>
      <c r="AE102" s="36">
        <f t="shared" ref="AE102" si="1374">Q102-U102</f>
        <v>0.62100000000000044</v>
      </c>
      <c r="AF102" s="36">
        <f t="shared" ref="AF102" si="1375">M102*1.15</f>
        <v>4.0008499999999998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76">TEXT(MONTH(D103), "00") &amp; "W" &amp; INT((DAY(D103) - 1) / 7) + 1</f>
        <v>04W5</v>
      </c>
      <c r="D103" s="13">
        <v>45777</v>
      </c>
      <c r="E103" s="57">
        <v>2.855</v>
      </c>
      <c r="F103" s="3">
        <f t="shared" si="1360"/>
        <v>-6.4999999999999947E-2</v>
      </c>
      <c r="G103" s="25">
        <f t="shared" ref="G103" si="1377">E103-K103</f>
        <v>-0.26000000000000023</v>
      </c>
      <c r="H103" s="57">
        <v>2.86</v>
      </c>
      <c r="I103" s="3">
        <f t="shared" si="1362"/>
        <v>-6.0000000000000053E-2</v>
      </c>
      <c r="J103" s="25">
        <f t="shared" ref="J103" si="1378">H103-K103</f>
        <v>-0.25500000000000034</v>
      </c>
      <c r="K103" s="58">
        <v>3.1150000000000002</v>
      </c>
      <c r="L103" s="25">
        <f t="shared" si="1364"/>
        <v>-4.9999999999999822E-2</v>
      </c>
      <c r="M103" s="58">
        <v>3.3260000000000001</v>
      </c>
      <c r="N103" s="3">
        <f t="shared" si="1365"/>
        <v>-6.0000000000000053E-2</v>
      </c>
      <c r="O103" s="3">
        <f t="shared" ref="O103" si="1379">M103-K103</f>
        <v>0.21099999999999985</v>
      </c>
      <c r="P103" s="32"/>
      <c r="Q103" s="58">
        <v>11.215</v>
      </c>
      <c r="R103" s="25">
        <f t="shared" si="1367"/>
        <v>0</v>
      </c>
      <c r="S103" s="76">
        <v>1.1327</v>
      </c>
      <c r="T103" s="70">
        <v>32.317</v>
      </c>
      <c r="U103" s="79">
        <f t="shared" ref="U103" si="1380">ROUND(T103/$U$1*S103,3)</f>
        <v>10.728</v>
      </c>
      <c r="V103" s="3">
        <f t="shared" si="1369"/>
        <v>9.7999999999998977E-2</v>
      </c>
      <c r="W103" s="5"/>
      <c r="X103" s="71">
        <v>58.21</v>
      </c>
      <c r="Y103" s="15"/>
      <c r="Z103" s="10"/>
      <c r="AA103" s="10">
        <f t="shared" ref="AA103" si="1381">Q103-M103</f>
        <v>7.8889999999999993</v>
      </c>
      <c r="AB103" s="10">
        <f t="shared" ref="AB103" si="1382">U103-M103</f>
        <v>7.4019999999999992</v>
      </c>
      <c r="AC103" s="36">
        <f t="shared" ref="AC103" si="1383">H103-M103</f>
        <v>-0.46600000000000019</v>
      </c>
      <c r="AD103" s="36">
        <f t="shared" ref="AD103" si="1384">K103-M103</f>
        <v>-0.21099999999999985</v>
      </c>
      <c r="AE103" s="36">
        <f t="shared" ref="AE103" si="1385">Q103-U103</f>
        <v>0.4870000000000001</v>
      </c>
      <c r="AF103" s="36">
        <f t="shared" ref="AF103" si="1386">M103*1.15</f>
        <v>3.8249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" si="1387">TEXT(MONTH(D104), "00") &amp; "W" &amp; INT((DAY(D104) - 1) / 7) + 1</f>
        <v>04W5</v>
      </c>
      <c r="D104" s="13">
        <v>45776</v>
      </c>
      <c r="E104" s="57">
        <v>2.92</v>
      </c>
      <c r="F104" s="3">
        <f t="shared" si="1360"/>
        <v>0.16999999999999993</v>
      </c>
      <c r="G104" s="25">
        <f t="shared" ref="G104" si="1388">E104-K104</f>
        <v>-0.24500000000000011</v>
      </c>
      <c r="H104" s="57">
        <v>2.92</v>
      </c>
      <c r="I104" s="3">
        <f t="shared" si="1362"/>
        <v>0.19499999999999984</v>
      </c>
      <c r="J104" s="25">
        <f t="shared" ref="J104" si="1389">H104-K104</f>
        <v>-0.24500000000000011</v>
      </c>
      <c r="K104" s="58">
        <v>3.165</v>
      </c>
      <c r="L104" s="25">
        <f t="shared" si="1364"/>
        <v>0.20999999999999996</v>
      </c>
      <c r="M104" s="58">
        <v>3.3860000000000001</v>
      </c>
      <c r="N104" s="3">
        <f t="shared" si="1365"/>
        <v>0.21600000000000019</v>
      </c>
      <c r="O104" s="3">
        <f t="shared" ref="O104" si="1390">M104-K104</f>
        <v>0.22100000000000009</v>
      </c>
      <c r="P104" s="32"/>
      <c r="Q104" s="58">
        <v>11.215</v>
      </c>
      <c r="R104" s="25">
        <f t="shared" si="1367"/>
        <v>-6.4999999999999503E-2</v>
      </c>
      <c r="S104" s="76">
        <v>1.1385000000000001</v>
      </c>
      <c r="T104" s="70">
        <v>31.856000000000002</v>
      </c>
      <c r="U104" s="79">
        <f t="shared" ref="U104" si="1391">ROUND(T104/$U$1*S104,3)</f>
        <v>10.63</v>
      </c>
      <c r="V104" s="3">
        <f t="shared" si="1369"/>
        <v>-0.21499999999999986</v>
      </c>
      <c r="W104" s="5"/>
      <c r="X104" s="71">
        <v>60.42</v>
      </c>
      <c r="Y104" s="15"/>
      <c r="Z104" s="10"/>
      <c r="AA104" s="10">
        <f t="shared" ref="AA104" si="1392">Q104-M104</f>
        <v>7.8289999999999997</v>
      </c>
      <c r="AB104" s="10">
        <f t="shared" ref="AB104" si="1393">U104-M104</f>
        <v>7.2440000000000007</v>
      </c>
      <c r="AC104" s="36">
        <f t="shared" ref="AC104" si="1394">H104-M104</f>
        <v>-0.46600000000000019</v>
      </c>
      <c r="AD104" s="36">
        <f t="shared" ref="AD104" si="1395">K104-M104</f>
        <v>-0.22100000000000009</v>
      </c>
      <c r="AE104" s="36">
        <f t="shared" ref="AE104" si="1396">Q104-U104</f>
        <v>0.58499999999999908</v>
      </c>
      <c r="AF104" s="36">
        <f t="shared" ref="AF104" si="1397">M104*1.15</f>
        <v>3.8938999999999999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>TEXT(MONTH(D105), "00") &amp; "W" &amp; INT((DAY(D105) - 1) / 7) + 2</f>
        <v>04W5</v>
      </c>
      <c r="D105" s="13">
        <v>45775</v>
      </c>
      <c r="E105" s="57">
        <v>2.75</v>
      </c>
      <c r="F105" s="3">
        <f t="shared" si="1360"/>
        <v>0.30500000000000016</v>
      </c>
      <c r="G105" s="25">
        <f t="shared" ref="G105" si="1398">E105-K105</f>
        <v>-0.20500000000000007</v>
      </c>
      <c r="H105" s="57">
        <v>2.7250000000000001</v>
      </c>
      <c r="I105" s="3">
        <f t="shared" si="1362"/>
        <v>0.31499999999999995</v>
      </c>
      <c r="J105" s="25">
        <f t="shared" ref="J105" si="1399">H105-K105</f>
        <v>-0.22999999999999998</v>
      </c>
      <c r="K105" s="58">
        <v>2.9550000000000001</v>
      </c>
      <c r="L105" s="25">
        <f t="shared" si="1364"/>
        <v>0.22999999999999998</v>
      </c>
      <c r="M105" s="58">
        <v>3.17</v>
      </c>
      <c r="N105" s="3">
        <f t="shared" si="1365"/>
        <v>0.2330000000000001</v>
      </c>
      <c r="O105" s="3">
        <f t="shared" ref="O105" si="1400">M105-K105</f>
        <v>0.21499999999999986</v>
      </c>
      <c r="P105" s="32"/>
      <c r="Q105" s="58">
        <v>11.28</v>
      </c>
      <c r="R105" s="25">
        <f t="shared" si="1367"/>
        <v>9.9999999999997868E-3</v>
      </c>
      <c r="S105" s="76">
        <v>1.1420999999999999</v>
      </c>
      <c r="T105" s="70">
        <v>32.398000000000003</v>
      </c>
      <c r="U105" s="79">
        <f t="shared" ref="U105:U110" si="1401">ROUND(T105/$U$1*S105,3)</f>
        <v>10.845000000000001</v>
      </c>
      <c r="V105" s="3">
        <f t="shared" si="1369"/>
        <v>4.3000000000001037E-2</v>
      </c>
      <c r="W105" s="5"/>
      <c r="X105" s="71">
        <v>62.05</v>
      </c>
      <c r="Y105" s="15"/>
      <c r="Z105" s="10"/>
      <c r="AA105" s="10">
        <f t="shared" ref="AA105" si="1402">Q105-M105</f>
        <v>8.11</v>
      </c>
      <c r="AB105" s="10">
        <f t="shared" ref="AB105" si="1403">U105-M105</f>
        <v>7.6750000000000007</v>
      </c>
      <c r="AC105" s="36">
        <f t="shared" ref="AC105" si="1404">H105-M105</f>
        <v>-0.44499999999999984</v>
      </c>
      <c r="AD105" s="36">
        <f t="shared" ref="AD105" si="1405">K105-M105</f>
        <v>-0.21499999999999986</v>
      </c>
      <c r="AE105" s="36">
        <f t="shared" ref="AE105" si="1406">Q105-U105</f>
        <v>0.43499999999999872</v>
      </c>
      <c r="AF105" s="36">
        <f t="shared" ref="AF105" si="1407">M105*1.15</f>
        <v>3.6454999999999997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08">TEXT(MONTH(D106), "00") &amp; "W" &amp; INT((DAY(D106) - 1) / 7) + 1</f>
        <v>04W4</v>
      </c>
      <c r="D106" s="13">
        <v>45772</v>
      </c>
      <c r="E106" s="57">
        <v>2.4449999999999998</v>
      </c>
      <c r="F106" s="3">
        <f t="shared" si="1360"/>
        <v>-2.0000000000000018E-2</v>
      </c>
      <c r="G106" s="25">
        <f t="shared" ref="G106" si="1409">E106-K106</f>
        <v>-0.28000000000000025</v>
      </c>
      <c r="H106" s="57">
        <v>2.41</v>
      </c>
      <c r="I106" s="3">
        <f t="shared" si="1362"/>
        <v>-2.9999999999999805E-2</v>
      </c>
      <c r="J106" s="25">
        <f t="shared" ref="J106" si="1410">H106-K106</f>
        <v>-0.31499999999999995</v>
      </c>
      <c r="K106" s="58">
        <v>2.7250000000000001</v>
      </c>
      <c r="L106" s="25">
        <f t="shared" si="1364"/>
        <v>-0.14000000000000012</v>
      </c>
      <c r="M106" s="58">
        <v>2.9369999999999998</v>
      </c>
      <c r="N106" s="3">
        <f t="shared" si="1365"/>
        <v>6.9999999999996732E-3</v>
      </c>
      <c r="O106" s="3">
        <f t="shared" ref="O106" si="1411">M106-K106</f>
        <v>0.21199999999999974</v>
      </c>
      <c r="P106" s="32"/>
      <c r="Q106" s="58">
        <v>11.27</v>
      </c>
      <c r="R106" s="25">
        <f t="shared" si="1367"/>
        <v>-0.23500000000000121</v>
      </c>
      <c r="S106" s="76">
        <v>1.1364000000000001</v>
      </c>
      <c r="T106" s="70">
        <v>32.432000000000002</v>
      </c>
      <c r="U106" s="79">
        <f t="shared" si="1401"/>
        <v>10.802</v>
      </c>
      <c r="V106" s="3">
        <f t="shared" si="1369"/>
        <v>-0.40399999999999991</v>
      </c>
      <c r="W106" s="5"/>
      <c r="X106" s="71">
        <v>63.02</v>
      </c>
      <c r="Y106" s="15"/>
      <c r="Z106" s="10"/>
      <c r="AA106" s="10">
        <f t="shared" ref="AA106" si="1412">Q106-M106</f>
        <v>8.3330000000000002</v>
      </c>
      <c r="AB106" s="10">
        <f t="shared" ref="AB106" si="1413">U106-M106</f>
        <v>7.8650000000000002</v>
      </c>
      <c r="AC106" s="36">
        <f t="shared" ref="AC106" si="1414">H106-M106</f>
        <v>-0.52699999999999969</v>
      </c>
      <c r="AD106" s="36">
        <f t="shared" ref="AD106" si="1415">K106-M106</f>
        <v>-0.21199999999999974</v>
      </c>
      <c r="AE106" s="36">
        <f t="shared" ref="AE106" si="1416">Q106-U106</f>
        <v>0.46799999999999997</v>
      </c>
      <c r="AF106" s="36">
        <f t="shared" ref="AF106" si="1417">M106*1.15</f>
        <v>3.3775499999999994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18">TEXT(MONTH(D107), "00") &amp; "W" &amp; INT((DAY(D107) - 1) / 7) + 1</f>
        <v>04W4</v>
      </c>
      <c r="D107" s="13">
        <v>45771</v>
      </c>
      <c r="E107" s="57">
        <v>2.4649999999999999</v>
      </c>
      <c r="F107" s="3">
        <f t="shared" si="1360"/>
        <v>-0.13500000000000023</v>
      </c>
      <c r="G107" s="25">
        <f t="shared" ref="G107" si="1419">E107-K107</f>
        <v>-0.40000000000000036</v>
      </c>
      <c r="H107" s="57">
        <v>2.44</v>
      </c>
      <c r="I107" s="3">
        <f t="shared" si="1362"/>
        <v>-0.125</v>
      </c>
      <c r="J107" s="25">
        <f t="shared" ref="J107" si="1420">H107-K107</f>
        <v>-0.42500000000000027</v>
      </c>
      <c r="K107" s="58">
        <v>2.8650000000000002</v>
      </c>
      <c r="L107" s="25">
        <f t="shared" si="1364"/>
        <v>-5.9999999999999609E-2</v>
      </c>
      <c r="M107" s="58">
        <v>2.93</v>
      </c>
      <c r="N107" s="3">
        <f t="shared" si="1365"/>
        <v>-9.1999999999999638E-2</v>
      </c>
      <c r="O107" s="3">
        <f t="shared" ref="O107" si="1421">M107-K107</f>
        <v>6.4999999999999947E-2</v>
      </c>
      <c r="P107" s="32"/>
      <c r="Q107" s="58">
        <v>11.505000000000001</v>
      </c>
      <c r="R107" s="25">
        <f t="shared" si="1367"/>
        <v>-0.15499999999999936</v>
      </c>
      <c r="S107" s="76">
        <v>1.1388</v>
      </c>
      <c r="T107" s="70">
        <v>33.573999999999998</v>
      </c>
      <c r="U107" s="79">
        <f t="shared" si="1401"/>
        <v>11.206</v>
      </c>
      <c r="V107" s="3">
        <f t="shared" si="1369"/>
        <v>-0.12000000000000099</v>
      </c>
      <c r="W107" s="5"/>
      <c r="X107" s="71">
        <v>62.79</v>
      </c>
      <c r="Y107" s="15"/>
      <c r="Z107" s="10"/>
      <c r="AA107" s="10">
        <f t="shared" ref="AA107" si="1422">Q107-M107</f>
        <v>8.5750000000000011</v>
      </c>
      <c r="AB107" s="10">
        <f t="shared" ref="AB107" si="1423">U107-M107</f>
        <v>8.2759999999999998</v>
      </c>
      <c r="AC107" s="36">
        <f t="shared" ref="AC107" si="1424">H107-M107</f>
        <v>-0.49000000000000021</v>
      </c>
      <c r="AD107" s="36">
        <f t="shared" ref="AD107" si="1425">K107-M107</f>
        <v>-6.4999999999999947E-2</v>
      </c>
      <c r="AE107" s="36">
        <f t="shared" ref="AE107" si="1426">Q107-U107</f>
        <v>0.29900000000000126</v>
      </c>
      <c r="AF107" s="36">
        <f t="shared" ref="AF107" si="1427">M107*1.15</f>
        <v>3.3694999999999999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28">TEXT(MONTH(D108), "00") &amp; "W" &amp; INT((DAY(D108) - 1) / 7) + 1</f>
        <v>04W4</v>
      </c>
      <c r="D108" s="13">
        <v>45770</v>
      </c>
      <c r="E108" s="57">
        <v>2.6</v>
      </c>
      <c r="F108" s="3">
        <f t="shared" si="1360"/>
        <v>-8.9999999999999858E-2</v>
      </c>
      <c r="G108" s="25">
        <f t="shared" ref="G108" si="1429">E108-K108</f>
        <v>-0.32499999999999973</v>
      </c>
      <c r="H108" s="57">
        <v>2.5649999999999999</v>
      </c>
      <c r="I108" s="3">
        <f t="shared" si="1362"/>
        <v>-0.10999999999999988</v>
      </c>
      <c r="J108" s="25">
        <f t="shared" ref="J108" si="1430">H108-K108</f>
        <v>-0.35999999999999988</v>
      </c>
      <c r="K108" s="58">
        <v>2.9249999999999998</v>
      </c>
      <c r="L108" s="25">
        <f t="shared" si="1364"/>
        <v>-0.15000000000000036</v>
      </c>
      <c r="M108" s="58">
        <v>3.0219999999999998</v>
      </c>
      <c r="N108" s="3">
        <f t="shared" si="1365"/>
        <v>1.499999999999968E-2</v>
      </c>
      <c r="O108" s="3">
        <f t="shared" ref="O108" si="1431">M108-K108</f>
        <v>9.6999999999999975E-2</v>
      </c>
      <c r="P108" s="32"/>
      <c r="Q108" s="58">
        <v>11.66</v>
      </c>
      <c r="R108" s="25">
        <f t="shared" si="1367"/>
        <v>-0.10999999999999943</v>
      </c>
      <c r="S108" s="76">
        <v>1.1313</v>
      </c>
      <c r="T108" s="70">
        <v>34.159999999999997</v>
      </c>
      <c r="U108" s="79">
        <f t="shared" si="1401"/>
        <v>11.326000000000001</v>
      </c>
      <c r="V108" s="3">
        <f t="shared" si="1369"/>
        <v>-0.13599999999999923</v>
      </c>
      <c r="W108" s="5"/>
      <c r="X108" s="71">
        <v>62.27</v>
      </c>
      <c r="Y108" s="15"/>
      <c r="Z108" s="10"/>
      <c r="AA108" s="10">
        <f t="shared" ref="AA108" si="1432">Q108-M108</f>
        <v>8.6379999999999999</v>
      </c>
      <c r="AB108" s="10">
        <f t="shared" ref="AB108" si="1433">U108-M108</f>
        <v>8.3040000000000003</v>
      </c>
      <c r="AC108" s="36">
        <f t="shared" ref="AC108" si="1434">H108-M108</f>
        <v>-0.45699999999999985</v>
      </c>
      <c r="AD108" s="36">
        <f t="shared" ref="AD108" si="1435">K108-M108</f>
        <v>-9.6999999999999975E-2</v>
      </c>
      <c r="AE108" s="36">
        <f t="shared" ref="AE108" si="1436">Q108-U108</f>
        <v>0.33399999999999963</v>
      </c>
      <c r="AF108" s="36">
        <f t="shared" ref="AF108" si="1437">M108*1.15</f>
        <v>3.4752999999999994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38">TEXT(MONTH(D109), "00") &amp; "W" &amp; INT((DAY(D109) - 1) / 7) + 1</f>
        <v>04W4</v>
      </c>
      <c r="D109" s="13">
        <v>45769</v>
      </c>
      <c r="E109" s="57">
        <v>2.69</v>
      </c>
      <c r="F109" s="3">
        <f t="shared" si="1360"/>
        <v>-6.999999999999984E-2</v>
      </c>
      <c r="G109" s="25">
        <f t="shared" ref="G109" si="1439">E109-K109</f>
        <v>-0.38500000000000023</v>
      </c>
      <c r="H109" s="57">
        <v>2.6749999999999998</v>
      </c>
      <c r="I109" s="3">
        <f t="shared" si="1362"/>
        <v>-7.0000000000000284E-2</v>
      </c>
      <c r="J109" s="25">
        <f t="shared" ref="J109" si="1440">H109-K109</f>
        <v>-0.40000000000000036</v>
      </c>
      <c r="K109" s="58">
        <v>3.0750000000000002</v>
      </c>
      <c r="L109" s="25">
        <f t="shared" si="1364"/>
        <v>-6.999999999999984E-2</v>
      </c>
      <c r="M109" s="58">
        <v>3.0070000000000001</v>
      </c>
      <c r="N109" s="3">
        <f t="shared" si="1365"/>
        <v>-8.999999999999897E-3</v>
      </c>
      <c r="O109" s="3">
        <f t="shared" ref="O109" si="1441">M109-K109</f>
        <v>-6.800000000000006E-2</v>
      </c>
      <c r="P109" s="32"/>
      <c r="Q109" s="58">
        <v>11.77</v>
      </c>
      <c r="R109" s="25">
        <f t="shared" si="1367"/>
        <v>-0.31500000000000128</v>
      </c>
      <c r="S109" s="76">
        <v>1.1419999999999999</v>
      </c>
      <c r="T109" s="70">
        <v>34.244</v>
      </c>
      <c r="U109" s="79">
        <f t="shared" si="1401"/>
        <v>11.462</v>
      </c>
      <c r="V109" s="3">
        <f t="shared" si="1369"/>
        <v>-0.57000000000000028</v>
      </c>
      <c r="W109" s="5"/>
      <c r="X109" s="71">
        <v>64.31</v>
      </c>
      <c r="Y109" s="15"/>
      <c r="Z109" s="10"/>
      <c r="AA109" s="10">
        <f t="shared" ref="AA109" si="1442">Q109-M109</f>
        <v>8.7629999999999999</v>
      </c>
      <c r="AB109" s="10">
        <f t="shared" ref="AB109" si="1443">U109-M109</f>
        <v>8.4550000000000001</v>
      </c>
      <c r="AC109" s="36">
        <f t="shared" ref="AC109" si="1444">H109-M109</f>
        <v>-0.33200000000000029</v>
      </c>
      <c r="AD109" s="36">
        <f t="shared" ref="AD109" si="1445">K109-M109</f>
        <v>6.800000000000006E-2</v>
      </c>
      <c r="AE109" s="36">
        <f t="shared" ref="AE109" si="1446">Q109-U109</f>
        <v>0.30799999999999983</v>
      </c>
      <c r="AF109" s="36">
        <f t="shared" ref="AF109" si="1447">M109*1.15</f>
        <v>3.4580500000000001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>TEXT(MONTH(D110), "00") &amp; "W" &amp; INT((DAY(D110) - 1) / 7) + 2</f>
        <v>04W4</v>
      </c>
      <c r="D110" s="13">
        <v>45768</v>
      </c>
      <c r="E110" s="57">
        <v>2.76</v>
      </c>
      <c r="F110" s="3">
        <f>E110-E112</f>
        <v>0.10499999999999998</v>
      </c>
      <c r="G110" s="25">
        <f t="shared" ref="G110:G111" si="1448">E110-K110</f>
        <v>-0.38500000000000023</v>
      </c>
      <c r="H110" s="57">
        <v>2.7450000000000001</v>
      </c>
      <c r="I110" s="3">
        <f>H110-H112</f>
        <v>0.15500000000000025</v>
      </c>
      <c r="J110" s="25">
        <f t="shared" ref="J110:J111" si="1449">H110-K110</f>
        <v>-0.39999999999999991</v>
      </c>
      <c r="K110" s="58">
        <v>3.145</v>
      </c>
      <c r="L110" s="25">
        <f>K110-K112</f>
        <v>0.20999999999999996</v>
      </c>
      <c r="M110" s="58">
        <v>3.016</v>
      </c>
      <c r="N110" s="3">
        <f>M110-M112</f>
        <v>-0.22900000000000009</v>
      </c>
      <c r="O110" s="3">
        <f t="shared" ref="O110:O111" si="1450">M110-K110</f>
        <v>-0.129</v>
      </c>
      <c r="P110" s="32"/>
      <c r="Q110" s="58">
        <v>12.085000000000001</v>
      </c>
      <c r="R110" s="25">
        <f>Q110-Q112</f>
        <v>0</v>
      </c>
      <c r="S110" s="76">
        <v>1.1513</v>
      </c>
      <c r="T110" s="70">
        <v>35.656999999999996</v>
      </c>
      <c r="U110" s="79">
        <f t="shared" si="1401"/>
        <v>12.032</v>
      </c>
      <c r="V110" s="3">
        <f>U110-U112</f>
        <v>0.15700000000000003</v>
      </c>
      <c r="W110" s="5"/>
      <c r="X110" s="71">
        <v>63.08</v>
      </c>
      <c r="Y110" s="15"/>
      <c r="Z110" s="10"/>
      <c r="AA110" s="10">
        <f t="shared" ref="AA110:AA111" si="1451">Q110-M110</f>
        <v>9.0690000000000008</v>
      </c>
      <c r="AB110" s="10">
        <f t="shared" ref="AB110:AB111" si="1452">U110-M110</f>
        <v>9.016</v>
      </c>
      <c r="AC110" s="36">
        <f t="shared" ref="AC110:AC111" si="1453">H110-M110</f>
        <v>-0.27099999999999991</v>
      </c>
      <c r="AD110" s="36">
        <f t="shared" ref="AD110:AD111" si="1454">K110-M110</f>
        <v>0.129</v>
      </c>
      <c r="AE110" s="36">
        <f t="shared" ref="AE110:AE111" si="1455">Q110-U110</f>
        <v>5.3000000000000824E-2</v>
      </c>
      <c r="AF110" s="36">
        <f t="shared" ref="AF110:AF111" si="1456">M110*1.15</f>
        <v>3.4683999999999999</v>
      </c>
      <c r="AG110" s="36"/>
      <c r="AH110" s="36"/>
      <c r="AI110" s="36"/>
      <c r="AJ110" s="36"/>
    </row>
    <row r="111" spans="1:36" s="6" customFormat="1" ht="18" customHeight="1" x14ac:dyDescent="0.3">
      <c r="A111" s="6" t="s">
        <v>127</v>
      </c>
      <c r="B111" s="50"/>
      <c r="C111" s="50" t="str">
        <f t="shared" ref="C111" si="1457">TEXT(MONTH(D111), "00") &amp; "W" &amp; INT((DAY(D111) - 1) / 7) + 1</f>
        <v>04W3</v>
      </c>
      <c r="D111" s="13">
        <v>45765</v>
      </c>
      <c r="E111" s="54" t="s">
        <v>81</v>
      </c>
      <c r="F111" s="3" t="e">
        <f t="shared" ref="F111" si="1458">E111-E112</f>
        <v>#VALUE!</v>
      </c>
      <c r="G111" s="25" t="e">
        <f t="shared" si="1448"/>
        <v>#VALUE!</v>
      </c>
      <c r="H111" s="54" t="s">
        <v>81</v>
      </c>
      <c r="I111" s="3" t="e">
        <f t="shared" ref="I111" si="1459">H111-H112</f>
        <v>#VALUE!</v>
      </c>
      <c r="J111" s="25" t="e">
        <f t="shared" si="1449"/>
        <v>#VALUE!</v>
      </c>
      <c r="K111" s="56" t="s">
        <v>81</v>
      </c>
      <c r="L111" s="25" t="e">
        <f t="shared" ref="L111" si="1460">K111-K112</f>
        <v>#VALUE!</v>
      </c>
      <c r="M111" s="56" t="s">
        <v>81</v>
      </c>
      <c r="N111" s="3" t="e">
        <f t="shared" ref="N111" si="1461">M111-M112</f>
        <v>#VALUE!</v>
      </c>
      <c r="O111" s="3" t="e">
        <f t="shared" si="1450"/>
        <v>#VALUE!</v>
      </c>
      <c r="P111" s="32"/>
      <c r="Q111" s="56" t="s">
        <v>81</v>
      </c>
      <c r="R111" s="25" t="e">
        <f t="shared" ref="R111" si="1462">Q111-Q112</f>
        <v>#VALUE!</v>
      </c>
      <c r="S111" s="80" t="s">
        <v>81</v>
      </c>
      <c r="T111" s="80" t="s">
        <v>81</v>
      </c>
      <c r="U111" s="72" t="s">
        <v>81</v>
      </c>
      <c r="V111" s="3" t="e">
        <f t="shared" ref="V111" si="1463">U111-U112</f>
        <v>#VALUE!</v>
      </c>
      <c r="W111" s="5"/>
      <c r="X111" s="69" t="s">
        <v>81</v>
      </c>
      <c r="Y111" s="15"/>
      <c r="Z111" s="10"/>
      <c r="AA111" s="10" t="e">
        <f t="shared" si="1451"/>
        <v>#VALUE!</v>
      </c>
      <c r="AB111" s="10" t="e">
        <f t="shared" si="1452"/>
        <v>#VALUE!</v>
      </c>
      <c r="AC111" s="36" t="e">
        <f t="shared" si="1453"/>
        <v>#VALUE!</v>
      </c>
      <c r="AD111" s="36" t="e">
        <f t="shared" si="1454"/>
        <v>#VALUE!</v>
      </c>
      <c r="AE111" s="36" t="e">
        <f t="shared" si="1455"/>
        <v>#VALUE!</v>
      </c>
      <c r="AF111" s="36" t="e">
        <f t="shared" si="1456"/>
        <v>#VALUE!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464">TEXT(MONTH(D112), "00") &amp; "W" &amp; INT((DAY(D112) - 1) / 7) + 1</f>
        <v>04W3</v>
      </c>
      <c r="D112" s="13">
        <v>45764</v>
      </c>
      <c r="E112" s="75">
        <v>2.6549999999999998</v>
      </c>
      <c r="F112" s="3">
        <f t="shared" ref="F112" si="1465">E112-E113</f>
        <v>-0.25500000000000034</v>
      </c>
      <c r="G112" s="25">
        <f t="shared" ref="G112" si="1466">E112-K112</f>
        <v>-0.28000000000000025</v>
      </c>
      <c r="H112" s="75">
        <v>2.59</v>
      </c>
      <c r="I112" s="3">
        <f t="shared" ref="I112" si="1467">H112-H113</f>
        <v>-0.36500000000000021</v>
      </c>
      <c r="J112" s="25">
        <f t="shared" ref="J112" si="1468">H112-K112</f>
        <v>-0.3450000000000002</v>
      </c>
      <c r="K112" s="74">
        <v>2.9350000000000001</v>
      </c>
      <c r="L112" s="25">
        <f t="shared" ref="L112" si="1469">K112-K113</f>
        <v>-0.27</v>
      </c>
      <c r="M112" s="74">
        <v>3.2450000000000001</v>
      </c>
      <c r="N112" s="3">
        <f t="shared" ref="N112" si="1470">M112-M113</f>
        <v>-1.9999999999997797E-3</v>
      </c>
      <c r="O112" s="3">
        <f t="shared" ref="O112" si="1471">M112-K112</f>
        <v>0.31000000000000005</v>
      </c>
      <c r="P112" s="32"/>
      <c r="Q112" s="74">
        <v>12.085000000000001</v>
      </c>
      <c r="R112" s="25">
        <f t="shared" ref="R112" si="1472">Q112-Q113</f>
        <v>0.22500000000000142</v>
      </c>
      <c r="S112" s="76">
        <v>1.1363000000000001</v>
      </c>
      <c r="T112" s="70">
        <v>35.656999999999996</v>
      </c>
      <c r="U112" s="61">
        <f t="shared" ref="U112" si="1473">ROUND(T112/$U$1*S112,3)</f>
        <v>11.875</v>
      </c>
      <c r="V112" s="3">
        <f t="shared" ref="V112" si="1474">U112-U113</f>
        <v>7.9000000000000625E-2</v>
      </c>
      <c r="W112" s="5"/>
      <c r="X112" s="71">
        <v>64.680000000000007</v>
      </c>
      <c r="Y112" s="15"/>
      <c r="Z112" s="10"/>
      <c r="AA112" s="10">
        <f t="shared" ref="AA112" si="1475">Q112-M112</f>
        <v>8.84</v>
      </c>
      <c r="AB112" s="10">
        <f t="shared" ref="AB112" si="1476">U112-M112</f>
        <v>8.629999999999999</v>
      </c>
      <c r="AC112" s="36">
        <f t="shared" ref="AC112" si="1477">H112-M112</f>
        <v>-0.65500000000000025</v>
      </c>
      <c r="AD112" s="36">
        <f t="shared" ref="AD112" si="1478">K112-M112</f>
        <v>-0.31000000000000005</v>
      </c>
      <c r="AE112" s="36">
        <f t="shared" ref="AE112" si="1479">Q112-U112</f>
        <v>0.21000000000000085</v>
      </c>
      <c r="AF112" s="36">
        <f t="shared" ref="AF112" si="1480">M112*1.15</f>
        <v>3.7317499999999999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:C114" si="1481">TEXT(MONTH(D113), "00") &amp; "W" &amp; INT((DAY(D113) - 1) / 7) + 1</f>
        <v>04W3</v>
      </c>
      <c r="D113" s="13">
        <v>45763</v>
      </c>
      <c r="E113" s="75">
        <v>2.91</v>
      </c>
      <c r="F113" s="3">
        <f t="shared" ref="F113" si="1482">E113-E114</f>
        <v>-8.9999999999999858E-2</v>
      </c>
      <c r="G113" s="25">
        <f t="shared" ref="G113" si="1483">E113-K113</f>
        <v>-0.29499999999999993</v>
      </c>
      <c r="H113" s="75">
        <v>2.9550000000000001</v>
      </c>
      <c r="I113" s="3">
        <f t="shared" ref="I113" si="1484">H113-H114</f>
        <v>-6.999999999999984E-2</v>
      </c>
      <c r="J113" s="25">
        <f t="shared" ref="J113" si="1485">H113-K113</f>
        <v>-0.25</v>
      </c>
      <c r="K113" s="74">
        <v>3.2050000000000001</v>
      </c>
      <c r="L113" s="25">
        <f t="shared" ref="L113:L114" si="1486">K113-K114</f>
        <v>-4.4999999999999929E-2</v>
      </c>
      <c r="M113" s="74">
        <v>3.2469999999999999</v>
      </c>
      <c r="N113" s="3">
        <f t="shared" ref="N113" si="1487">M113-M114</f>
        <v>-8.2000000000000295E-2</v>
      </c>
      <c r="O113" s="3">
        <f t="shared" ref="O113" si="1488">M113-K113</f>
        <v>4.1999999999999815E-2</v>
      </c>
      <c r="P113" s="32"/>
      <c r="Q113" s="74">
        <v>11.86</v>
      </c>
      <c r="R113" s="25">
        <f t="shared" ref="R113:R114" si="1489">Q113-Q114</f>
        <v>-0.60200000000000031</v>
      </c>
      <c r="S113" s="76">
        <v>1.1397999999999999</v>
      </c>
      <c r="T113" s="70">
        <v>35.311999999999998</v>
      </c>
      <c r="U113" s="61">
        <f t="shared" ref="U113:U114" si="1490">ROUND(T113/$U$1*S113,3)</f>
        <v>11.795999999999999</v>
      </c>
      <c r="V113" s="3">
        <f t="shared" ref="V113:V114" si="1491">U113-U114</f>
        <v>0.41999999999999993</v>
      </c>
      <c r="W113" s="5"/>
      <c r="X113" s="71">
        <v>62.47</v>
      </c>
      <c r="Y113" s="15"/>
      <c r="Z113" s="10"/>
      <c r="AA113" s="10">
        <f t="shared" ref="AA113:AA114" si="1492">Q113-M113</f>
        <v>8.6129999999999995</v>
      </c>
      <c r="AB113" s="10">
        <f t="shared" ref="AB113:AB114" si="1493">U113-M113</f>
        <v>8.5489999999999995</v>
      </c>
      <c r="AC113" s="36">
        <f t="shared" ref="AC113:AC114" si="1494">H113-M113</f>
        <v>-0.29199999999999982</v>
      </c>
      <c r="AD113" s="36">
        <f t="shared" ref="AD113:AD114" si="1495">K113-M113</f>
        <v>-4.1999999999999815E-2</v>
      </c>
      <c r="AE113" s="36">
        <f t="shared" ref="AE113:AE114" si="1496">Q113-U113</f>
        <v>6.4000000000000057E-2</v>
      </c>
      <c r="AF113" s="36">
        <f t="shared" ref="AF113:AF114" si="1497">M113*1.15</f>
        <v>3.7340499999999994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si="1481"/>
        <v>04W3</v>
      </c>
      <c r="D114" s="13">
        <v>45762</v>
      </c>
      <c r="E114" s="75">
        <v>3</v>
      </c>
      <c r="F114" s="3">
        <f t="shared" ref="F114" si="1498">E114-E115</f>
        <v>-0.29499999999999993</v>
      </c>
      <c r="G114" s="25">
        <f t="shared" ref="G114" si="1499">E114-K114</f>
        <v>-0.25</v>
      </c>
      <c r="H114" s="75">
        <v>3.0249999999999999</v>
      </c>
      <c r="I114" s="3">
        <f t="shared" ref="I114" si="1500">H114-H115</f>
        <v>-0.28500000000000014</v>
      </c>
      <c r="J114" s="25">
        <f t="shared" ref="J114" si="1501">H114-K114</f>
        <v>-0.22500000000000009</v>
      </c>
      <c r="K114" s="74">
        <v>3.25</v>
      </c>
      <c r="L114" s="25">
        <f t="shared" si="1486"/>
        <v>-0.29999999999999982</v>
      </c>
      <c r="M114" s="74">
        <v>3.3290000000000002</v>
      </c>
      <c r="N114" s="3">
        <f t="shared" ref="N114" si="1502">M114-M115</f>
        <v>4.0000000000000036E-3</v>
      </c>
      <c r="O114" s="3">
        <f t="shared" ref="O114" si="1503">M114-K114</f>
        <v>7.9000000000000181E-2</v>
      </c>
      <c r="P114" s="32"/>
      <c r="Q114" s="74">
        <v>12.462</v>
      </c>
      <c r="R114" s="25">
        <f t="shared" si="1489"/>
        <v>-5.7999999999999829E-2</v>
      </c>
      <c r="S114" s="76">
        <v>1.1281000000000001</v>
      </c>
      <c r="T114" s="70">
        <v>34.406999999999996</v>
      </c>
      <c r="U114" s="61">
        <f t="shared" si="1490"/>
        <v>11.375999999999999</v>
      </c>
      <c r="V114" s="3">
        <f t="shared" si="1491"/>
        <v>-9.9000000000000199E-2</v>
      </c>
      <c r="W114" s="5"/>
      <c r="X114" s="71">
        <v>61.33</v>
      </c>
      <c r="Y114" s="15"/>
      <c r="Z114" s="10"/>
      <c r="AA114" s="10">
        <f t="shared" si="1492"/>
        <v>9.1329999999999991</v>
      </c>
      <c r="AB114" s="10">
        <f t="shared" si="1493"/>
        <v>8.0469999999999988</v>
      </c>
      <c r="AC114" s="36">
        <f t="shared" si="1494"/>
        <v>-0.30400000000000027</v>
      </c>
      <c r="AD114" s="36">
        <f t="shared" si="1495"/>
        <v>-7.9000000000000181E-2</v>
      </c>
      <c r="AE114" s="36">
        <f t="shared" si="1496"/>
        <v>1.0860000000000003</v>
      </c>
      <c r="AF114" s="36">
        <f t="shared" si="1497"/>
        <v>3.8283499999999999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>TEXT(MONTH(D115), "00") &amp; "W" &amp; INT((DAY(D115) - 1) / 7) + 2</f>
        <v>04W3</v>
      </c>
      <c r="D115" s="13">
        <v>45761</v>
      </c>
      <c r="E115" s="75">
        <v>3.2949999999999999</v>
      </c>
      <c r="F115" s="3">
        <f t="shared" ref="F115" si="1504">E115-E116</f>
        <v>0.23499999999999988</v>
      </c>
      <c r="G115" s="25">
        <f t="shared" ref="G115" si="1505">E115-K115</f>
        <v>-0.25499999999999989</v>
      </c>
      <c r="H115" s="75">
        <v>3.31</v>
      </c>
      <c r="I115" s="3">
        <f t="shared" ref="I115" si="1506">H115-H116</f>
        <v>0.22500000000000009</v>
      </c>
      <c r="J115" s="25">
        <f t="shared" ref="J115" si="1507">H115-K115</f>
        <v>-0.23999999999999977</v>
      </c>
      <c r="K115" s="74">
        <v>3.55</v>
      </c>
      <c r="L115" s="25">
        <f t="shared" ref="L115" si="1508">K115-K116</f>
        <v>0.11999999999999966</v>
      </c>
      <c r="M115" s="74">
        <v>3.3250000000000002</v>
      </c>
      <c r="N115" s="3">
        <f t="shared" ref="N115" si="1509">M115-M116</f>
        <v>-0.20199999999999996</v>
      </c>
      <c r="O115" s="3">
        <f t="shared" ref="O115" si="1510">M115-K115</f>
        <v>-0.22499999999999964</v>
      </c>
      <c r="P115" s="32"/>
      <c r="Q115" s="74">
        <v>12.52</v>
      </c>
      <c r="R115" s="25">
        <f t="shared" ref="R115" si="1511">Q115-Q116</f>
        <v>-2.5000000000000355E-2</v>
      </c>
      <c r="S115" s="76">
        <v>1.1349</v>
      </c>
      <c r="T115" s="70">
        <v>34.499000000000002</v>
      </c>
      <c r="U115" s="61">
        <f t="shared" ref="U115" si="1512">ROUND(T115/$U$1*S115,3)</f>
        <v>11.475</v>
      </c>
      <c r="V115" s="3">
        <f t="shared" ref="V115" si="1513">U115-U116</f>
        <v>0.33399999999999963</v>
      </c>
      <c r="W115" s="5"/>
      <c r="X115" s="71">
        <v>61.53</v>
      </c>
      <c r="Y115" s="15"/>
      <c r="Z115" s="10"/>
      <c r="AA115" s="10">
        <f t="shared" ref="AA115" si="1514">Q115-M115</f>
        <v>9.1950000000000003</v>
      </c>
      <c r="AB115" s="10">
        <f t="shared" ref="AB115" si="1515">U115-M115</f>
        <v>8.1499999999999986</v>
      </c>
      <c r="AC115" s="36">
        <f t="shared" ref="AC115" si="1516">H115-M115</f>
        <v>-1.5000000000000124E-2</v>
      </c>
      <c r="AD115" s="36">
        <f t="shared" ref="AD115" si="1517">K115-M115</f>
        <v>0.22499999999999964</v>
      </c>
      <c r="AE115" s="36">
        <f t="shared" ref="AE115" si="1518">Q115-U115</f>
        <v>1.0449999999999999</v>
      </c>
      <c r="AF115" s="36">
        <f t="shared" ref="AF115" si="1519">M115*1.15</f>
        <v>3.82375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20">TEXT(MONTH(D116), "00") &amp; "W" &amp; INT((DAY(D116) - 1) / 7) + 1</f>
        <v>04W2</v>
      </c>
      <c r="D116" s="13">
        <v>45758</v>
      </c>
      <c r="E116" s="75">
        <v>3.06</v>
      </c>
      <c r="F116" s="3">
        <f t="shared" ref="F116" si="1521">E116-E117</f>
        <v>-0.28500000000000014</v>
      </c>
      <c r="G116" s="25">
        <f t="shared" ref="G116" si="1522">E116-K116</f>
        <v>-0.37000000000000011</v>
      </c>
      <c r="H116" s="75">
        <v>3.085</v>
      </c>
      <c r="I116" s="3">
        <f t="shared" ref="I116" si="1523">H116-H117</f>
        <v>-0.24000000000000021</v>
      </c>
      <c r="J116" s="25">
        <f t="shared" ref="J116" si="1524">H116-K116</f>
        <v>-0.3450000000000002</v>
      </c>
      <c r="K116" s="74">
        <v>3.43</v>
      </c>
      <c r="L116" s="25">
        <f t="shared" ref="L116" si="1525">K116-K117</f>
        <v>-0.26499999999999968</v>
      </c>
      <c r="M116" s="74">
        <v>3.5270000000000001</v>
      </c>
      <c r="N116" s="3">
        <f t="shared" ref="N116" si="1526">M116-M117</f>
        <v>-2.9999999999999805E-2</v>
      </c>
      <c r="O116" s="3">
        <f t="shared" ref="O116" si="1527">M116-K116</f>
        <v>9.6999999999999975E-2</v>
      </c>
      <c r="P116" s="32"/>
      <c r="Q116" s="74">
        <v>12.545</v>
      </c>
      <c r="R116" s="25">
        <f t="shared" ref="R116" si="1528">Q116-Q117</f>
        <v>-6.0000000000000497E-2</v>
      </c>
      <c r="S116" s="76">
        <v>1.1359999999999999</v>
      </c>
      <c r="T116" s="70">
        <v>33.463000000000001</v>
      </c>
      <c r="U116" s="61">
        <f t="shared" ref="U116" si="1529">ROUND(T116/$U$1*S116,3)</f>
        <v>11.141</v>
      </c>
      <c r="V116" s="3">
        <f t="shared" ref="V116" si="1530">U116-U117</f>
        <v>0.21499999999999986</v>
      </c>
      <c r="W116" s="5"/>
      <c r="X116" s="71">
        <v>61.5</v>
      </c>
      <c r="Y116" s="15"/>
      <c r="Z116" s="10"/>
      <c r="AA116" s="10">
        <f t="shared" ref="AA116" si="1531">Q116-M116</f>
        <v>9.0180000000000007</v>
      </c>
      <c r="AB116" s="10">
        <f t="shared" ref="AB116" si="1532">U116-M116</f>
        <v>7.6139999999999999</v>
      </c>
      <c r="AC116" s="36">
        <f t="shared" ref="AC116" si="1533">H116-M116</f>
        <v>-0.44200000000000017</v>
      </c>
      <c r="AD116" s="36">
        <f t="shared" ref="AD116" si="1534">K116-M116</f>
        <v>-9.6999999999999975E-2</v>
      </c>
      <c r="AE116" s="36">
        <f t="shared" ref="AE116" si="1535">Q116-U116</f>
        <v>1.4039999999999999</v>
      </c>
      <c r="AF116" s="36">
        <f t="shared" ref="AF116" si="1536">M116*1.15</f>
        <v>4.0560499999999999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37">TEXT(MONTH(D117), "00") &amp; "W" &amp; INT((DAY(D117) - 1) / 7) + 1</f>
        <v>04W2</v>
      </c>
      <c r="D117" s="13">
        <v>45757</v>
      </c>
      <c r="E117" s="75">
        <v>3.3450000000000002</v>
      </c>
      <c r="F117" s="3">
        <f t="shared" ref="F117" si="1538">E117-E118</f>
        <v>0.19000000000000039</v>
      </c>
      <c r="G117" s="25">
        <f t="shared" ref="G117" si="1539">E117-K117</f>
        <v>-0.34999999999999964</v>
      </c>
      <c r="H117" s="75">
        <v>3.3250000000000002</v>
      </c>
      <c r="I117" s="3">
        <f t="shared" ref="I117" si="1540">H117-H118</f>
        <v>0.18000000000000016</v>
      </c>
      <c r="J117" s="25">
        <f t="shared" ref="J117" si="1541">H117-K117</f>
        <v>-0.36999999999999966</v>
      </c>
      <c r="K117" s="74">
        <v>3.6949999999999998</v>
      </c>
      <c r="L117" s="25">
        <f t="shared" ref="L117" si="1542">K117-K118</f>
        <v>0.27</v>
      </c>
      <c r="M117" s="74">
        <v>3.5569999999999999</v>
      </c>
      <c r="N117" s="3">
        <f t="shared" ref="N117" si="1543">M117-M118</f>
        <v>-0.2589999999999999</v>
      </c>
      <c r="O117" s="3">
        <f t="shared" ref="O117" si="1544">M117-K117</f>
        <v>-0.1379999999999999</v>
      </c>
      <c r="P117" s="32"/>
      <c r="Q117" s="74">
        <v>12.605</v>
      </c>
      <c r="R117" s="25">
        <f t="shared" ref="R117" si="1545">Q117-Q118</f>
        <v>-8.0000000000000071E-2</v>
      </c>
      <c r="S117" s="76">
        <v>1.1196999999999999</v>
      </c>
      <c r="T117" s="70">
        <v>33.292999999999999</v>
      </c>
      <c r="U117" s="61">
        <f t="shared" ref="U117" si="1546">ROUND(T117/$U$1*S117,3)</f>
        <v>10.926</v>
      </c>
      <c r="V117" s="3">
        <f t="shared" ref="V117" si="1547">U117-U118</f>
        <v>0.12100000000000044</v>
      </c>
      <c r="W117" s="5"/>
      <c r="X117" s="71">
        <v>60.07</v>
      </c>
      <c r="Y117" s="15"/>
      <c r="Z117" s="10"/>
      <c r="AA117" s="10">
        <f t="shared" ref="AA117" si="1548">Q117-M117</f>
        <v>9.048</v>
      </c>
      <c r="AB117" s="10">
        <f t="shared" ref="AB117" si="1549">U117-M117</f>
        <v>7.3689999999999998</v>
      </c>
      <c r="AC117" s="36">
        <f t="shared" ref="AC117" si="1550">H117-M117</f>
        <v>-0.23199999999999976</v>
      </c>
      <c r="AD117" s="36">
        <f t="shared" ref="AD117" si="1551">K117-M117</f>
        <v>0.1379999999999999</v>
      </c>
      <c r="AE117" s="36">
        <f t="shared" ref="AE117" si="1552">Q117-U117</f>
        <v>1.6790000000000003</v>
      </c>
      <c r="AF117" s="36">
        <f t="shared" ref="AF117" si="1553">M117*1.15</f>
        <v>4.0905499999999995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54">TEXT(MONTH(D118), "00") &amp; "W" &amp; INT((DAY(D118) - 1) / 7) + 1</f>
        <v>04W2</v>
      </c>
      <c r="D118" s="13">
        <v>45756</v>
      </c>
      <c r="E118" s="75">
        <v>3.1549999999999998</v>
      </c>
      <c r="F118" s="3">
        <f t="shared" ref="F118" si="1555">E118-E119</f>
        <v>-0.3400000000000003</v>
      </c>
      <c r="G118" s="25">
        <f t="shared" ref="G118" si="1556">E118-K118</f>
        <v>-0.27</v>
      </c>
      <c r="H118" s="75">
        <v>3.145</v>
      </c>
      <c r="I118" s="3">
        <f t="shared" ref="I118" si="1557">H118-H119</f>
        <v>-0.375</v>
      </c>
      <c r="J118" s="25">
        <f t="shared" ref="J118" si="1558">H118-K118</f>
        <v>-0.2799999999999998</v>
      </c>
      <c r="K118" s="74">
        <v>3.4249999999999998</v>
      </c>
      <c r="L118" s="25">
        <f t="shared" ref="L118" si="1559">K118-K119</f>
        <v>-0.41500000000000004</v>
      </c>
      <c r="M118" s="74">
        <v>3.8159999999999998</v>
      </c>
      <c r="N118" s="3">
        <f t="shared" ref="N118" si="1560">M118-M119</f>
        <v>0.35099999999999998</v>
      </c>
      <c r="O118" s="3">
        <f t="shared" ref="O118" si="1561">M118-K118</f>
        <v>0.39100000000000001</v>
      </c>
      <c r="P118" s="32"/>
      <c r="Q118" s="74">
        <v>12.685</v>
      </c>
      <c r="R118" s="25">
        <f t="shared" ref="R118" si="1562">Q118-Q119</f>
        <v>-8.4999999999999076E-2</v>
      </c>
      <c r="S118" s="76">
        <v>1.0951</v>
      </c>
      <c r="T118" s="70">
        <v>33.665999999999997</v>
      </c>
      <c r="U118" s="61">
        <f t="shared" ref="U118" si="1563">ROUND(T118/$U$1*S118,3)</f>
        <v>10.805</v>
      </c>
      <c r="V118" s="3">
        <f t="shared" ref="V118" si="1564">U118-U119</f>
        <v>-0.82900000000000063</v>
      </c>
      <c r="W118" s="5"/>
      <c r="X118" s="71">
        <v>62.35</v>
      </c>
      <c r="Y118" s="15"/>
      <c r="Z118" s="10"/>
      <c r="AA118" s="10">
        <f t="shared" ref="AA118" si="1565">Q118-M118</f>
        <v>8.8689999999999998</v>
      </c>
      <c r="AB118" s="10">
        <f t="shared" ref="AB118" si="1566">U118-M118</f>
        <v>6.9889999999999999</v>
      </c>
      <c r="AC118" s="36">
        <f t="shared" ref="AC118" si="1567">H118-M118</f>
        <v>-0.67099999999999982</v>
      </c>
      <c r="AD118" s="36">
        <f t="shared" ref="AD118" si="1568">K118-M118</f>
        <v>-0.39100000000000001</v>
      </c>
      <c r="AE118" s="36">
        <f t="shared" ref="AE118" si="1569">Q118-U118</f>
        <v>1.8800000000000008</v>
      </c>
      <c r="AF118" s="36">
        <f t="shared" ref="AF118" si="1570">M118*1.15</f>
        <v>4.3883999999999999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71">TEXT(MONTH(D119), "00") &amp; "W" &amp; INT((DAY(D119) - 1) / 7) + 1</f>
        <v>04W2</v>
      </c>
      <c r="D119" s="13">
        <v>45755</v>
      </c>
      <c r="E119" s="75">
        <v>3.4950000000000001</v>
      </c>
      <c r="F119" s="3">
        <f t="shared" ref="F119" si="1572">E119-E120</f>
        <v>-0.22500000000000009</v>
      </c>
      <c r="G119" s="25">
        <f t="shared" ref="G119" si="1573">E119-K119</f>
        <v>-0.34499999999999975</v>
      </c>
      <c r="H119" s="75">
        <v>3.52</v>
      </c>
      <c r="I119" s="3">
        <f t="shared" ref="I119" si="1574">H119-H120</f>
        <v>-0.16500000000000004</v>
      </c>
      <c r="J119" s="25">
        <f t="shared" ref="J119" si="1575">H119-K119</f>
        <v>-0.31999999999999984</v>
      </c>
      <c r="K119" s="74">
        <v>3.84</v>
      </c>
      <c r="L119" s="25">
        <f t="shared" ref="L119" si="1576">K119-K120</f>
        <v>-0.12000000000000011</v>
      </c>
      <c r="M119" s="74">
        <v>3.4649999999999999</v>
      </c>
      <c r="N119" s="3">
        <f t="shared" ref="N119" si="1577">M119-M120</f>
        <v>-0.18999999999999995</v>
      </c>
      <c r="O119" s="3">
        <f t="shared" ref="O119" si="1578">M119-K119</f>
        <v>-0.375</v>
      </c>
      <c r="P119" s="32"/>
      <c r="Q119" s="74">
        <v>12.77</v>
      </c>
      <c r="R119" s="25">
        <f t="shared" ref="R119" si="1579">Q119-Q120</f>
        <v>-5.0000000000007816E-3</v>
      </c>
      <c r="S119" s="76">
        <v>1.0955999999999999</v>
      </c>
      <c r="T119" s="70">
        <v>36.231000000000002</v>
      </c>
      <c r="U119" s="61">
        <f t="shared" ref="U119" si="1580">ROUND(T119/$U$1*S119,3)</f>
        <v>11.634</v>
      </c>
      <c r="V119" s="3">
        <f t="shared" ref="V119" si="1581">U119-U120</f>
        <v>-0.1899999999999995</v>
      </c>
      <c r="W119" s="5"/>
      <c r="X119" s="71">
        <v>59.58</v>
      </c>
      <c r="Y119" s="15"/>
      <c r="Z119" s="10"/>
      <c r="AA119" s="10">
        <f t="shared" ref="AA119" si="1582">Q119-M119</f>
        <v>9.3049999999999997</v>
      </c>
      <c r="AB119" s="10">
        <f t="shared" ref="AB119" si="1583">U119-M119</f>
        <v>8.1690000000000005</v>
      </c>
      <c r="AC119" s="36">
        <f t="shared" ref="AC119" si="1584">H119-M119</f>
        <v>5.500000000000016E-2</v>
      </c>
      <c r="AD119" s="36">
        <f t="shared" ref="AD119" si="1585">K119-M119</f>
        <v>0.375</v>
      </c>
      <c r="AE119" s="36">
        <f t="shared" ref="AE119" si="1586">Q119-U119</f>
        <v>1.1359999999999992</v>
      </c>
      <c r="AF119" s="36">
        <f t="shared" ref="AF119" si="1587">M119*1.15</f>
        <v>3.9847499999999996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>TEXT(MONTH(D120), "00") &amp; "W" &amp; INT((DAY(D120) - 1) / 7) + 2</f>
        <v>04W2</v>
      </c>
      <c r="D120" s="13">
        <v>45754</v>
      </c>
      <c r="E120" s="75">
        <v>3.72</v>
      </c>
      <c r="F120" s="3">
        <f t="shared" ref="F120" si="1588">E120-E121</f>
        <v>9.5000000000000195E-2</v>
      </c>
      <c r="G120" s="25">
        <f t="shared" ref="G120" si="1589">E120-K120</f>
        <v>-0.23999999999999977</v>
      </c>
      <c r="H120" s="75">
        <v>3.6850000000000001</v>
      </c>
      <c r="I120" s="3">
        <f t="shared" ref="I120" si="1590">H120-H121</f>
        <v>2.4999999999999911E-2</v>
      </c>
      <c r="J120" s="25">
        <f t="shared" ref="J120" si="1591">H120-K120</f>
        <v>-0.27499999999999991</v>
      </c>
      <c r="K120" s="74">
        <v>3.96</v>
      </c>
      <c r="L120" s="25">
        <f t="shared" ref="L120" si="1592">K120-K121</f>
        <v>-8.0000000000000071E-2</v>
      </c>
      <c r="M120" s="74">
        <v>3.6549999999999998</v>
      </c>
      <c r="N120" s="3">
        <f t="shared" ref="N120" si="1593">M120-M121</f>
        <v>-0.18200000000000038</v>
      </c>
      <c r="O120" s="3">
        <f t="shared" ref="O120" si="1594">M120-K120</f>
        <v>-0.30500000000000016</v>
      </c>
      <c r="P120" s="32"/>
      <c r="Q120" s="74">
        <v>12.775</v>
      </c>
      <c r="R120" s="25">
        <f t="shared" ref="R120" si="1595">Q120-Q121</f>
        <v>-0.13999999999999879</v>
      </c>
      <c r="S120" s="76">
        <v>1.0904</v>
      </c>
      <c r="T120" s="70">
        <v>37</v>
      </c>
      <c r="U120" s="61">
        <f t="shared" ref="U120" si="1596">ROUND(T120/$U$1*S120,3)</f>
        <v>11.824</v>
      </c>
      <c r="V120" s="3">
        <f t="shared" ref="V120" si="1597">U120-U121</f>
        <v>0.13700000000000045</v>
      </c>
      <c r="W120" s="5"/>
      <c r="X120" s="71">
        <v>60.7</v>
      </c>
      <c r="Y120" s="15"/>
      <c r="Z120" s="10"/>
      <c r="AA120" s="10">
        <f t="shared" ref="AA120" si="1598">Q120-M120</f>
        <v>9.120000000000001</v>
      </c>
      <c r="AB120" s="10">
        <f t="shared" ref="AB120" si="1599">U120-M120</f>
        <v>8.1690000000000005</v>
      </c>
      <c r="AC120" s="36">
        <f t="shared" ref="AC120" si="1600">H120-M120</f>
        <v>3.0000000000000249E-2</v>
      </c>
      <c r="AD120" s="36">
        <f t="shared" ref="AD120" si="1601">K120-M120</f>
        <v>0.30500000000000016</v>
      </c>
      <c r="AE120" s="36">
        <f t="shared" ref="AE120" si="1602">Q120-U120</f>
        <v>0.95100000000000051</v>
      </c>
      <c r="AF120" s="36">
        <f t="shared" ref="AF120" si="1603">M120*1.15</f>
        <v>4.2032499999999997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:C122" si="1604">TEXT(MONTH(D121), "00") &amp; "W" &amp; INT((DAY(D121) - 1) / 7) + 1</f>
        <v>04W1</v>
      </c>
      <c r="D121" s="13">
        <v>45751</v>
      </c>
      <c r="E121" s="75">
        <v>3.625</v>
      </c>
      <c r="F121" s="3">
        <f t="shared" ref="F121:F122" si="1605">E121-E122</f>
        <v>-0.1549999999999998</v>
      </c>
      <c r="G121" s="25">
        <f t="shared" ref="G121:G122" si="1606">E121-K121</f>
        <v>-0.41500000000000004</v>
      </c>
      <c r="H121" s="75">
        <v>3.66</v>
      </c>
      <c r="I121" s="3">
        <f t="shared" ref="I121:I122" si="1607">H121-H122</f>
        <v>-4.4999999999999929E-2</v>
      </c>
      <c r="J121" s="25">
        <f t="shared" ref="J121:J122" si="1608">H121-K121</f>
        <v>-0.37999999999999989</v>
      </c>
      <c r="K121" s="74">
        <v>4.04</v>
      </c>
      <c r="L121" s="25">
        <f t="shared" ref="L121:L122" si="1609">K121-K122</f>
        <v>-0.16500000000000004</v>
      </c>
      <c r="M121" s="74">
        <v>3.8370000000000002</v>
      </c>
      <c r="N121" s="3">
        <f t="shared" ref="N121:N122" si="1610">M121-M122</f>
        <v>-0.30099999999999971</v>
      </c>
      <c r="O121" s="3">
        <f t="shared" ref="O121:O122" si="1611">M121-K121</f>
        <v>-0.20299999999999985</v>
      </c>
      <c r="P121" s="32"/>
      <c r="Q121" s="74">
        <v>12.914999999999999</v>
      </c>
      <c r="R121" s="25">
        <f t="shared" ref="R121:R122" si="1612">Q121-Q122</f>
        <v>-0.16500000000000092</v>
      </c>
      <c r="S121" s="76">
        <v>1.0954999999999999</v>
      </c>
      <c r="T121" s="70">
        <v>36.401000000000003</v>
      </c>
      <c r="U121" s="61">
        <f t="shared" ref="U121:U122" si="1613">ROUND(T121/$U$1*S121,3)</f>
        <v>11.686999999999999</v>
      </c>
      <c r="V121" s="3">
        <f t="shared" ref="V121:V122" si="1614">U121-U122</f>
        <v>-1.0090000000000003</v>
      </c>
      <c r="W121" s="5"/>
      <c r="X121" s="71">
        <v>61.99</v>
      </c>
      <c r="Y121" s="15"/>
      <c r="Z121" s="10"/>
      <c r="AA121" s="10">
        <f t="shared" ref="AA121:AA122" si="1615">Q121-M121</f>
        <v>9.0779999999999994</v>
      </c>
      <c r="AB121" s="10">
        <f t="shared" ref="AB121:AB122" si="1616">U121-M121</f>
        <v>7.85</v>
      </c>
      <c r="AC121" s="36">
        <f t="shared" ref="AC121:AC122" si="1617">H121-M121</f>
        <v>-0.17700000000000005</v>
      </c>
      <c r="AD121" s="36">
        <f t="shared" ref="AD121:AD122" si="1618">K121-M121</f>
        <v>0.20299999999999985</v>
      </c>
      <c r="AE121" s="36">
        <f t="shared" ref="AE121:AE122" si="1619">Q121-U121</f>
        <v>1.2279999999999998</v>
      </c>
      <c r="AF121" s="36">
        <f t="shared" ref="AF121:AF122" si="1620">M121*1.15</f>
        <v>4.4125499999999995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si="1604"/>
        <v>04W1</v>
      </c>
      <c r="D122" s="13">
        <v>45750</v>
      </c>
      <c r="E122" s="75">
        <v>3.78</v>
      </c>
      <c r="F122" s="3">
        <f t="shared" si="1605"/>
        <v>0.16499999999999959</v>
      </c>
      <c r="G122" s="25">
        <f t="shared" si="1606"/>
        <v>-0.42500000000000027</v>
      </c>
      <c r="H122" s="75">
        <v>3.7050000000000001</v>
      </c>
      <c r="I122" s="3">
        <f t="shared" si="1607"/>
        <v>0.14500000000000002</v>
      </c>
      <c r="J122" s="25">
        <f t="shared" si="1608"/>
        <v>-0.5</v>
      </c>
      <c r="K122" s="74">
        <v>4.2050000000000001</v>
      </c>
      <c r="L122" s="25">
        <f t="shared" si="1609"/>
        <v>0.16000000000000014</v>
      </c>
      <c r="M122" s="74">
        <v>4.1379999999999999</v>
      </c>
      <c r="N122" s="3">
        <f t="shared" si="1610"/>
        <v>8.3000000000000185E-2</v>
      </c>
      <c r="O122" s="3">
        <f t="shared" si="1611"/>
        <v>-6.7000000000000171E-2</v>
      </c>
      <c r="P122" s="32"/>
      <c r="Q122" s="74">
        <v>13.08</v>
      </c>
      <c r="R122" s="25">
        <f t="shared" si="1612"/>
        <v>-0.10500000000000043</v>
      </c>
      <c r="S122" s="76">
        <v>1.105</v>
      </c>
      <c r="T122" s="70">
        <v>39.203000000000003</v>
      </c>
      <c r="U122" s="61">
        <f t="shared" si="1613"/>
        <v>12.696</v>
      </c>
      <c r="V122" s="3">
        <f t="shared" si="1614"/>
        <v>-0.43100000000000094</v>
      </c>
      <c r="W122" s="5"/>
      <c r="X122" s="71">
        <v>66.95</v>
      </c>
      <c r="Y122" s="15"/>
      <c r="Z122" s="10"/>
      <c r="AA122" s="10">
        <f t="shared" si="1615"/>
        <v>8.9420000000000002</v>
      </c>
      <c r="AB122" s="10">
        <f t="shared" si="1616"/>
        <v>8.5579999999999998</v>
      </c>
      <c r="AC122" s="36">
        <f t="shared" si="1617"/>
        <v>-0.43299999999999983</v>
      </c>
      <c r="AD122" s="36">
        <f t="shared" si="1618"/>
        <v>6.7000000000000171E-2</v>
      </c>
      <c r="AE122" s="36">
        <f t="shared" si="1619"/>
        <v>0.38400000000000034</v>
      </c>
      <c r="AF122" s="36">
        <f t="shared" si="1620"/>
        <v>4.7586999999999993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21">TEXT(MONTH(D123), "00") &amp; "W" &amp; INT((DAY(D123) - 1) / 7) + 1</f>
        <v>04W1</v>
      </c>
      <c r="D123" s="13">
        <v>45749</v>
      </c>
      <c r="E123" s="75">
        <v>3.6150000000000002</v>
      </c>
      <c r="F123" s="3">
        <f t="shared" ref="F123" si="1622">E123-E124</f>
        <v>-3.9999999999999591E-2</v>
      </c>
      <c r="G123" s="25">
        <f t="shared" ref="G123" si="1623">E123-K123</f>
        <v>-0.42999999999999972</v>
      </c>
      <c r="H123" s="75">
        <v>3.56</v>
      </c>
      <c r="I123" s="3">
        <f t="shared" ref="I123" si="1624">H123-H124</f>
        <v>-0.10000000000000009</v>
      </c>
      <c r="J123" s="25">
        <f t="shared" ref="J123" si="1625">H123-K123</f>
        <v>-0.48499999999999988</v>
      </c>
      <c r="K123" s="74">
        <v>4.0449999999999999</v>
      </c>
      <c r="L123" s="25">
        <f t="shared" ref="L123" si="1626">K123-K124</f>
        <v>8.4999999999999964E-2</v>
      </c>
      <c r="M123" s="74">
        <v>4.0549999999999997</v>
      </c>
      <c r="N123" s="3">
        <f t="shared" ref="N123" si="1627">M123-M124</f>
        <v>0.10399999999999965</v>
      </c>
      <c r="O123" s="3">
        <f t="shared" ref="O123" si="1628">M123-K123</f>
        <v>9.9999999999997868E-3</v>
      </c>
      <c r="P123" s="32"/>
      <c r="Q123" s="74">
        <v>13.185</v>
      </c>
      <c r="R123" s="25">
        <f t="shared" ref="R123" si="1629">Q123-Q124</f>
        <v>-3.9999999999999147E-2</v>
      </c>
      <c r="S123" s="76">
        <v>1.0854999999999999</v>
      </c>
      <c r="T123" s="70">
        <v>41.262999999999998</v>
      </c>
      <c r="U123" s="61">
        <f t="shared" ref="U123" si="1630">ROUND(T123/$U$1*S123,3)</f>
        <v>13.127000000000001</v>
      </c>
      <c r="V123" s="3">
        <f t="shared" ref="V123" si="1631">U123-U124</f>
        <v>-0.30100000000000016</v>
      </c>
      <c r="W123" s="5"/>
      <c r="X123" s="71">
        <v>71.709999999999994</v>
      </c>
      <c r="Y123" s="15"/>
      <c r="Z123" s="10"/>
      <c r="AA123" s="10">
        <f t="shared" ref="AA123" si="1632">Q123-M123</f>
        <v>9.1300000000000008</v>
      </c>
      <c r="AB123" s="10">
        <f t="shared" ref="AB123" si="1633">U123-M123</f>
        <v>9.072000000000001</v>
      </c>
      <c r="AC123" s="36">
        <f t="shared" ref="AC123" si="1634">H123-M123</f>
        <v>-0.49499999999999966</v>
      </c>
      <c r="AD123" s="36">
        <f t="shared" ref="AD123" si="1635">K123-M123</f>
        <v>-9.9999999999997868E-3</v>
      </c>
      <c r="AE123" s="36">
        <f t="shared" ref="AE123" si="1636">Q123-U123</f>
        <v>5.7999999999999829E-2</v>
      </c>
      <c r="AF123" s="36">
        <f t="shared" ref="AF123" si="1637">M123*1.15</f>
        <v>4.6632499999999997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38">TEXT(MONTH(D124), "00") &amp; "W" &amp; INT((DAY(D124) - 1) / 7) + 1</f>
        <v>04W1</v>
      </c>
      <c r="D124" s="13">
        <v>45748</v>
      </c>
      <c r="E124" s="75">
        <v>3.6549999999999998</v>
      </c>
      <c r="F124" s="3">
        <f t="shared" ref="F124" si="1639">E124-E125</f>
        <v>2.0000000000000018E-2</v>
      </c>
      <c r="G124" s="25">
        <f t="shared" ref="G124" si="1640">E124-K124</f>
        <v>-0.30500000000000016</v>
      </c>
      <c r="H124" s="75">
        <v>3.66</v>
      </c>
      <c r="I124" s="3">
        <f t="shared" ref="I124" si="1641">H124-H125</f>
        <v>2.5000000000000355E-2</v>
      </c>
      <c r="J124" s="25">
        <f t="shared" ref="J124" si="1642">H124-K124</f>
        <v>-0.29999999999999982</v>
      </c>
      <c r="K124" s="74">
        <v>3.96</v>
      </c>
      <c r="L124" s="25">
        <f t="shared" ref="L124" si="1643">K124-K125</f>
        <v>-0.16500000000000004</v>
      </c>
      <c r="M124" s="74">
        <v>3.9510000000000001</v>
      </c>
      <c r="N124" s="3">
        <f t="shared" ref="N124" si="1644">M124-M125</f>
        <v>-0.16799999999999971</v>
      </c>
      <c r="O124" s="3">
        <f t="shared" ref="O124" si="1645">M124-K124</f>
        <v>-8.999999999999897E-3</v>
      </c>
      <c r="P124" s="32"/>
      <c r="Q124" s="74">
        <v>13.225</v>
      </c>
      <c r="R124" s="25">
        <f t="shared" ref="R124" si="1646">Q124-Q125</f>
        <v>0.15000000000000036</v>
      </c>
      <c r="S124" s="76">
        <v>1.0792999999999999</v>
      </c>
      <c r="T124" s="70">
        <v>42.45</v>
      </c>
      <c r="U124" s="61">
        <f t="shared" ref="U124" si="1647">ROUND(T124/$U$1*S124,3)</f>
        <v>13.428000000000001</v>
      </c>
      <c r="V124" s="3">
        <f t="shared" ref="V124" si="1648">U124-U125</f>
        <v>0.53500000000000014</v>
      </c>
      <c r="W124" s="5"/>
      <c r="X124" s="71">
        <v>71.2</v>
      </c>
      <c r="Y124" s="15"/>
      <c r="Z124" s="10"/>
      <c r="AA124" s="10">
        <f t="shared" ref="AA124" si="1649">Q124-M124</f>
        <v>9.2739999999999991</v>
      </c>
      <c r="AB124" s="10">
        <f t="shared" ref="AB124" si="1650">U124-M124</f>
        <v>9.4770000000000003</v>
      </c>
      <c r="AC124" s="36">
        <f t="shared" ref="AC124" si="1651">H124-M124</f>
        <v>-0.29099999999999993</v>
      </c>
      <c r="AD124" s="36">
        <f t="shared" ref="AD124" si="1652">K124-M124</f>
        <v>8.999999999999897E-3</v>
      </c>
      <c r="AE124" s="36">
        <f t="shared" ref="AE124" si="1653">Q124-U124</f>
        <v>-0.20300000000000118</v>
      </c>
      <c r="AF124" s="36">
        <f t="shared" ref="AF124" si="1654">M124*1.15</f>
        <v>4.5436499999999995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">
        <v>124</v>
      </c>
      <c r="D125" s="13">
        <v>45747</v>
      </c>
      <c r="E125" s="75">
        <v>3.6349999999999998</v>
      </c>
      <c r="F125" s="3">
        <f t="shared" ref="F125" si="1655">E125-E126</f>
        <v>0.48</v>
      </c>
      <c r="G125" s="25">
        <f t="shared" ref="G125" si="1656">E125-K125</f>
        <v>-0.49000000000000021</v>
      </c>
      <c r="H125" s="75">
        <v>3.6349999999999998</v>
      </c>
      <c r="I125" s="3">
        <f t="shared" ref="I125" si="1657">H125-H126</f>
        <v>0.48499999999999988</v>
      </c>
      <c r="J125" s="25">
        <f t="shared" ref="J125" si="1658">H125-K125</f>
        <v>-0.49000000000000021</v>
      </c>
      <c r="K125" s="74">
        <v>4.125</v>
      </c>
      <c r="L125" s="25">
        <f t="shared" ref="L125" si="1659">K125-K126</f>
        <v>0.23499999999999988</v>
      </c>
      <c r="M125" s="74">
        <v>4.1189999999999998</v>
      </c>
      <c r="N125" s="3">
        <f t="shared" ref="N125" si="1660">M125-M126</f>
        <v>5.3999999999999382E-2</v>
      </c>
      <c r="O125" s="3">
        <f t="shared" ref="O125" si="1661">M125-K125</f>
        <v>-6.0000000000002274E-3</v>
      </c>
      <c r="P125" s="32"/>
      <c r="Q125" s="74">
        <v>13.074999999999999</v>
      </c>
      <c r="R125" s="25">
        <f t="shared" ref="R125" si="1662">Q125-Q126</f>
        <v>-1.0000000000001563E-2</v>
      </c>
      <c r="S125" s="76">
        <v>1.0817000000000001</v>
      </c>
      <c r="T125" s="70">
        <v>40.667000000000002</v>
      </c>
      <c r="U125" s="61">
        <f t="shared" ref="U125" si="1663">ROUND(T125/$U$1*S125,3)</f>
        <v>12.893000000000001</v>
      </c>
      <c r="V125" s="3">
        <f t="shared" ref="V125" si="1664">U125-U126</f>
        <v>1.4000000000001123E-2</v>
      </c>
      <c r="W125" s="5"/>
      <c r="X125" s="71">
        <v>71.48</v>
      </c>
      <c r="Y125" s="15"/>
      <c r="Z125" s="10"/>
      <c r="AA125" s="10">
        <f t="shared" ref="AA125" si="1665">Q125-M125</f>
        <v>8.9559999999999995</v>
      </c>
      <c r="AB125" s="10">
        <f t="shared" ref="AB125" si="1666">U125-M125</f>
        <v>8.7740000000000009</v>
      </c>
      <c r="AC125" s="36">
        <f t="shared" ref="AC125" si="1667">H125-M125</f>
        <v>-0.48399999999999999</v>
      </c>
      <c r="AD125" s="36">
        <f t="shared" ref="AD125" si="1668">K125-M125</f>
        <v>6.0000000000002274E-3</v>
      </c>
      <c r="AE125" s="36">
        <f t="shared" ref="AE125" si="1669">Q125-U125</f>
        <v>0.18199999999999861</v>
      </c>
      <c r="AF125" s="36">
        <f t="shared" ref="AF125" si="1670">M125*1.15</f>
        <v>4.7368499999999996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71">TEXT(MONTH(D126), "00") &amp; "W" &amp; INT((DAY(D126) - 1) / 7) + 1</f>
        <v>03W4</v>
      </c>
      <c r="D126" s="13">
        <v>45744</v>
      </c>
      <c r="E126" s="75">
        <v>3.1549999999999998</v>
      </c>
      <c r="F126" s="3">
        <f t="shared" ref="F126" si="1672">E126-E127</f>
        <v>-8.5000000000000409E-2</v>
      </c>
      <c r="G126" s="25">
        <f t="shared" ref="G126" si="1673">E126-K126</f>
        <v>-0.73500000000000032</v>
      </c>
      <c r="H126" s="75">
        <v>3.15</v>
      </c>
      <c r="I126" s="3">
        <f t="shared" ref="I126" si="1674">H126-H127</f>
        <v>-0.12000000000000011</v>
      </c>
      <c r="J126" s="25">
        <f t="shared" ref="J126" si="1675">H126-K126</f>
        <v>-0.74000000000000021</v>
      </c>
      <c r="K126" s="74">
        <v>3.89</v>
      </c>
      <c r="L126" s="25">
        <f t="shared" ref="L126" si="1676">K126-K127</f>
        <v>2.0000000000000018E-2</v>
      </c>
      <c r="M126" s="74">
        <v>4.0650000000000004</v>
      </c>
      <c r="N126" s="3">
        <f t="shared" ref="N126" si="1677">M126-M127</f>
        <v>0.11500000000000021</v>
      </c>
      <c r="O126" s="3">
        <f t="shared" ref="O126" si="1678">M126-K126</f>
        <v>0.17500000000000027</v>
      </c>
      <c r="P126" s="32"/>
      <c r="Q126" s="74">
        <v>13.085000000000001</v>
      </c>
      <c r="R126" s="25">
        <f t="shared" ref="R126" si="1679">Q126-Q127</f>
        <v>-8.9999999999999858E-2</v>
      </c>
      <c r="S126" s="76">
        <v>1.0827</v>
      </c>
      <c r="T126" s="70">
        <v>40.587000000000003</v>
      </c>
      <c r="U126" s="61">
        <f t="shared" ref="U126" si="1680">ROUND(T126/$U$1*S126,3)</f>
        <v>12.879</v>
      </c>
      <c r="V126" s="3">
        <f t="shared" ref="V126" si="1681">U126-U127</f>
        <v>-0.1639999999999997</v>
      </c>
      <c r="W126" s="5"/>
      <c r="X126" s="71">
        <v>69.36</v>
      </c>
      <c r="Y126" s="15"/>
      <c r="Z126" s="10"/>
      <c r="AA126" s="10">
        <f t="shared" ref="AA126" si="1682">Q126-M126</f>
        <v>9.02</v>
      </c>
      <c r="AB126" s="10">
        <f t="shared" ref="AB126" si="1683">U126-M126</f>
        <v>8.8140000000000001</v>
      </c>
      <c r="AC126" s="36">
        <f t="shared" ref="AC126" si="1684">H126-M126</f>
        <v>-0.91500000000000048</v>
      </c>
      <c r="AD126" s="36">
        <f t="shared" ref="AD126" si="1685">K126-M126</f>
        <v>-0.17500000000000027</v>
      </c>
      <c r="AE126" s="36">
        <f t="shared" ref="AE126" si="1686">Q126-U126</f>
        <v>0.20600000000000129</v>
      </c>
      <c r="AF126" s="36">
        <f t="shared" ref="AF126" si="1687">M126*1.15</f>
        <v>4.6747500000000004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688">TEXT(MONTH(D127), "00") &amp; "W" &amp; INT((DAY(D127) - 1) / 7) + 1</f>
        <v>03W4</v>
      </c>
      <c r="D127" s="13">
        <v>45743</v>
      </c>
      <c r="E127" s="75">
        <v>3.24</v>
      </c>
      <c r="F127" s="3">
        <f t="shared" ref="F127" si="1689">E127-E128</f>
        <v>-0.14499999999999957</v>
      </c>
      <c r="G127" s="25">
        <f t="shared" ref="G127" si="1690">E127-K127</f>
        <v>-0.62999999999999989</v>
      </c>
      <c r="H127" s="75">
        <v>3.27</v>
      </c>
      <c r="I127" s="3">
        <f t="shared" ref="I127" si="1691">H127-H128</f>
        <v>-0.12999999999999989</v>
      </c>
      <c r="J127" s="25">
        <f t="shared" ref="J127" si="1692">H127-K127</f>
        <v>-0.60000000000000009</v>
      </c>
      <c r="K127" s="74">
        <v>3.87</v>
      </c>
      <c r="L127" s="25">
        <f t="shared" ref="L127" si="1693">K127-K128</f>
        <v>1.5000000000000124E-2</v>
      </c>
      <c r="M127" s="74">
        <v>3.95</v>
      </c>
      <c r="N127" s="3">
        <f t="shared" ref="N127" si="1694">M127-M128</f>
        <v>8.8999999999999968E-2</v>
      </c>
      <c r="O127" s="3">
        <f t="shared" ref="O127" si="1695">M127-K127</f>
        <v>8.0000000000000071E-2</v>
      </c>
      <c r="P127" s="32"/>
      <c r="Q127" s="74">
        <v>13.175000000000001</v>
      </c>
      <c r="R127" s="25">
        <f t="shared" ref="R127" si="1696">Q127-Q128</f>
        <v>-2.4999999999998579E-2</v>
      </c>
      <c r="S127" s="76">
        <v>1.0801000000000001</v>
      </c>
      <c r="T127" s="70">
        <v>41.201999999999998</v>
      </c>
      <c r="U127" s="61">
        <f t="shared" ref="U127" si="1697">ROUND(T127/$U$1*S127,3)</f>
        <v>13.042999999999999</v>
      </c>
      <c r="V127" s="3">
        <f t="shared" ref="V127" si="1698">U127-U128</f>
        <v>0.1639999999999997</v>
      </c>
      <c r="W127" s="5"/>
      <c r="X127" s="71">
        <v>69.92</v>
      </c>
      <c r="Y127" s="15"/>
      <c r="Z127" s="10"/>
      <c r="AA127" s="10">
        <f t="shared" ref="AA127" si="1699">Q127-M127</f>
        <v>9.2250000000000014</v>
      </c>
      <c r="AB127" s="10">
        <f t="shared" ref="AB127" si="1700">U127-M127</f>
        <v>9.093</v>
      </c>
      <c r="AC127" s="36">
        <f t="shared" ref="AC127" si="1701">H127-M127</f>
        <v>-0.68000000000000016</v>
      </c>
      <c r="AD127" s="36">
        <f t="shared" ref="AD127" si="1702">K127-M127</f>
        <v>-8.0000000000000071E-2</v>
      </c>
      <c r="AE127" s="36">
        <f t="shared" ref="AE127" si="1703">Q127-U127</f>
        <v>0.13200000000000145</v>
      </c>
      <c r="AF127" s="36">
        <f t="shared" ref="AF127" si="1704">M127*1.15</f>
        <v>4.5424999999999995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05">TEXT(MONTH(D128), "00") &amp; "W" &amp; INT((DAY(D128) - 1) / 7) + 1</f>
        <v>03W4</v>
      </c>
      <c r="D128" s="13">
        <v>45742</v>
      </c>
      <c r="E128" s="75">
        <v>3.3849999999999998</v>
      </c>
      <c r="F128" s="3">
        <f t="shared" ref="F128" si="1706">E128-E129</f>
        <v>-7.0000000000000284E-2</v>
      </c>
      <c r="G128" s="25">
        <f t="shared" ref="G128" si="1707">E128-K128</f>
        <v>-0.4700000000000002</v>
      </c>
      <c r="H128" s="75">
        <v>3.4</v>
      </c>
      <c r="I128" s="3">
        <f t="shared" ref="I128" si="1708">H128-H129</f>
        <v>-0.13500000000000023</v>
      </c>
      <c r="J128" s="25">
        <f t="shared" ref="J128" si="1709">H128-K128</f>
        <v>-0.45500000000000007</v>
      </c>
      <c r="K128" s="74">
        <v>3.855</v>
      </c>
      <c r="L128" s="25">
        <f t="shared" ref="L128" si="1710">K128-K129</f>
        <v>-8.0000000000000071E-2</v>
      </c>
      <c r="M128" s="74">
        <v>3.8610000000000002</v>
      </c>
      <c r="N128" s="3">
        <f t="shared" ref="N128" si="1711">M128-M129</f>
        <v>2.1000000000000352E-2</v>
      </c>
      <c r="O128" s="3">
        <f t="shared" ref="O128" si="1712">M128-K128</f>
        <v>6.0000000000002274E-3</v>
      </c>
      <c r="P128" s="32"/>
      <c r="Q128" s="74">
        <v>13.2</v>
      </c>
      <c r="R128" s="25">
        <f t="shared" ref="R128" si="1713">Q128-Q129</f>
        <v>4.9999999999998934E-2</v>
      </c>
      <c r="S128" s="76">
        <v>1.0751999999999999</v>
      </c>
      <c r="T128" s="70">
        <v>40.869999999999997</v>
      </c>
      <c r="U128" s="61">
        <f t="shared" ref="U128" si="1714">ROUND(T128/$U$1*S128,3)</f>
        <v>12.879</v>
      </c>
      <c r="V128" s="3">
        <f t="shared" ref="V128" si="1715">U128-U129</f>
        <v>-0.2629999999999999</v>
      </c>
      <c r="W128" s="5"/>
      <c r="X128" s="71">
        <v>69.650000000000006</v>
      </c>
      <c r="Y128" s="15"/>
      <c r="Z128" s="10"/>
      <c r="AA128" s="10">
        <f t="shared" ref="AA128" si="1716">Q128-M128</f>
        <v>9.3389999999999986</v>
      </c>
      <c r="AB128" s="10">
        <f t="shared" ref="AB128" si="1717">U128-M128</f>
        <v>9.0179999999999989</v>
      </c>
      <c r="AC128" s="36">
        <f t="shared" ref="AC128" si="1718">H128-M128</f>
        <v>-0.4610000000000003</v>
      </c>
      <c r="AD128" s="36">
        <f t="shared" ref="AD128" si="1719">K128-M128</f>
        <v>-6.0000000000002274E-3</v>
      </c>
      <c r="AE128" s="36">
        <f t="shared" ref="AE128" si="1720">Q128-U128</f>
        <v>0.32099999999999973</v>
      </c>
      <c r="AF128" s="36">
        <f t="shared" ref="AF128" si="1721">M128*1.15</f>
        <v>4.44015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:C130" si="1722">TEXT(MONTH(D129), "00") &amp; "W" &amp; INT((DAY(D129) - 1) / 7) + 1</f>
        <v>03W4</v>
      </c>
      <c r="D129" s="13">
        <v>45741</v>
      </c>
      <c r="E129" s="75">
        <v>3.4550000000000001</v>
      </c>
      <c r="F129" s="3">
        <f>E129-E130</f>
        <v>-4.4999999999999929E-2</v>
      </c>
      <c r="G129" s="25">
        <f t="shared" ref="G129:G130" si="1723">E129-K129</f>
        <v>-0.48</v>
      </c>
      <c r="H129" s="75">
        <v>3.5350000000000001</v>
      </c>
      <c r="I129" s="3">
        <f>H129-H130</f>
        <v>-9.9999999999997868E-3</v>
      </c>
      <c r="J129" s="25">
        <f t="shared" ref="J129:J130" si="1724">H129-K129</f>
        <v>-0.39999999999999991</v>
      </c>
      <c r="K129" s="74">
        <v>3.9350000000000001</v>
      </c>
      <c r="L129" s="25">
        <f>K129-K130</f>
        <v>-9.0000000000000302E-2</v>
      </c>
      <c r="M129" s="74">
        <v>3.84</v>
      </c>
      <c r="N129" s="3">
        <f>M129-M130</f>
        <v>-7.4000000000000288E-2</v>
      </c>
      <c r="O129" s="3">
        <f t="shared" ref="O129:O130" si="1725">M129-K129</f>
        <v>-9.5000000000000195E-2</v>
      </c>
      <c r="P129" s="32"/>
      <c r="Q129" s="74">
        <v>13.15</v>
      </c>
      <c r="R129" s="25">
        <f>Q129-Q130</f>
        <v>-0.23499999999999943</v>
      </c>
      <c r="S129" s="76">
        <v>1.0790999999999999</v>
      </c>
      <c r="T129" s="70">
        <v>41.555</v>
      </c>
      <c r="U129" s="61">
        <f t="shared" ref="U129:U130" si="1726">ROUND(T129/$U$1*S129,3)</f>
        <v>13.141999999999999</v>
      </c>
      <c r="V129" s="3">
        <f>U129-U130</f>
        <v>-0.38900000000000112</v>
      </c>
      <c r="W129" s="5"/>
      <c r="X129" s="71">
        <v>69</v>
      </c>
      <c r="Y129" s="15"/>
      <c r="Z129" s="10"/>
      <c r="AA129" s="10">
        <f t="shared" ref="AA129:AA130" si="1727">Q129-M129</f>
        <v>9.31</v>
      </c>
      <c r="AB129" s="10">
        <f t="shared" ref="AB129:AB130" si="1728">U129-M129</f>
        <v>9.3019999999999996</v>
      </c>
      <c r="AC129" s="36">
        <f t="shared" ref="AC129:AC130" si="1729">H129-M129</f>
        <v>-0.30499999999999972</v>
      </c>
      <c r="AD129" s="36">
        <f t="shared" ref="AD129:AD130" si="1730">K129-M129</f>
        <v>9.5000000000000195E-2</v>
      </c>
      <c r="AE129" s="36">
        <f t="shared" ref="AE129:AE130" si="1731">Q129-U129</f>
        <v>8.0000000000008953E-3</v>
      </c>
      <c r="AF129" s="36">
        <f t="shared" ref="AF129:AF130" si="1732">M129*1.15</f>
        <v>4.4159999999999995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22"/>
        <v>03W4</v>
      </c>
      <c r="D130" s="13">
        <v>45740</v>
      </c>
      <c r="E130" s="75">
        <v>3.5</v>
      </c>
      <c r="F130" s="3">
        <f t="shared" ref="F130" si="1733">E130-E131</f>
        <v>-4.9999999999999822E-2</v>
      </c>
      <c r="G130" s="25">
        <f t="shared" si="1723"/>
        <v>-0.52500000000000036</v>
      </c>
      <c r="H130" s="75">
        <v>3.5449999999999999</v>
      </c>
      <c r="I130" s="3">
        <f t="shared" ref="I130" si="1734">H130-H131</f>
        <v>4.0000000000000036E-2</v>
      </c>
      <c r="J130" s="25">
        <f t="shared" si="1724"/>
        <v>-0.48000000000000043</v>
      </c>
      <c r="K130" s="74">
        <v>4.0250000000000004</v>
      </c>
      <c r="L130" s="25">
        <f t="shared" ref="L130" si="1735">K130-K131</f>
        <v>8.0000000000000515E-2</v>
      </c>
      <c r="M130" s="74">
        <v>3.9140000000000001</v>
      </c>
      <c r="N130" s="3">
        <f t="shared" ref="N130" si="1736">M130-M131</f>
        <v>-6.5999999999999837E-2</v>
      </c>
      <c r="O130" s="3">
        <f t="shared" si="1725"/>
        <v>-0.11100000000000021</v>
      </c>
      <c r="P130" s="32"/>
      <c r="Q130" s="74">
        <v>13.385</v>
      </c>
      <c r="R130" s="25">
        <f t="shared" ref="R130" si="1737">Q130-Q131</f>
        <v>0</v>
      </c>
      <c r="S130" s="76">
        <v>1.08</v>
      </c>
      <c r="T130" s="70">
        <v>42.747999999999998</v>
      </c>
      <c r="U130" s="61">
        <f t="shared" si="1726"/>
        <v>13.531000000000001</v>
      </c>
      <c r="V130" s="3">
        <f t="shared" ref="V130" si="1738">U130-U131</f>
        <v>2.8000000000000469E-2</v>
      </c>
      <c r="W130" s="5"/>
      <c r="X130" s="71">
        <v>69.11</v>
      </c>
      <c r="Y130" s="15"/>
      <c r="Z130" s="10"/>
      <c r="AA130" s="10">
        <f t="shared" si="1727"/>
        <v>9.4710000000000001</v>
      </c>
      <c r="AB130" s="10">
        <f t="shared" si="1728"/>
        <v>9.6170000000000009</v>
      </c>
      <c r="AC130" s="36">
        <f t="shared" si="1729"/>
        <v>-0.36900000000000022</v>
      </c>
      <c r="AD130" s="36">
        <f t="shared" si="1730"/>
        <v>0.11100000000000021</v>
      </c>
      <c r="AE130" s="36">
        <f t="shared" si="1731"/>
        <v>-0.1460000000000008</v>
      </c>
      <c r="AF130" s="36">
        <f t="shared" si="1732"/>
        <v>4.5011000000000001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39">TEXT(MONTH(D131), "00") &amp; "W" &amp; INT((DAY(D131) - 1) / 7) + 1</f>
        <v>03W3</v>
      </c>
      <c r="D131" s="13">
        <v>45737</v>
      </c>
      <c r="E131" s="75">
        <v>3.55</v>
      </c>
      <c r="F131" s="3">
        <f t="shared" ref="F131" si="1740">E131-E132</f>
        <v>-5.0000000000003375E-3</v>
      </c>
      <c r="G131" s="25">
        <f t="shared" ref="G131" si="1741">E131-K131</f>
        <v>-0.39500000000000002</v>
      </c>
      <c r="H131" s="75">
        <v>3.5049999999999999</v>
      </c>
      <c r="I131" s="3">
        <f t="shared" ref="I131" si="1742">H131-H132</f>
        <v>-2.4999999999999911E-2</v>
      </c>
      <c r="J131" s="25">
        <f t="shared" ref="J131" si="1743">H131-K131</f>
        <v>-0.43999999999999995</v>
      </c>
      <c r="K131" s="74">
        <v>3.9449999999999998</v>
      </c>
      <c r="L131" s="25">
        <f t="shared" ref="L131" si="1744">K131-K132</f>
        <v>-0.26000000000000023</v>
      </c>
      <c r="M131" s="74">
        <v>3.98</v>
      </c>
      <c r="N131" s="3">
        <f t="shared" ref="N131" si="1745">M131-M132</f>
        <v>4.9999999999998934E-3</v>
      </c>
      <c r="O131" s="3">
        <f t="shared" ref="O131" si="1746">M131-K131</f>
        <v>3.5000000000000142E-2</v>
      </c>
      <c r="P131" s="32"/>
      <c r="Q131" s="74">
        <v>13.385</v>
      </c>
      <c r="R131" s="25">
        <f t="shared" ref="R131" si="1747">Q131-Q132</f>
        <v>-0.14499999999999957</v>
      </c>
      <c r="S131" s="76">
        <v>1.0813999999999999</v>
      </c>
      <c r="T131" s="70">
        <v>42.604999999999997</v>
      </c>
      <c r="U131" s="61">
        <f t="shared" ref="U131" si="1748">ROUND(T131/$U$1*S131,3)</f>
        <v>13.503</v>
      </c>
      <c r="V131" s="3">
        <f t="shared" ref="V131" si="1749">U131-U132</f>
        <v>-0.12599999999999945</v>
      </c>
      <c r="W131" s="5"/>
      <c r="X131" s="71">
        <v>68.260000000000005</v>
      </c>
      <c r="Y131" s="15"/>
      <c r="Z131" s="10"/>
      <c r="AA131" s="10">
        <f t="shared" ref="AA131" si="1750">Q131-M131</f>
        <v>9.4049999999999994</v>
      </c>
      <c r="AB131" s="10">
        <f t="shared" ref="AB131" si="1751">U131-M131</f>
        <v>9.5229999999999997</v>
      </c>
      <c r="AC131" s="36">
        <f t="shared" ref="AC131" si="1752">H131-M131</f>
        <v>-0.47500000000000009</v>
      </c>
      <c r="AD131" s="36">
        <f t="shared" ref="AD131" si="1753">K131-M131</f>
        <v>-3.5000000000000142E-2</v>
      </c>
      <c r="AE131" s="36">
        <f t="shared" ref="AE131" si="1754">Q131-U131</f>
        <v>-0.11800000000000033</v>
      </c>
      <c r="AF131" s="36">
        <f t="shared" ref="AF131" si="1755">M131*1.15</f>
        <v>4.577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" si="1756">TEXT(MONTH(D132), "00") &amp; "W" &amp; INT((DAY(D132) - 1) / 7) + 1</f>
        <v>03W3</v>
      </c>
      <c r="D132" s="13">
        <v>45736</v>
      </c>
      <c r="E132" s="75">
        <v>3.5550000000000002</v>
      </c>
      <c r="F132" s="3">
        <f t="shared" ref="F132" si="1757">E132-E133</f>
        <v>-6.999999999999984E-2</v>
      </c>
      <c r="G132" s="25">
        <f t="shared" ref="G132" si="1758">E132-K132</f>
        <v>-0.64999999999999991</v>
      </c>
      <c r="H132" s="75">
        <v>3.53</v>
      </c>
      <c r="I132" s="3">
        <f t="shared" ref="I132" si="1759">H132-H133</f>
        <v>-5.0000000000000266E-2</v>
      </c>
      <c r="J132" s="25">
        <f t="shared" ref="J132" si="1760">H132-K132</f>
        <v>-0.67500000000000027</v>
      </c>
      <c r="K132" s="74">
        <v>4.2050000000000001</v>
      </c>
      <c r="L132" s="25">
        <f t="shared" ref="L132" si="1761">K132-K133</f>
        <v>-9.9999999999997868E-3</v>
      </c>
      <c r="M132" s="74">
        <v>3.9750000000000001</v>
      </c>
      <c r="N132" s="3">
        <f t="shared" ref="N132" si="1762">M132-M133</f>
        <v>-0.2719999999999998</v>
      </c>
      <c r="O132" s="3">
        <f t="shared" ref="O132" si="1763">M132-K132</f>
        <v>-0.22999999999999998</v>
      </c>
      <c r="P132" s="32"/>
      <c r="Q132" s="74">
        <v>13.53</v>
      </c>
      <c r="R132" s="25">
        <f t="shared" ref="R132" si="1764">Q132-Q133</f>
        <v>-0.22500000000000142</v>
      </c>
      <c r="S132" s="76">
        <v>1.0851</v>
      </c>
      <c r="T132" s="70">
        <v>42.854999999999997</v>
      </c>
      <c r="U132" s="61">
        <f t="shared" ref="U132" si="1765">ROUND(T132/$U$1*S132,3)</f>
        <v>13.629</v>
      </c>
      <c r="V132" s="3">
        <f t="shared" ref="V132" si="1766">U132-U133</f>
        <v>-0.22200000000000131</v>
      </c>
      <c r="W132" s="5"/>
      <c r="X132" s="71">
        <v>68.260000000000005</v>
      </c>
      <c r="Y132" s="15"/>
      <c r="Z132" s="10"/>
      <c r="AA132" s="10">
        <f t="shared" ref="AA132" si="1767">Q132-M132</f>
        <v>9.5549999999999997</v>
      </c>
      <c r="AB132" s="10">
        <f t="shared" ref="AB132" si="1768">U132-M132</f>
        <v>9.6539999999999999</v>
      </c>
      <c r="AC132" s="36">
        <f t="shared" ref="AC132" si="1769">H132-M132</f>
        <v>-0.44500000000000028</v>
      </c>
      <c r="AD132" s="36">
        <f t="shared" ref="AD132" si="1770">K132-M132</f>
        <v>0.22999999999999998</v>
      </c>
      <c r="AE132" s="36">
        <f t="shared" ref="AE132" si="1771">Q132-U132</f>
        <v>-9.9000000000000199E-2</v>
      </c>
      <c r="AF132" s="36">
        <f t="shared" ref="AF132" si="1772">M132*1.15</f>
        <v>4.57125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73">TEXT(MONTH(D133), "00") &amp; "W" &amp; INT((DAY(D133) - 1) / 7) + 1</f>
        <v>03W3</v>
      </c>
      <c r="D133" s="13">
        <v>45735</v>
      </c>
      <c r="E133" s="75">
        <v>3.625</v>
      </c>
      <c r="F133" s="3">
        <f t="shared" ref="F133" si="1774">E133-E134</f>
        <v>0.17499999999999982</v>
      </c>
      <c r="G133" s="25">
        <f t="shared" ref="G133" si="1775">E133-K133</f>
        <v>-0.58999999999999986</v>
      </c>
      <c r="H133" s="75">
        <v>3.58</v>
      </c>
      <c r="I133" s="3">
        <f t="shared" ref="I133" si="1776">H133-H134</f>
        <v>0.20000000000000018</v>
      </c>
      <c r="J133" s="25">
        <f t="shared" ref="J133" si="1777">H133-K133</f>
        <v>-0.63499999999999979</v>
      </c>
      <c r="K133" s="74">
        <v>4.2149999999999999</v>
      </c>
      <c r="L133" s="25">
        <f t="shared" ref="L133" si="1778">K133-K134</f>
        <v>4.4999999999999929E-2</v>
      </c>
      <c r="M133" s="74">
        <v>4.2469999999999999</v>
      </c>
      <c r="N133" s="3">
        <f t="shared" ref="N133" si="1779">M133-M134</f>
        <v>0.19500000000000028</v>
      </c>
      <c r="O133" s="3">
        <f t="shared" ref="O133" si="1780">M133-K133</f>
        <v>3.2000000000000028E-2</v>
      </c>
      <c r="P133" s="32"/>
      <c r="Q133" s="74">
        <v>13.755000000000001</v>
      </c>
      <c r="R133" s="25">
        <f t="shared" ref="R133" si="1781">Q133-Q134</f>
        <v>0.65000000000000036</v>
      </c>
      <c r="S133" s="76">
        <v>1.0901000000000001</v>
      </c>
      <c r="T133" s="70">
        <v>43.354999999999997</v>
      </c>
      <c r="U133" s="61">
        <f t="shared" ref="U133" si="1782">ROUND(T133/$U$1*S133,3)</f>
        <v>13.851000000000001</v>
      </c>
      <c r="V133" s="3">
        <f t="shared" ref="V133" si="1783">U133-U134</f>
        <v>0.78000000000000114</v>
      </c>
      <c r="W133" s="5"/>
      <c r="X133" s="71">
        <v>67.16</v>
      </c>
      <c r="Y133" s="15"/>
      <c r="Z133" s="10"/>
      <c r="AA133" s="10">
        <f t="shared" ref="AA133" si="1784">Q133-M133</f>
        <v>9.5080000000000009</v>
      </c>
      <c r="AB133" s="10">
        <f t="shared" ref="AB133" si="1785">U133-M133</f>
        <v>9.604000000000001</v>
      </c>
      <c r="AC133" s="36">
        <f t="shared" ref="AC133" si="1786">H133-M133</f>
        <v>-0.66699999999999982</v>
      </c>
      <c r="AD133" s="36">
        <f t="shared" ref="AD133" si="1787">K133-M133</f>
        <v>-3.2000000000000028E-2</v>
      </c>
      <c r="AE133" s="36">
        <f t="shared" ref="AE133" si="1788">Q133-U133</f>
        <v>-9.6000000000000085E-2</v>
      </c>
      <c r="AF133" s="36">
        <f t="shared" ref="AF133" si="1789">M133*1.15</f>
        <v>4.8840499999999993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" si="1790">TEXT(MONTH(D134), "00") &amp; "W" &amp; INT((DAY(D134) - 1) / 7) + 1</f>
        <v>03W3</v>
      </c>
      <c r="D134" s="13">
        <v>45734</v>
      </c>
      <c r="E134" s="75">
        <v>3.45</v>
      </c>
      <c r="F134" s="3">
        <f t="shared" ref="F134" si="1791">E134-E135</f>
        <v>6.5000000000000391E-2</v>
      </c>
      <c r="G134" s="25">
        <f t="shared" ref="G134" si="1792">E134-K134</f>
        <v>-0.71999999999999975</v>
      </c>
      <c r="H134" s="75">
        <v>3.38</v>
      </c>
      <c r="I134" s="3">
        <f t="shared" ref="I134" si="1793">H134-H135</f>
        <v>9.9999999999997868E-3</v>
      </c>
      <c r="J134" s="25">
        <f t="shared" ref="J134" si="1794">H134-K134</f>
        <v>-0.79</v>
      </c>
      <c r="K134" s="74">
        <v>4.17</v>
      </c>
      <c r="L134" s="25">
        <f t="shared" ref="L134" si="1795">K134-K135</f>
        <v>2.5000000000000355E-2</v>
      </c>
      <c r="M134" s="74">
        <v>4.0519999999999996</v>
      </c>
      <c r="N134" s="3">
        <f t="shared" ref="N134" si="1796">M134-M135</f>
        <v>3.3999999999999808E-2</v>
      </c>
      <c r="O134" s="3">
        <f t="shared" ref="O134" si="1797">M134-K134</f>
        <v>-0.11800000000000033</v>
      </c>
      <c r="P134" s="32"/>
      <c r="Q134" s="74">
        <v>13.105</v>
      </c>
      <c r="R134" s="25">
        <f t="shared" ref="R134" si="1798">Q134-Q135</f>
        <v>-7.4999999999999289E-2</v>
      </c>
      <c r="S134" s="76">
        <v>1.0943000000000001</v>
      </c>
      <c r="T134" s="70">
        <v>40.755000000000003</v>
      </c>
      <c r="U134" s="61">
        <f t="shared" ref="U134" si="1799">ROUND(T134/$U$1*S134,3)</f>
        <v>13.071</v>
      </c>
      <c r="V134" s="3">
        <f t="shared" ref="V134" si="1800">U134-U135</f>
        <v>-0.13199999999999967</v>
      </c>
      <c r="W134" s="5"/>
      <c r="X134" s="71">
        <v>66.900000000000006</v>
      </c>
      <c r="Y134" s="15"/>
      <c r="Z134" s="10"/>
      <c r="AA134" s="10">
        <f t="shared" ref="AA134" si="1801">Q134-M134</f>
        <v>9.0530000000000008</v>
      </c>
      <c r="AB134" s="10">
        <f t="shared" ref="AB134" si="1802">U134-M134</f>
        <v>9.0190000000000001</v>
      </c>
      <c r="AC134" s="36">
        <f t="shared" ref="AC134" si="1803">H134-M134</f>
        <v>-0.67199999999999971</v>
      </c>
      <c r="AD134" s="36">
        <f t="shared" ref="AD134" si="1804">K134-M134</f>
        <v>0.11800000000000033</v>
      </c>
      <c r="AE134" s="36">
        <f t="shared" ref="AE134" si="1805">Q134-U134</f>
        <v>3.4000000000000696E-2</v>
      </c>
      <c r="AF134" s="36">
        <f t="shared" ref="AF134" si="1806">M134*1.15</f>
        <v>4.6597999999999988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ref="C135" si="1807">TEXT(MONTH(D135), "00") &amp; "W" &amp; INT((DAY(D135) - 1) / 7) + 1</f>
        <v>03W3</v>
      </c>
      <c r="D135" s="13">
        <v>45733</v>
      </c>
      <c r="E135" s="75">
        <v>3.3849999999999998</v>
      </c>
      <c r="F135" s="3">
        <f t="shared" ref="F135" si="1808">E135-E136</f>
        <v>-2.0000000000000018E-2</v>
      </c>
      <c r="G135" s="25">
        <f t="shared" ref="G135" si="1809">E135-K135</f>
        <v>-0.75999999999999979</v>
      </c>
      <c r="H135" s="75">
        <v>3.37</v>
      </c>
      <c r="I135" s="3">
        <f t="shared" ref="I135" si="1810">H135-H136</f>
        <v>4.0000000000000036E-2</v>
      </c>
      <c r="J135" s="25">
        <f t="shared" ref="J135" si="1811">H135-K135</f>
        <v>-0.77499999999999947</v>
      </c>
      <c r="K135" s="74">
        <v>4.1449999999999996</v>
      </c>
      <c r="L135" s="25">
        <f t="shared" ref="L135" si="1812">K135-K136</f>
        <v>0.22499999999999964</v>
      </c>
      <c r="M135" s="74">
        <v>4.0179999999999998</v>
      </c>
      <c r="N135" s="3">
        <f t="shared" ref="N135" si="1813">M135-M136</f>
        <v>-8.6000000000000298E-2</v>
      </c>
      <c r="O135" s="3">
        <f t="shared" ref="O135" si="1814">M135-K135</f>
        <v>-0.12699999999999978</v>
      </c>
      <c r="P135" s="32"/>
      <c r="Q135" s="74">
        <v>13.18</v>
      </c>
      <c r="R135" s="25">
        <f t="shared" ref="R135" si="1815">Q135-Q136</f>
        <v>-0.46400000000000041</v>
      </c>
      <c r="S135" s="76">
        <v>1.0921000000000001</v>
      </c>
      <c r="T135" s="70">
        <v>41.247999999999998</v>
      </c>
      <c r="U135" s="61">
        <f t="shared" ref="U135" si="1816">ROUND(T135/$U$1*S135,3)</f>
        <v>13.202999999999999</v>
      </c>
      <c r="V135" s="3">
        <f t="shared" ref="V135" si="1817">U135-U136</f>
        <v>-0.28100000000000058</v>
      </c>
      <c r="W135" s="5"/>
      <c r="X135" s="71">
        <v>67.58</v>
      </c>
      <c r="Y135" s="15"/>
      <c r="Z135" s="10"/>
      <c r="AA135" s="10">
        <f t="shared" ref="AA135" si="1818">Q135-M135</f>
        <v>9.161999999999999</v>
      </c>
      <c r="AB135" s="10">
        <f t="shared" ref="AB135" si="1819">U135-M135</f>
        <v>9.1849999999999987</v>
      </c>
      <c r="AC135" s="36">
        <f t="shared" ref="AC135" si="1820">H135-M135</f>
        <v>-0.64799999999999969</v>
      </c>
      <c r="AD135" s="36">
        <f t="shared" ref="AD135" si="1821">K135-M135</f>
        <v>0.12699999999999978</v>
      </c>
      <c r="AE135" s="36">
        <f t="shared" ref="AE135" si="1822">Q135-U135</f>
        <v>-2.2999999999999687E-2</v>
      </c>
      <c r="AF135" s="36">
        <f t="shared" ref="AF135" si="1823">M135*1.15</f>
        <v>4.6206999999999994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24">TEXT(MONTH(D136), "00") &amp; "W" &amp; INT((DAY(D136) - 1) / 7) + 1</f>
        <v>03W2</v>
      </c>
      <c r="D136" s="13">
        <v>45730</v>
      </c>
      <c r="E136" s="75">
        <v>3.4049999999999998</v>
      </c>
      <c r="F136" s="3">
        <f t="shared" ref="F136" si="1825">E136-E137</f>
        <v>-0.12000000000000011</v>
      </c>
      <c r="G136" s="25">
        <f t="shared" ref="G136" si="1826">E136-K136</f>
        <v>-0.51500000000000012</v>
      </c>
      <c r="H136" s="75">
        <v>3.33</v>
      </c>
      <c r="I136" s="3">
        <f t="shared" ref="I136" si="1827">H136-H137</f>
        <v>-0.125</v>
      </c>
      <c r="J136" s="25">
        <f t="shared" ref="J136" si="1828">H136-K136</f>
        <v>-0.58999999999999986</v>
      </c>
      <c r="K136" s="74">
        <v>3.92</v>
      </c>
      <c r="L136" s="25">
        <f t="shared" ref="L136" si="1829">K136-K137</f>
        <v>2.9999999999999805E-2</v>
      </c>
      <c r="M136" s="74">
        <v>4.1040000000000001</v>
      </c>
      <c r="N136" s="3">
        <f t="shared" ref="N136" si="1830">M136-M137</f>
        <v>-6.9999999999996732E-3</v>
      </c>
      <c r="O136" s="3">
        <f t="shared" ref="O136" si="1831">M136-K136</f>
        <v>0.18400000000000016</v>
      </c>
      <c r="P136" s="32"/>
      <c r="Q136" s="74">
        <v>13.644</v>
      </c>
      <c r="R136" s="25">
        <f t="shared" ref="R136" si="1832">Q136-Q137</f>
        <v>-2.0999999999999019E-2</v>
      </c>
      <c r="S136" s="76">
        <v>1.0879000000000001</v>
      </c>
      <c r="T136" s="70">
        <v>42.29</v>
      </c>
      <c r="U136" s="61">
        <f t="shared" ref="U136" si="1833">ROUND(T136/$U$1*S136,3)</f>
        <v>13.484</v>
      </c>
      <c r="V136" s="3">
        <f t="shared" ref="V136" si="1834">U136-U137</f>
        <v>0.10200000000000031</v>
      </c>
      <c r="W136" s="5"/>
      <c r="X136" s="71">
        <v>67.180000000000007</v>
      </c>
      <c r="Y136" s="15"/>
      <c r="Z136" s="10"/>
      <c r="AA136" s="10">
        <f t="shared" ref="AA136" si="1835">Q136-M136</f>
        <v>9.5399999999999991</v>
      </c>
      <c r="AB136" s="10">
        <f t="shared" ref="AB136" si="1836">U136-M136</f>
        <v>9.379999999999999</v>
      </c>
      <c r="AC136" s="36">
        <f t="shared" ref="AC136" si="1837">H136-M136</f>
        <v>-0.77400000000000002</v>
      </c>
      <c r="AD136" s="36">
        <f t="shared" ref="AD136" si="1838">K136-M136</f>
        <v>-0.18400000000000016</v>
      </c>
      <c r="AE136" s="36">
        <f t="shared" ref="AE136" si="1839">Q136-U136</f>
        <v>0.16000000000000014</v>
      </c>
      <c r="AF136" s="36">
        <f t="shared" ref="AF136" si="1840">M136*1.15</f>
        <v>4.7195999999999998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41">TEXT(MONTH(D137), "00") &amp; "W" &amp; INT((DAY(D137) - 1) / 7) + 1</f>
        <v>03W2</v>
      </c>
      <c r="D137" s="13">
        <v>45729</v>
      </c>
      <c r="E137" s="75">
        <v>3.5249999999999999</v>
      </c>
      <c r="F137" s="3">
        <f t="shared" ref="F137" si="1842">E137-E138</f>
        <v>-0.11500000000000021</v>
      </c>
      <c r="G137" s="25">
        <f t="shared" ref="G137" si="1843">E137-K137</f>
        <v>-0.36500000000000021</v>
      </c>
      <c r="H137" s="75">
        <v>3.4550000000000001</v>
      </c>
      <c r="I137" s="3">
        <f t="shared" ref="I137" si="1844">H137-H138</f>
        <v>-0.20500000000000007</v>
      </c>
      <c r="J137" s="25">
        <f t="shared" ref="J137" si="1845">H137-K137</f>
        <v>-0.43500000000000005</v>
      </c>
      <c r="K137" s="74">
        <v>3.89</v>
      </c>
      <c r="L137" s="25">
        <f t="shared" ref="L137" si="1846">K137-K138</f>
        <v>-0.29499999999999948</v>
      </c>
      <c r="M137" s="74">
        <v>4.1109999999999998</v>
      </c>
      <c r="N137" s="3">
        <f t="shared" ref="N137" si="1847">M137-M138</f>
        <v>2.7000000000000135E-2</v>
      </c>
      <c r="O137" s="3">
        <f t="shared" ref="O137" si="1848">M137-K137</f>
        <v>0.22099999999999964</v>
      </c>
      <c r="P137" s="32"/>
      <c r="Q137" s="74">
        <v>13.664999999999999</v>
      </c>
      <c r="R137" s="25">
        <f t="shared" ref="R137" si="1849">Q137-Q138</f>
        <v>-2.000000000000135E-2</v>
      </c>
      <c r="S137" s="76">
        <v>1.0851999999999999</v>
      </c>
      <c r="T137" s="70">
        <v>42.076000000000001</v>
      </c>
      <c r="U137" s="61">
        <f t="shared" ref="U137" si="1850">ROUND(T137/$U$1*S137,3)</f>
        <v>13.382</v>
      </c>
      <c r="V137" s="3">
        <f t="shared" ref="V137" si="1851">U137-U138</f>
        <v>-9.9000000000000199E-2</v>
      </c>
      <c r="W137" s="5"/>
      <c r="X137" s="71">
        <v>66.55</v>
      </c>
      <c r="Y137" s="15"/>
      <c r="Z137" s="10"/>
      <c r="AA137" s="10">
        <f t="shared" ref="AA137" si="1852">Q137-M137</f>
        <v>9.5539999999999985</v>
      </c>
      <c r="AB137" s="10">
        <f t="shared" ref="AB137" si="1853">U137-M137</f>
        <v>9.2710000000000008</v>
      </c>
      <c r="AC137" s="36">
        <f t="shared" ref="AC137" si="1854">H137-M137</f>
        <v>-0.65599999999999969</v>
      </c>
      <c r="AD137" s="36">
        <f t="shared" ref="AD137" si="1855">K137-M137</f>
        <v>-0.22099999999999964</v>
      </c>
      <c r="AE137" s="36">
        <f t="shared" ref="AE137" si="1856">Q137-U137</f>
        <v>0.28299999999999947</v>
      </c>
      <c r="AF137" s="36">
        <f t="shared" ref="AF137" si="1857">M137*1.15</f>
        <v>4.7276499999999997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:C146" si="1858">TEXT(MONTH(D138), "00") &amp; "W" &amp; INT((DAY(D138) - 1) / 7) + 1</f>
        <v>03W2</v>
      </c>
      <c r="D138" s="13">
        <v>45728</v>
      </c>
      <c r="E138" s="75">
        <v>3.64</v>
      </c>
      <c r="F138" s="3">
        <f t="shared" ref="F138" si="1859">E138-E139</f>
        <v>-0.27</v>
      </c>
      <c r="G138" s="25">
        <f t="shared" ref="G138" si="1860">E138-K138</f>
        <v>-0.54499999999999948</v>
      </c>
      <c r="H138" s="75">
        <v>3.66</v>
      </c>
      <c r="I138" s="3">
        <f t="shared" ref="I138" si="1861">H138-H139</f>
        <v>-0.23999999999999977</v>
      </c>
      <c r="J138" s="25">
        <f t="shared" ref="J138" si="1862">H138-K138</f>
        <v>-0.52499999999999947</v>
      </c>
      <c r="K138" s="74">
        <v>4.1849999999999996</v>
      </c>
      <c r="L138" s="25">
        <f t="shared" ref="L138" si="1863">K138-K139</f>
        <v>-0.36000000000000032</v>
      </c>
      <c r="M138" s="74">
        <v>4.0839999999999996</v>
      </c>
      <c r="N138" s="3">
        <f t="shared" ref="N138" si="1864">M138-M139</f>
        <v>-0.36900000000000066</v>
      </c>
      <c r="O138" s="3">
        <f t="shared" ref="O138" si="1865">M138-K138</f>
        <v>-0.10099999999999998</v>
      </c>
      <c r="P138" s="32"/>
      <c r="Q138" s="74">
        <v>13.685</v>
      </c>
      <c r="R138" s="25">
        <f t="shared" ref="R138" si="1866">Q138-Q139</f>
        <v>-4.9999999999990052E-3</v>
      </c>
      <c r="S138" s="76">
        <v>1.0886</v>
      </c>
      <c r="T138" s="70">
        <v>42.253999999999998</v>
      </c>
      <c r="U138" s="61">
        <f t="shared" ref="U138" si="1867">ROUND(T138/$U$1*S138,3)</f>
        <v>13.481</v>
      </c>
      <c r="V138" s="3">
        <f t="shared" ref="V138" si="1868">U138-U139</f>
        <v>-0.18599999999999994</v>
      </c>
      <c r="W138" s="5"/>
      <c r="X138" s="71">
        <v>67.680000000000007</v>
      </c>
      <c r="Y138" s="15"/>
      <c r="Z138" s="10"/>
      <c r="AA138" s="10">
        <f t="shared" ref="AA138" si="1869">Q138-M138</f>
        <v>9.6010000000000009</v>
      </c>
      <c r="AB138" s="10">
        <f t="shared" ref="AB138" si="1870">U138-M138</f>
        <v>9.3970000000000002</v>
      </c>
      <c r="AC138" s="36">
        <f t="shared" ref="AC138" si="1871">H138-M138</f>
        <v>-0.42399999999999949</v>
      </c>
      <c r="AD138" s="36">
        <f t="shared" ref="AD138" si="1872">K138-M138</f>
        <v>0.10099999999999998</v>
      </c>
      <c r="AE138" s="36">
        <f t="shared" ref="AE138" si="1873">Q138-U138</f>
        <v>0.20400000000000063</v>
      </c>
      <c r="AF138" s="36">
        <f t="shared" ref="AF138" si="1874">M138*1.15</f>
        <v>4.6965999999999992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858"/>
        <v>03W2</v>
      </c>
      <c r="D139" s="13">
        <v>45727</v>
      </c>
      <c r="E139" s="75">
        <v>3.91</v>
      </c>
      <c r="F139" s="3">
        <f t="shared" ref="F139" si="1875">E139-E140</f>
        <v>-0.13999999999999968</v>
      </c>
      <c r="G139" s="25">
        <f t="shared" ref="G139" si="1876">E139-K139</f>
        <v>-0.63499999999999979</v>
      </c>
      <c r="H139" s="75">
        <v>3.9</v>
      </c>
      <c r="I139" s="3">
        <f t="shared" ref="I139" si="1877">H139-H140</f>
        <v>-0.17000000000000037</v>
      </c>
      <c r="J139" s="25">
        <f t="shared" ref="J139" si="1878">H139-K139</f>
        <v>-0.64500000000000002</v>
      </c>
      <c r="K139" s="74">
        <v>4.5449999999999999</v>
      </c>
      <c r="L139" s="25">
        <f t="shared" ref="L139" si="1879">K139-K140</f>
        <v>-3.5000000000000142E-2</v>
      </c>
      <c r="M139" s="74">
        <v>4.4530000000000003</v>
      </c>
      <c r="N139" s="3">
        <f t="shared" ref="N139" si="1880">M139-M140</f>
        <v>-3.7999999999999368E-2</v>
      </c>
      <c r="O139" s="3">
        <f t="shared" ref="O139" si="1881">M139-K139</f>
        <v>-9.1999999999999638E-2</v>
      </c>
      <c r="P139" s="32"/>
      <c r="Q139" s="74">
        <v>13.69</v>
      </c>
      <c r="R139" s="25">
        <f t="shared" ref="R139" si="1882">Q139-Q140</f>
        <v>-7.0000000000000284E-2</v>
      </c>
      <c r="S139" s="76">
        <v>1.0918000000000001</v>
      </c>
      <c r="T139" s="70">
        <v>42.71</v>
      </c>
      <c r="U139" s="61">
        <f t="shared" ref="U139" si="1883">ROUND(T139/$U$1*S139,3)</f>
        <v>13.667</v>
      </c>
      <c r="V139" s="3">
        <f t="shared" ref="V139" si="1884">U139-U140</f>
        <v>0.57699999999999996</v>
      </c>
      <c r="W139" s="5"/>
      <c r="X139" s="71">
        <v>66.25</v>
      </c>
      <c r="Y139" s="15"/>
      <c r="Z139" s="10"/>
      <c r="AA139" s="10">
        <f t="shared" ref="AA139" si="1885">Q139-M139</f>
        <v>9.2369999999999983</v>
      </c>
      <c r="AB139" s="10">
        <f t="shared" ref="AB139" si="1886">U139-M139</f>
        <v>9.2139999999999986</v>
      </c>
      <c r="AC139" s="36">
        <f t="shared" ref="AC139" si="1887">H139-M139</f>
        <v>-0.55300000000000038</v>
      </c>
      <c r="AD139" s="36">
        <f t="shared" ref="AD139" si="1888">K139-M139</f>
        <v>9.1999999999999638E-2</v>
      </c>
      <c r="AE139" s="36">
        <f t="shared" ref="AE139" si="1889">Q139-U139</f>
        <v>2.2999999999999687E-2</v>
      </c>
      <c r="AF139" s="36">
        <f t="shared" ref="AF139" si="1890">M139*1.15</f>
        <v>5.1209499999999997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858"/>
        <v>03W2</v>
      </c>
      <c r="D140" s="13">
        <v>45726</v>
      </c>
      <c r="E140" s="75">
        <v>4.05</v>
      </c>
      <c r="F140" s="3">
        <f t="shared" ref="F140" si="1891">E140-E141</f>
        <v>0.13499999999999979</v>
      </c>
      <c r="G140" s="25">
        <f t="shared" ref="G140" si="1892">E140-K140</f>
        <v>-0.53000000000000025</v>
      </c>
      <c r="H140" s="75">
        <v>4.07</v>
      </c>
      <c r="I140" s="3">
        <f t="shared" ref="I140" si="1893">H140-H141</f>
        <v>0.18000000000000016</v>
      </c>
      <c r="J140" s="25">
        <f t="shared" ref="J140" si="1894">H140-K140</f>
        <v>-0.50999999999999979</v>
      </c>
      <c r="K140" s="74">
        <v>4.58</v>
      </c>
      <c r="L140" s="25">
        <f t="shared" ref="L140" si="1895">K140-K141</f>
        <v>0.36000000000000032</v>
      </c>
      <c r="M140" s="74">
        <v>4.4909999999999997</v>
      </c>
      <c r="N140" s="3">
        <f t="shared" ref="N140" si="1896">M140-M141</f>
        <v>9.1999999999999638E-2</v>
      </c>
      <c r="O140" s="3">
        <f t="shared" ref="O140" si="1897">M140-K140</f>
        <v>-8.9000000000000412E-2</v>
      </c>
      <c r="P140" s="32"/>
      <c r="Q140" s="74">
        <v>13.76</v>
      </c>
      <c r="R140" s="25">
        <f t="shared" ref="R140" si="1898">Q140-Q141</f>
        <v>0</v>
      </c>
      <c r="S140" s="76">
        <v>1.0831999999999999</v>
      </c>
      <c r="T140" s="70">
        <v>41.231999999999999</v>
      </c>
      <c r="U140" s="61">
        <f t="shared" ref="U140" si="1899">ROUND(T140/$U$1*S140,3)</f>
        <v>13.09</v>
      </c>
      <c r="V140" s="3">
        <f t="shared" ref="V140" si="1900">U140-U141</f>
        <v>0.40000000000000036</v>
      </c>
      <c r="W140" s="5"/>
      <c r="X140" s="71">
        <v>66.03</v>
      </c>
      <c r="Y140" s="15"/>
      <c r="Z140" s="10"/>
      <c r="AA140" s="10">
        <f t="shared" ref="AA140" si="1901">Q140-M140</f>
        <v>9.2690000000000001</v>
      </c>
      <c r="AB140" s="10">
        <f t="shared" ref="AB140" si="1902">U140-M140</f>
        <v>8.5990000000000002</v>
      </c>
      <c r="AC140" s="36">
        <f t="shared" ref="AC140" si="1903">H140-M140</f>
        <v>-0.42099999999999937</v>
      </c>
      <c r="AD140" s="36">
        <f t="shared" ref="AD140" si="1904">K140-M140</f>
        <v>8.9000000000000412E-2</v>
      </c>
      <c r="AE140" s="36">
        <f t="shared" ref="AE140" si="1905">Q140-U140</f>
        <v>0.66999999999999993</v>
      </c>
      <c r="AF140" s="36">
        <f t="shared" ref="AF140" si="1906">M140*1.15</f>
        <v>5.1646499999999991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si="1858"/>
        <v>03W1</v>
      </c>
      <c r="D141" s="13">
        <v>45723</v>
      </c>
      <c r="E141" s="75">
        <v>3.915</v>
      </c>
      <c r="F141" s="3">
        <f t="shared" ref="F141:F146" si="1907">E141-E142</f>
        <v>-9.9999999999999645E-2</v>
      </c>
      <c r="G141" s="25">
        <f t="shared" ref="G141" si="1908">E141-K141</f>
        <v>-0.30499999999999972</v>
      </c>
      <c r="H141" s="75">
        <v>3.89</v>
      </c>
      <c r="I141" s="3">
        <f t="shared" ref="I141:I146" si="1909">H141-H142</f>
        <v>-0.11499999999999977</v>
      </c>
      <c r="J141" s="25">
        <f t="shared" ref="J141" si="1910">H141-K141</f>
        <v>-0.32999999999999963</v>
      </c>
      <c r="K141" s="74">
        <v>4.22</v>
      </c>
      <c r="L141" s="25">
        <f t="shared" ref="L141:L146" si="1911">K141-K142</f>
        <v>-0.16999999999999993</v>
      </c>
      <c r="M141" s="74">
        <v>4.399</v>
      </c>
      <c r="N141" s="3">
        <f t="shared" ref="N141:N146" si="1912">M141-M142</f>
        <v>9.7000000000000419E-2</v>
      </c>
      <c r="O141" s="3">
        <f t="shared" ref="O141" si="1913">M141-K141</f>
        <v>0.17900000000000027</v>
      </c>
      <c r="P141" s="32"/>
      <c r="Q141" s="74">
        <v>13.76</v>
      </c>
      <c r="R141" s="25">
        <f t="shared" ref="R141:R146" si="1914">Q141-Q142</f>
        <v>7.0000000000000284E-2</v>
      </c>
      <c r="S141" s="76">
        <v>1.0831999999999999</v>
      </c>
      <c r="T141" s="70">
        <v>39.970999999999997</v>
      </c>
      <c r="U141" s="61">
        <f t="shared" ref="U141" si="1915">ROUND(T141/$U$1*S141,3)</f>
        <v>12.69</v>
      </c>
      <c r="V141" s="3">
        <f t="shared" ref="V141:V146" si="1916">U141-U142</f>
        <v>0.60499999999999865</v>
      </c>
      <c r="W141" s="5"/>
      <c r="X141" s="71">
        <v>67.040000000000006</v>
      </c>
      <c r="Y141" s="15"/>
      <c r="Z141" s="10"/>
      <c r="AA141" s="10">
        <f t="shared" ref="AA141" si="1917">Q141-M141</f>
        <v>9.3610000000000007</v>
      </c>
      <c r="AB141" s="10">
        <f t="shared" ref="AB141" si="1918">U141-M141</f>
        <v>8.2910000000000004</v>
      </c>
      <c r="AC141" s="36">
        <f t="shared" ref="AC141" si="1919">H141-M141</f>
        <v>-0.5089999999999999</v>
      </c>
      <c r="AD141" s="36">
        <f t="shared" ref="AD141" si="1920">K141-M141</f>
        <v>-0.17900000000000027</v>
      </c>
      <c r="AE141" s="36">
        <f t="shared" ref="AE141" si="1921">Q141-U141</f>
        <v>1.0700000000000003</v>
      </c>
      <c r="AF141" s="36">
        <f t="shared" ref="AF141" si="1922">M141*1.15</f>
        <v>5.0588499999999996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si="1858"/>
        <v>03W1</v>
      </c>
      <c r="D142" s="13">
        <v>45722</v>
      </c>
      <c r="E142" s="75">
        <v>4.0149999999999997</v>
      </c>
      <c r="F142" s="3">
        <f t="shared" si="1907"/>
        <v>-3.5000000000000142E-2</v>
      </c>
      <c r="G142" s="25">
        <f t="shared" ref="G142" si="1923">E142-K142</f>
        <v>-0.375</v>
      </c>
      <c r="H142" s="75">
        <v>4.0049999999999999</v>
      </c>
      <c r="I142" s="3">
        <f t="shared" si="1909"/>
        <v>-4.4999999999999929E-2</v>
      </c>
      <c r="J142" s="25">
        <f t="shared" ref="J142" si="1924">H142-K142</f>
        <v>-0.38499999999999979</v>
      </c>
      <c r="K142" s="74">
        <v>4.3899999999999997</v>
      </c>
      <c r="L142" s="25">
        <f t="shared" si="1911"/>
        <v>-4.9999999999998934E-3</v>
      </c>
      <c r="M142" s="74">
        <v>4.3019999999999996</v>
      </c>
      <c r="N142" s="3">
        <f t="shared" si="1912"/>
        <v>-0.14800000000000058</v>
      </c>
      <c r="O142" s="3">
        <f t="shared" ref="O142" si="1925">M142-K142</f>
        <v>-8.8000000000000078E-2</v>
      </c>
      <c r="P142" s="32"/>
      <c r="Q142" s="74">
        <v>13.69</v>
      </c>
      <c r="R142" s="25">
        <f t="shared" si="1914"/>
        <v>-4.0000000000000924E-2</v>
      </c>
      <c r="S142" s="76">
        <v>1.0783</v>
      </c>
      <c r="T142" s="70">
        <v>38.24</v>
      </c>
      <c r="U142" s="61">
        <f t="shared" ref="U142" si="1926">ROUND(T142/$U$1*S142,3)</f>
        <v>12.085000000000001</v>
      </c>
      <c r="V142" s="3">
        <f t="shared" si="1916"/>
        <v>-1.0409999999999986</v>
      </c>
      <c r="W142" s="5"/>
      <c r="X142" s="71">
        <v>66.36</v>
      </c>
      <c r="Y142" s="15"/>
      <c r="Z142" s="10"/>
      <c r="AA142" s="10">
        <f t="shared" ref="AA142" si="1927">Q142-M142</f>
        <v>9.3879999999999999</v>
      </c>
      <c r="AB142" s="10">
        <f t="shared" ref="AB142" si="1928">U142-M142</f>
        <v>7.7830000000000013</v>
      </c>
      <c r="AC142" s="36">
        <f t="shared" ref="AC142" si="1929">H142-M142</f>
        <v>-0.29699999999999971</v>
      </c>
      <c r="AD142" s="36">
        <f t="shared" ref="AD142" si="1930">K142-M142</f>
        <v>8.8000000000000078E-2</v>
      </c>
      <c r="AE142" s="36">
        <f t="shared" ref="AE142" si="1931">Q142-U142</f>
        <v>1.6049999999999986</v>
      </c>
      <c r="AF142" s="36">
        <f t="shared" ref="AF142" si="1932">M142*1.15</f>
        <v>4.9472999999999994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si="1858"/>
        <v>03W1</v>
      </c>
      <c r="D143" s="13">
        <v>45721</v>
      </c>
      <c r="E143" s="75">
        <v>4.05</v>
      </c>
      <c r="F143" s="3">
        <f t="shared" si="1907"/>
        <v>-4.9999999999998934E-3</v>
      </c>
      <c r="G143" s="25">
        <f t="shared" ref="G143" si="1933">E143-K143</f>
        <v>-0.34499999999999975</v>
      </c>
      <c r="H143" s="75">
        <v>4.05</v>
      </c>
      <c r="I143" s="3">
        <f t="shared" si="1909"/>
        <v>-2.5000000000000355E-2</v>
      </c>
      <c r="J143" s="25">
        <f t="shared" ref="J143" si="1934">H143-K143</f>
        <v>-0.34499999999999975</v>
      </c>
      <c r="K143" s="74">
        <v>4.3949999999999996</v>
      </c>
      <c r="L143" s="25">
        <f t="shared" si="1911"/>
        <v>0</v>
      </c>
      <c r="M143" s="74">
        <v>4.45</v>
      </c>
      <c r="N143" s="3">
        <f t="shared" si="1912"/>
        <v>0.10000000000000053</v>
      </c>
      <c r="O143" s="3">
        <f t="shared" ref="O143" si="1935">M143-K143</f>
        <v>5.5000000000000604E-2</v>
      </c>
      <c r="P143" s="32"/>
      <c r="Q143" s="74">
        <v>13.73</v>
      </c>
      <c r="R143" s="25">
        <f t="shared" si="1914"/>
        <v>-9.9999999999999645E-2</v>
      </c>
      <c r="S143" s="76">
        <v>1.079</v>
      </c>
      <c r="T143" s="70">
        <v>41.508000000000003</v>
      </c>
      <c r="U143" s="61">
        <f t="shared" ref="U143" si="1936">ROUND(T143/$U$1*S143,3)</f>
        <v>13.125999999999999</v>
      </c>
      <c r="V143" s="3">
        <f t="shared" si="1916"/>
        <v>-0.40700000000000003</v>
      </c>
      <c r="W143" s="5"/>
      <c r="X143" s="71">
        <v>66.31</v>
      </c>
      <c r="Y143" s="15"/>
      <c r="Z143" s="10"/>
      <c r="AA143" s="10">
        <f t="shared" ref="AA143" si="1937">Q143-M143</f>
        <v>9.2800000000000011</v>
      </c>
      <c r="AB143" s="10">
        <f t="shared" ref="AB143" si="1938">U143-M143</f>
        <v>8.6759999999999984</v>
      </c>
      <c r="AC143" s="36">
        <f t="shared" ref="AC143" si="1939">H143-M143</f>
        <v>-0.40000000000000036</v>
      </c>
      <c r="AD143" s="36">
        <f t="shared" ref="AD143" si="1940">K143-M143</f>
        <v>-5.5000000000000604E-2</v>
      </c>
      <c r="AE143" s="36">
        <f t="shared" ref="AE143" si="1941">Q143-U143</f>
        <v>0.60400000000000098</v>
      </c>
      <c r="AF143" s="36">
        <f t="shared" ref="AF143" si="1942">M143*1.15</f>
        <v>5.1174999999999997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si="1858"/>
        <v>03W1</v>
      </c>
      <c r="D144" s="13">
        <v>45720</v>
      </c>
      <c r="E144" s="75">
        <v>4.0549999999999997</v>
      </c>
      <c r="F144" s="3">
        <f t="shared" si="1907"/>
        <v>0.49499999999999966</v>
      </c>
      <c r="G144" s="25">
        <f t="shared" ref="G144" si="1943">E144-K144</f>
        <v>-0.33999999999999986</v>
      </c>
      <c r="H144" s="75">
        <v>4.0750000000000002</v>
      </c>
      <c r="I144" s="3">
        <f t="shared" si="1909"/>
        <v>0.53000000000000025</v>
      </c>
      <c r="J144" s="25">
        <f t="shared" ref="J144" si="1944">H144-K144</f>
        <v>-0.3199999999999994</v>
      </c>
      <c r="K144" s="74">
        <v>4.3949999999999996</v>
      </c>
      <c r="L144" s="25">
        <f t="shared" si="1911"/>
        <v>0.58499999999999952</v>
      </c>
      <c r="M144" s="74">
        <v>4.3499999999999996</v>
      </c>
      <c r="N144" s="3">
        <f t="shared" si="1912"/>
        <v>0.22799999999999976</v>
      </c>
      <c r="O144" s="3">
        <f t="shared" ref="O144" si="1945">M144-K144</f>
        <v>-4.4999999999999929E-2</v>
      </c>
      <c r="P144" s="32"/>
      <c r="Q144" s="74">
        <v>13.83</v>
      </c>
      <c r="R144" s="25">
        <f t="shared" si="1914"/>
        <v>-0.13499999999999979</v>
      </c>
      <c r="S144" s="76">
        <v>1.0624</v>
      </c>
      <c r="T144" s="70">
        <v>43.463999999999999</v>
      </c>
      <c r="U144" s="61">
        <f t="shared" ref="U144:U147" si="1946">ROUND(T144/$U$1*S144,3)</f>
        <v>13.532999999999999</v>
      </c>
      <c r="V144" s="3">
        <f t="shared" si="1916"/>
        <v>-0.3620000000000001</v>
      </c>
      <c r="W144" s="5"/>
      <c r="X144" s="71">
        <v>68.260000000000005</v>
      </c>
      <c r="Y144" s="15"/>
      <c r="Z144" s="10"/>
      <c r="AA144" s="10">
        <f t="shared" ref="AA144" si="1947">Q144-M144</f>
        <v>9.48</v>
      </c>
      <c r="AB144" s="10">
        <f t="shared" ref="AB144" si="1948">U144-M144</f>
        <v>9.1829999999999998</v>
      </c>
      <c r="AC144" s="36">
        <f t="shared" ref="AC144" si="1949">H144-M144</f>
        <v>-0.27499999999999947</v>
      </c>
      <c r="AD144" s="36">
        <f t="shared" ref="AD144" si="1950">K144-M144</f>
        <v>4.4999999999999929E-2</v>
      </c>
      <c r="AE144" s="36">
        <f t="shared" ref="AE144" si="1951">Q144-U144</f>
        <v>0.2970000000000006</v>
      </c>
      <c r="AF144" s="36">
        <f t="shared" ref="AF144" si="1952">M144*1.15</f>
        <v>5.0024999999999995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si="1858"/>
        <v>03W1</v>
      </c>
      <c r="D145" s="13">
        <v>45719</v>
      </c>
      <c r="E145" s="75">
        <v>3.56</v>
      </c>
      <c r="F145" s="3">
        <f t="shared" si="1907"/>
        <v>-5.500000000000016E-2</v>
      </c>
      <c r="G145" s="25">
        <f t="shared" ref="G145" si="1953">E145-K145</f>
        <v>-0.25</v>
      </c>
      <c r="H145" s="75">
        <v>3.5449999999999999</v>
      </c>
      <c r="I145" s="3">
        <f t="shared" si="1909"/>
        <v>-6.4999999999999947E-2</v>
      </c>
      <c r="J145" s="25">
        <f t="shared" ref="J145" si="1954">H145-K145</f>
        <v>-0.26500000000000012</v>
      </c>
      <c r="K145" s="74">
        <v>3.81</v>
      </c>
      <c r="L145" s="25">
        <f t="shared" si="1911"/>
        <v>-8.0000000000000071E-2</v>
      </c>
      <c r="M145" s="74">
        <v>4.1219999999999999</v>
      </c>
      <c r="N145" s="3">
        <f t="shared" si="1912"/>
        <v>0.28799999999999981</v>
      </c>
      <c r="O145" s="3">
        <f t="shared" ref="O145" si="1955">M145-K145</f>
        <v>0.31199999999999983</v>
      </c>
      <c r="P145" s="32"/>
      <c r="Q145" s="74">
        <v>13.965</v>
      </c>
      <c r="R145" s="25">
        <f t="shared" si="1914"/>
        <v>0.11500000000000021</v>
      </c>
      <c r="S145" s="76">
        <v>1.0486</v>
      </c>
      <c r="T145" s="70">
        <v>45.213000000000001</v>
      </c>
      <c r="U145" s="61">
        <f t="shared" si="1946"/>
        <v>13.895</v>
      </c>
      <c r="V145" s="3">
        <f t="shared" si="1916"/>
        <v>0.41799999999999926</v>
      </c>
      <c r="W145" s="5"/>
      <c r="X145" s="71">
        <v>68.37</v>
      </c>
      <c r="Y145" s="15"/>
      <c r="Z145" s="10"/>
      <c r="AA145" s="10">
        <f t="shared" ref="AA145" si="1956">Q145-M145</f>
        <v>9.843</v>
      </c>
      <c r="AB145" s="10">
        <f t="shared" ref="AB145" si="1957">U145-M145</f>
        <v>9.7729999999999997</v>
      </c>
      <c r="AC145" s="36">
        <f t="shared" ref="AC145" si="1958">H145-M145</f>
        <v>-0.57699999999999996</v>
      </c>
      <c r="AD145" s="36">
        <f t="shared" ref="AD145" si="1959">K145-M145</f>
        <v>-0.31199999999999983</v>
      </c>
      <c r="AE145" s="36">
        <f t="shared" ref="AE145" si="1960">Q145-U145</f>
        <v>7.0000000000000284E-2</v>
      </c>
      <c r="AF145" s="36">
        <f t="shared" ref="AF145" si="1961">M145*1.15</f>
        <v>4.7402999999999995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si="1858"/>
        <v>02W4</v>
      </c>
      <c r="D146" s="13">
        <v>45716</v>
      </c>
      <c r="E146" s="75">
        <v>3.6150000000000002</v>
      </c>
      <c r="F146" s="3">
        <f t="shared" si="1907"/>
        <v>1.0000000000000231E-2</v>
      </c>
      <c r="G146" s="25">
        <f t="shared" ref="G146:G147" si="1962">E146-K146</f>
        <v>-0.27499999999999991</v>
      </c>
      <c r="H146" s="75">
        <v>3.61</v>
      </c>
      <c r="I146" s="3">
        <f t="shared" si="1909"/>
        <v>-3.5000000000000142E-2</v>
      </c>
      <c r="J146" s="25">
        <f t="shared" ref="J146:J147" si="1963">H146-K146</f>
        <v>-0.28000000000000025</v>
      </c>
      <c r="K146" s="74">
        <v>3.89</v>
      </c>
      <c r="L146" s="25">
        <f t="shared" si="1911"/>
        <v>-2.0000000000000018E-2</v>
      </c>
      <c r="M146" s="74">
        <v>3.8340000000000001</v>
      </c>
      <c r="N146" s="3">
        <f t="shared" si="1912"/>
        <v>-0.10000000000000009</v>
      </c>
      <c r="O146" s="3">
        <f t="shared" ref="O146:O147" si="1964">M146-K146</f>
        <v>-5.600000000000005E-2</v>
      </c>
      <c r="P146" s="32"/>
      <c r="Q146" s="74">
        <v>13.85</v>
      </c>
      <c r="R146" s="25">
        <f t="shared" si="1914"/>
        <v>-0.13499999999999979</v>
      </c>
      <c r="S146" s="76">
        <v>1.0375000000000001</v>
      </c>
      <c r="T146" s="70">
        <v>44.32</v>
      </c>
      <c r="U146" s="61">
        <f t="shared" si="1946"/>
        <v>13.477</v>
      </c>
      <c r="V146" s="3">
        <f t="shared" si="1916"/>
        <v>-0.21400000000000041</v>
      </c>
      <c r="W146" s="5"/>
      <c r="X146" s="71">
        <v>69.760000000000005</v>
      </c>
      <c r="Y146" s="15"/>
      <c r="Z146" s="10"/>
      <c r="AA146" s="10">
        <f t="shared" ref="AA146:AA147" si="1965">Q146-M146</f>
        <v>10.016</v>
      </c>
      <c r="AB146" s="10">
        <f t="shared" ref="AB146:AB147" si="1966">U146-M146</f>
        <v>9.6430000000000007</v>
      </c>
      <c r="AC146" s="36">
        <f t="shared" ref="AC146:AC147" si="1967">H146-M146</f>
        <v>-0.2240000000000002</v>
      </c>
      <c r="AD146" s="36">
        <f t="shared" ref="AD146:AD147" si="1968">K146-M146</f>
        <v>5.600000000000005E-2</v>
      </c>
      <c r="AE146" s="36">
        <f t="shared" ref="AE146:AE147" si="1969">Q146-U146</f>
        <v>0.37299999999999933</v>
      </c>
      <c r="AF146" s="36">
        <f t="shared" ref="AF146:AF147" si="1970">M146*1.15</f>
        <v>4.4090999999999996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71">TEXT(MONTH(D149), "00") &amp; "W" &amp; INT((DAY(D149) - 1) / 7) + 1</f>
        <v>02W4</v>
      </c>
      <c r="D147" s="13">
        <v>45715</v>
      </c>
      <c r="E147" s="75">
        <v>3.605</v>
      </c>
      <c r="F147" s="3">
        <f t="shared" ref="F147" si="1972">E147-E148</f>
        <v>-1.5000000000000124E-2</v>
      </c>
      <c r="G147" s="25">
        <f t="shared" si="1962"/>
        <v>-0.30500000000000016</v>
      </c>
      <c r="H147" s="75">
        <v>3.645</v>
      </c>
      <c r="I147" s="3">
        <f t="shared" ref="I147" si="1973">H147-H148</f>
        <v>-4.9999999999998934E-3</v>
      </c>
      <c r="J147" s="25">
        <f t="shared" si="1963"/>
        <v>-0.26500000000000012</v>
      </c>
      <c r="K147" s="74">
        <v>3.91</v>
      </c>
      <c r="L147" s="25">
        <f t="shared" ref="L147" si="1974">K147-K148</f>
        <v>5.0000000000003375E-3</v>
      </c>
      <c r="M147" s="74">
        <v>3.9340000000000002</v>
      </c>
      <c r="N147" s="3">
        <f t="shared" ref="N147" si="1975">M147-M148</f>
        <v>2.8000000000000025E-2</v>
      </c>
      <c r="O147" s="3">
        <f t="shared" si="1964"/>
        <v>2.4000000000000021E-2</v>
      </c>
      <c r="P147" s="32"/>
      <c r="Q147" s="74">
        <v>13.984999999999999</v>
      </c>
      <c r="R147" s="25">
        <f t="shared" ref="R147" si="1976">Q147-Q148</f>
        <v>0.49499999999999922</v>
      </c>
      <c r="S147" s="76">
        <v>1.0397000000000001</v>
      </c>
      <c r="T147" s="70">
        <v>44.93</v>
      </c>
      <c r="U147" s="61">
        <f t="shared" si="1946"/>
        <v>13.691000000000001</v>
      </c>
      <c r="V147" s="3">
        <f t="shared" ref="V147" si="1977">U147-U148</f>
        <v>0.99100000000000144</v>
      </c>
      <c r="W147" s="5"/>
      <c r="X147" s="71">
        <v>70.349999999999994</v>
      </c>
      <c r="Y147" s="15"/>
      <c r="Z147" s="10"/>
      <c r="AA147" s="10">
        <f t="shared" si="1965"/>
        <v>10.050999999999998</v>
      </c>
      <c r="AB147" s="10">
        <f t="shared" si="1966"/>
        <v>9.7570000000000014</v>
      </c>
      <c r="AC147" s="36">
        <f t="shared" si="1967"/>
        <v>-0.28900000000000015</v>
      </c>
      <c r="AD147" s="36">
        <f t="shared" si="1968"/>
        <v>-2.4000000000000021E-2</v>
      </c>
      <c r="AE147" s="36">
        <f t="shared" si="1969"/>
        <v>0.29399999999999871</v>
      </c>
      <c r="AF147" s="36">
        <f t="shared" si="1970"/>
        <v>4.5240999999999998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78">TEXT(MONTH(D150), "00") &amp; "W" &amp; INT((DAY(D150) - 1) / 7) + 1</f>
        <v>02W4</v>
      </c>
      <c r="D148" s="13">
        <v>45714</v>
      </c>
      <c r="E148" s="75">
        <v>3.62</v>
      </c>
      <c r="F148" s="3">
        <f t="shared" ref="F148:F153" si="1979">E148-E149</f>
        <v>-6.4999999999999947E-2</v>
      </c>
      <c r="G148" s="25">
        <f t="shared" ref="G148" si="1980">E148-K148</f>
        <v>-0.2849999999999997</v>
      </c>
      <c r="H148" s="75">
        <v>3.65</v>
      </c>
      <c r="I148" s="3">
        <f t="shared" ref="I148:I153" si="1981">H148-H149</f>
        <v>-4.4999999999999929E-2</v>
      </c>
      <c r="J148" s="25">
        <f t="shared" ref="J148" si="1982">H148-K148</f>
        <v>-0.25499999999999989</v>
      </c>
      <c r="K148" s="74">
        <v>3.9049999999999998</v>
      </c>
      <c r="L148" s="25">
        <f t="shared" ref="L148:L153" si="1983">K148-K149</f>
        <v>1.499999999999968E-2</v>
      </c>
      <c r="M148" s="74">
        <v>3.9060000000000001</v>
      </c>
      <c r="N148" s="3">
        <f t="shared" ref="N148:N153" si="1984">M148-M149</f>
        <v>-0.26800000000000024</v>
      </c>
      <c r="O148" s="3">
        <f t="shared" ref="O148" si="1985">M148-K148</f>
        <v>1.000000000000334E-3</v>
      </c>
      <c r="P148" s="32"/>
      <c r="Q148" s="74">
        <v>13.49</v>
      </c>
      <c r="R148" s="25">
        <f t="shared" ref="R148:R153" si="1986">Q148-Q149</f>
        <v>-0.36500000000000021</v>
      </c>
      <c r="S148" s="76">
        <v>1.0483</v>
      </c>
      <c r="T148" s="70">
        <v>41.335999999999999</v>
      </c>
      <c r="U148" s="61">
        <f t="shared" ref="U148" si="1987">ROUND(T148/$U$1*S148,3)</f>
        <v>12.7</v>
      </c>
      <c r="V148" s="3">
        <f t="shared" ref="V148:V154" si="1988">U148-U149</f>
        <v>-0.94700000000000095</v>
      </c>
      <c r="W148" s="5"/>
      <c r="X148" s="71">
        <v>68.81</v>
      </c>
      <c r="Y148" s="15"/>
      <c r="Z148" s="10"/>
      <c r="AA148" s="10">
        <f t="shared" ref="AA148" si="1989">Q148-M148</f>
        <v>9.5839999999999996</v>
      </c>
      <c r="AB148" s="10">
        <f t="shared" ref="AB148" si="1990">U148-M148</f>
        <v>8.7939999999999987</v>
      </c>
      <c r="AC148" s="36">
        <f t="shared" ref="AC148" si="1991">H148-M148</f>
        <v>-0.25600000000000023</v>
      </c>
      <c r="AD148" s="36">
        <f t="shared" ref="AD148" si="1992">K148-M148</f>
        <v>-1.000000000000334E-3</v>
      </c>
      <c r="AE148" s="36">
        <f t="shared" ref="AE148" si="1993">Q148-U148</f>
        <v>0.79000000000000092</v>
      </c>
      <c r="AF148" s="36">
        <f t="shared" ref="AF148" si="1994">M148*1.15</f>
        <v>4.4919000000000002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>TEXT(MONTH(D151), "00") &amp; "W" &amp; INT((DAY(D151) - 1) / 7) + 2</f>
        <v>02W4</v>
      </c>
      <c r="D149" s="13">
        <v>45713</v>
      </c>
      <c r="E149" s="75">
        <v>3.6850000000000001</v>
      </c>
      <c r="F149" s="3">
        <f t="shared" si="1979"/>
        <v>4.4999999999999929E-2</v>
      </c>
      <c r="G149" s="25">
        <f t="shared" ref="G149" si="1995">E149-K149</f>
        <v>-0.20500000000000007</v>
      </c>
      <c r="H149" s="75">
        <v>3.6949999999999998</v>
      </c>
      <c r="I149" s="3">
        <f t="shared" si="1981"/>
        <v>4.4999999999999929E-2</v>
      </c>
      <c r="J149" s="25">
        <f t="shared" ref="J149" si="1996">H149-K149</f>
        <v>-0.19500000000000028</v>
      </c>
      <c r="K149" s="74">
        <v>3.89</v>
      </c>
      <c r="L149" s="25">
        <f t="shared" si="1983"/>
        <v>3.0000000000000249E-2</v>
      </c>
      <c r="M149" s="74">
        <v>4.1740000000000004</v>
      </c>
      <c r="N149" s="3">
        <f t="shared" si="1984"/>
        <v>0.18000000000000016</v>
      </c>
      <c r="O149" s="3">
        <f t="shared" ref="O149" si="1997">M149-K149</f>
        <v>0.28400000000000025</v>
      </c>
      <c r="P149" s="32"/>
      <c r="Q149" s="74">
        <v>13.855</v>
      </c>
      <c r="R149" s="25">
        <f t="shared" si="1986"/>
        <v>-0.48000000000000043</v>
      </c>
      <c r="S149" s="76">
        <v>1.0512999999999999</v>
      </c>
      <c r="T149" s="70">
        <v>44.290999999999997</v>
      </c>
      <c r="U149" s="61">
        <f t="shared" ref="U149" si="1998">ROUND(T149/$U$1*S149,3)</f>
        <v>13.647</v>
      </c>
      <c r="V149" s="3">
        <f t="shared" si="1988"/>
        <v>-0.81400000000000006</v>
      </c>
      <c r="W149" s="5"/>
      <c r="X149" s="71">
        <v>68.930000000000007</v>
      </c>
      <c r="Y149" s="15"/>
      <c r="Z149" s="10"/>
      <c r="AA149" s="10">
        <f t="shared" ref="AA149" si="1999">Q149-M149</f>
        <v>9.6810000000000009</v>
      </c>
      <c r="AB149" s="10">
        <f t="shared" ref="AB149" si="2000">U149-M149</f>
        <v>9.472999999999999</v>
      </c>
      <c r="AC149" s="36">
        <f t="shared" ref="AC149" si="2001">H149-M149</f>
        <v>-0.47900000000000054</v>
      </c>
      <c r="AD149" s="36">
        <f t="shared" ref="AD149" si="2002">K149-M149</f>
        <v>-0.28400000000000025</v>
      </c>
      <c r="AE149" s="36">
        <f t="shared" ref="AE149" si="2003">Q149-U149</f>
        <v>0.20800000000000018</v>
      </c>
      <c r="AF149" s="36">
        <f t="shared" ref="AF149" si="2004">M149*1.15</f>
        <v>4.8001000000000005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>TEXT(MONTH(D152), "00") &amp; "W" &amp; INT((DAY(D152) - 1) / 7) + 2</f>
        <v>02W4</v>
      </c>
      <c r="D150" s="13">
        <v>45712</v>
      </c>
      <c r="E150" s="75">
        <v>3.64</v>
      </c>
      <c r="F150" s="3">
        <f t="shared" si="1979"/>
        <v>-0.6549999999999998</v>
      </c>
      <c r="G150" s="25">
        <f t="shared" ref="G150" si="2005">E150-K150</f>
        <v>-0.21999999999999975</v>
      </c>
      <c r="H150" s="75">
        <v>3.65</v>
      </c>
      <c r="I150" s="3">
        <f t="shared" si="1981"/>
        <v>-0.62500000000000044</v>
      </c>
      <c r="J150" s="25">
        <f t="shared" ref="J150" si="2006">H150-K150</f>
        <v>-0.20999999999999996</v>
      </c>
      <c r="K150" s="74">
        <v>3.86</v>
      </c>
      <c r="L150" s="25">
        <f t="shared" si="1983"/>
        <v>-0.56999999999999984</v>
      </c>
      <c r="M150" s="74">
        <v>3.9940000000000002</v>
      </c>
      <c r="N150" s="3">
        <f t="shared" si="1984"/>
        <v>-0.23999999999999977</v>
      </c>
      <c r="O150" s="3">
        <f t="shared" ref="O150" si="2007">M150-K150</f>
        <v>0.13400000000000034</v>
      </c>
      <c r="P150" s="32"/>
      <c r="Q150" s="74">
        <v>14.335000000000001</v>
      </c>
      <c r="R150" s="25">
        <f t="shared" si="1986"/>
        <v>0.16000000000000014</v>
      </c>
      <c r="S150" s="76">
        <v>1.0466</v>
      </c>
      <c r="T150" s="70">
        <v>47.143999999999998</v>
      </c>
      <c r="U150" s="61">
        <f t="shared" ref="U150" si="2008">ROUND(T150/$U$1*S150,3)</f>
        <v>14.461</v>
      </c>
      <c r="V150" s="3">
        <f t="shared" si="1988"/>
        <v>-4.9999999999990052E-3</v>
      </c>
      <c r="W150" s="5"/>
      <c r="X150" s="71">
        <v>70.7</v>
      </c>
      <c r="Y150" s="15"/>
      <c r="Z150" s="10"/>
      <c r="AA150" s="10">
        <f t="shared" ref="AA150" si="2009">Q150-M150</f>
        <v>10.341000000000001</v>
      </c>
      <c r="AB150" s="10">
        <f t="shared" ref="AB150" si="2010">U150-M150</f>
        <v>10.467000000000001</v>
      </c>
      <c r="AC150" s="36">
        <f t="shared" ref="AC150" si="2011">H150-M150</f>
        <v>-0.34400000000000031</v>
      </c>
      <c r="AD150" s="36">
        <f t="shared" ref="AD150" si="2012">K150-M150</f>
        <v>-0.13400000000000034</v>
      </c>
      <c r="AE150" s="36">
        <f t="shared" ref="AE150" si="2013">Q150-U150</f>
        <v>-0.12599999999999945</v>
      </c>
      <c r="AF150" s="36">
        <f t="shared" ref="AF150" si="2014">M150*1.15</f>
        <v>4.5930999999999997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15">TEXT(MONTH(D153), "00") &amp; "W" &amp; INT((DAY(D153) - 1) / 7) + 1</f>
        <v>02W3</v>
      </c>
      <c r="D151" s="13">
        <v>45709</v>
      </c>
      <c r="E151" s="75">
        <v>4.2949999999999999</v>
      </c>
      <c r="F151" s="3">
        <f t="shared" si="1979"/>
        <v>-1.2850000000000001</v>
      </c>
      <c r="G151" s="25">
        <f t="shared" ref="G151" si="2016">E151-K151</f>
        <v>-0.13499999999999979</v>
      </c>
      <c r="H151" s="75">
        <v>4.2750000000000004</v>
      </c>
      <c r="I151" s="3">
        <f t="shared" si="1981"/>
        <v>-1.3399999999999999</v>
      </c>
      <c r="J151" s="25">
        <f t="shared" ref="J151" si="2017">H151-K151</f>
        <v>-0.15499999999999936</v>
      </c>
      <c r="K151" s="74">
        <v>4.43</v>
      </c>
      <c r="L151" s="25">
        <f t="shared" si="1983"/>
        <v>-1.3250000000000002</v>
      </c>
      <c r="M151" s="74">
        <v>4.234</v>
      </c>
      <c r="N151" s="3">
        <f t="shared" si="1984"/>
        <v>8.1999999999999851E-2</v>
      </c>
      <c r="O151" s="3">
        <f t="shared" ref="O151" si="2018">M151-K151</f>
        <v>-0.19599999999999973</v>
      </c>
      <c r="P151" s="32"/>
      <c r="Q151" s="74">
        <v>14.175000000000001</v>
      </c>
      <c r="R151" s="25">
        <f t="shared" si="1986"/>
        <v>-7.4999999999999289E-2</v>
      </c>
      <c r="S151" s="76">
        <v>1.0458000000000001</v>
      </c>
      <c r="T151" s="70">
        <v>47.195</v>
      </c>
      <c r="U151" s="61">
        <f t="shared" ref="U151" si="2019">ROUND(T151/$U$1*S151,3)</f>
        <v>14.465999999999999</v>
      </c>
      <c r="V151" s="3">
        <f t="shared" si="1988"/>
        <v>-0.15000000000000036</v>
      </c>
      <c r="W151" s="5"/>
      <c r="X151" s="71">
        <v>70.400000000000006</v>
      </c>
      <c r="Y151" s="15"/>
      <c r="Z151" s="10"/>
      <c r="AA151" s="10">
        <f t="shared" ref="AA151" si="2020">Q151-M151</f>
        <v>9.9410000000000007</v>
      </c>
      <c r="AB151" s="10">
        <f t="shared" ref="AB151" si="2021">U151-M151</f>
        <v>10.231999999999999</v>
      </c>
      <c r="AC151" s="36">
        <f t="shared" ref="AC151" si="2022">H151-M151</f>
        <v>4.1000000000000369E-2</v>
      </c>
      <c r="AD151" s="36">
        <f t="shared" ref="AD151" si="2023">K151-M151</f>
        <v>0.19599999999999973</v>
      </c>
      <c r="AE151" s="36">
        <f t="shared" ref="AE151" si="2024">Q151-U151</f>
        <v>-0.29099999999999859</v>
      </c>
      <c r="AF151" s="36">
        <f t="shared" ref="AF151" si="2025">M151*1.15</f>
        <v>4.8690999999999995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26">TEXT(MONTH(D154), "00") &amp; "W" &amp; INT((DAY(D154) - 1) / 7) + 1</f>
        <v>02W3</v>
      </c>
      <c r="D152" s="13">
        <v>45708</v>
      </c>
      <c r="E152" s="75">
        <v>5.58</v>
      </c>
      <c r="F152" s="3">
        <f t="shared" si="1979"/>
        <v>-2.6150000000000002</v>
      </c>
      <c r="G152" s="25">
        <f t="shared" ref="G152" si="2027">E152-K152</f>
        <v>-0.17499999999999982</v>
      </c>
      <c r="H152" s="75">
        <v>5.6150000000000002</v>
      </c>
      <c r="I152" s="3">
        <f t="shared" si="1981"/>
        <v>-2.2000000000000002</v>
      </c>
      <c r="J152" s="25">
        <f t="shared" ref="J152" si="2028">H152-K152</f>
        <v>-0.13999999999999968</v>
      </c>
      <c r="K152" s="74">
        <v>5.7549999999999999</v>
      </c>
      <c r="L152" s="25">
        <f t="shared" si="1983"/>
        <v>-2.0250000000000004</v>
      </c>
      <c r="M152" s="74">
        <v>4.1520000000000001</v>
      </c>
      <c r="N152" s="3">
        <f t="shared" si="1984"/>
        <v>-0.12800000000000011</v>
      </c>
      <c r="O152" s="3">
        <f t="shared" ref="O152" si="2029">M152-K152</f>
        <v>-1.6029999999999998</v>
      </c>
      <c r="P152" s="32"/>
      <c r="Q152" s="74">
        <v>14.25</v>
      </c>
      <c r="R152" s="25">
        <f t="shared" si="1986"/>
        <v>0.13499999999999979</v>
      </c>
      <c r="S152" s="76">
        <v>1.05</v>
      </c>
      <c r="T152" s="70">
        <v>47.494</v>
      </c>
      <c r="U152" s="61">
        <f t="shared" ref="U152" si="2030">ROUND(T152/$U$1*S152,3)</f>
        <v>14.616</v>
      </c>
      <c r="V152" s="3">
        <f t="shared" si="1988"/>
        <v>-0.125</v>
      </c>
      <c r="W152" s="5"/>
      <c r="X152" s="71">
        <v>72.569999999999993</v>
      </c>
      <c r="Y152" s="15"/>
      <c r="Z152" s="10"/>
      <c r="AA152" s="10">
        <f t="shared" ref="AA152" si="2031">Q152-M152</f>
        <v>10.097999999999999</v>
      </c>
      <c r="AB152" s="10">
        <f t="shared" ref="AB152" si="2032">U152-M152</f>
        <v>10.463999999999999</v>
      </c>
      <c r="AC152" s="36">
        <f t="shared" ref="AC152" si="2033">H152-M152</f>
        <v>1.4630000000000001</v>
      </c>
      <c r="AD152" s="36">
        <f t="shared" ref="AD152" si="2034">K152-M152</f>
        <v>1.6029999999999998</v>
      </c>
      <c r="AE152" s="36">
        <f t="shared" ref="AE152" si="2035">Q152-U152</f>
        <v>-0.36599999999999966</v>
      </c>
      <c r="AF152" s="36">
        <f t="shared" ref="AF152" si="2036">M152*1.15</f>
        <v>4.7747999999999999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37">TEXT(MONTH(D155), "00") &amp; "W" &amp; INT((DAY(D155) - 1) / 7) + 1</f>
        <v>02W3</v>
      </c>
      <c r="D153" s="13">
        <v>45707</v>
      </c>
      <c r="E153" s="75">
        <v>8.1950000000000003</v>
      </c>
      <c r="F153" s="3">
        <f t="shared" si="1979"/>
        <v>1.6750000000000007</v>
      </c>
      <c r="G153" s="25">
        <f t="shared" ref="G153" si="2038">E153-K153</f>
        <v>0.41500000000000004</v>
      </c>
      <c r="H153" s="75">
        <v>7.8150000000000004</v>
      </c>
      <c r="I153" s="3">
        <f t="shared" si="1981"/>
        <v>1.3800000000000008</v>
      </c>
      <c r="J153" s="25">
        <f t="shared" ref="J153" si="2039">H153-K153</f>
        <v>3.5000000000000142E-2</v>
      </c>
      <c r="K153" s="74">
        <v>7.78</v>
      </c>
      <c r="L153" s="25">
        <f t="shared" si="1983"/>
        <v>1.3200000000000003</v>
      </c>
      <c r="M153" s="74">
        <v>4.28</v>
      </c>
      <c r="N153" s="3">
        <f t="shared" si="1984"/>
        <v>0.27300000000000058</v>
      </c>
      <c r="O153" s="3">
        <f t="shared" ref="O153" si="2040">M153-K153</f>
        <v>-3.5</v>
      </c>
      <c r="P153" s="32"/>
      <c r="Q153" s="74">
        <v>14.115</v>
      </c>
      <c r="R153" s="25">
        <f t="shared" si="1986"/>
        <v>-0.4350000000000005</v>
      </c>
      <c r="S153" s="76">
        <v>1.0421</v>
      </c>
      <c r="T153" s="70">
        <v>48.264000000000003</v>
      </c>
      <c r="U153" s="61">
        <f t="shared" ref="U153" si="2041">ROUND(T153/$U$1*S153,3)</f>
        <v>14.741</v>
      </c>
      <c r="V153" s="3">
        <f t="shared" si="1988"/>
        <v>-0.32500000000000107</v>
      </c>
      <c r="W153" s="5"/>
      <c r="X153" s="71">
        <v>72.25</v>
      </c>
      <c r="Y153" s="15"/>
      <c r="Z153" s="10"/>
      <c r="AA153" s="10">
        <f t="shared" ref="AA153" si="2042">Q153-M153</f>
        <v>9.8350000000000009</v>
      </c>
      <c r="AB153" s="10">
        <f t="shared" ref="AB153" si="2043">U153-M153</f>
        <v>10.460999999999999</v>
      </c>
      <c r="AC153" s="36">
        <f t="shared" ref="AC153" si="2044">H153-M153</f>
        <v>3.5350000000000001</v>
      </c>
      <c r="AD153" s="36">
        <f t="shared" ref="AD153" si="2045">K153-M153</f>
        <v>3.5</v>
      </c>
      <c r="AE153" s="36">
        <f t="shared" ref="AE153" si="2046">Q153-U153</f>
        <v>-0.62599999999999945</v>
      </c>
      <c r="AF153" s="36">
        <f t="shared" ref="AF153" si="2047">M153*1.15</f>
        <v>4.9219999999999997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>TEXT(MONTH(D156), "00") &amp; "W" &amp; INT((DAY(D156) - 1) / 7) + 2</f>
        <v>02W3</v>
      </c>
      <c r="D154" s="13">
        <v>45706</v>
      </c>
      <c r="E154" s="75">
        <v>6.52</v>
      </c>
      <c r="F154" s="3">
        <f t="shared" ref="F154" si="2048">E154-E156</f>
        <v>1.8399999999999999</v>
      </c>
      <c r="G154" s="25">
        <f t="shared" ref="G154:G155" si="2049">E154-K154</f>
        <v>5.9999999999999609E-2</v>
      </c>
      <c r="H154" s="75">
        <v>6.4349999999999996</v>
      </c>
      <c r="I154" s="3">
        <f t="shared" ref="I154" si="2050">H154-H156</f>
        <v>1.7699999999999996</v>
      </c>
      <c r="J154" s="25">
        <f t="shared" ref="J154:J155" si="2051">H154-K154</f>
        <v>-2.5000000000000355E-2</v>
      </c>
      <c r="K154" s="74">
        <v>6.46</v>
      </c>
      <c r="L154" s="25">
        <f t="shared" ref="L154" si="2052">K154-K156</f>
        <v>1.83</v>
      </c>
      <c r="M154" s="74">
        <v>4.0069999999999997</v>
      </c>
      <c r="N154" s="3">
        <f t="shared" ref="N154" si="2053">M154-M156</f>
        <v>0.28199999999999958</v>
      </c>
      <c r="O154" s="3">
        <f t="shared" ref="O154:O155" si="2054">M154-K154</f>
        <v>-2.4530000000000003</v>
      </c>
      <c r="P154" s="32"/>
      <c r="Q154" s="74">
        <v>14.55</v>
      </c>
      <c r="R154" s="25">
        <f t="shared" ref="R154" si="2055">Q154-Q156</f>
        <v>-0.39999999999999858</v>
      </c>
      <c r="S154" s="76">
        <v>1.0445</v>
      </c>
      <c r="T154" s="70">
        <v>49.215000000000003</v>
      </c>
      <c r="U154" s="61">
        <f t="shared" ref="U154:U155" si="2056">ROUND(T154/$U$1*S154,3)</f>
        <v>15.066000000000001</v>
      </c>
      <c r="V154" s="3">
        <f t="shared" si="1988"/>
        <v>0.27800000000000047</v>
      </c>
      <c r="W154" s="5"/>
      <c r="X154" s="71">
        <v>71.849999999999994</v>
      </c>
      <c r="Y154" s="15"/>
      <c r="Z154" s="10"/>
      <c r="AA154" s="10">
        <f t="shared" ref="AA154:AA155" si="2057">Q154-M154</f>
        <v>10.543000000000001</v>
      </c>
      <c r="AB154" s="10">
        <f t="shared" ref="AB154:AB155" si="2058">U154-M154</f>
        <v>11.059000000000001</v>
      </c>
      <c r="AC154" s="36">
        <f t="shared" ref="AC154:AC155" si="2059">H154-M154</f>
        <v>2.4279999999999999</v>
      </c>
      <c r="AD154" s="36">
        <f t="shared" ref="AD154:AD155" si="2060">K154-M154</f>
        <v>2.4530000000000003</v>
      </c>
      <c r="AE154" s="36">
        <f t="shared" ref="AE154:AE155" si="2061">Q154-U154</f>
        <v>-0.51600000000000001</v>
      </c>
      <c r="AF154" s="36">
        <f t="shared" ref="AF154:AF155" si="2062">M154*1.15</f>
        <v>4.6080499999999995</v>
      </c>
      <c r="AG154" s="36"/>
      <c r="AH154" s="36"/>
      <c r="AI154" s="36"/>
      <c r="AJ154" s="36"/>
    </row>
    <row r="155" spans="2:36" s="6" customFormat="1" ht="18" customHeight="1" x14ac:dyDescent="0.3">
      <c r="B155" s="50" t="s">
        <v>117</v>
      </c>
      <c r="C155" s="50" t="str">
        <f>TEXT(MONTH(D156), "00") &amp; "W" &amp; INT((DAY(D156) - 1) / 7) + 2</f>
        <v>02W3</v>
      </c>
      <c r="D155" s="13">
        <v>45705</v>
      </c>
      <c r="E155" s="77" t="s">
        <v>81</v>
      </c>
      <c r="F155" s="3" t="e">
        <f t="shared" ref="F155" si="2063">E155-E156</f>
        <v>#VALUE!</v>
      </c>
      <c r="G155" s="25" t="e">
        <f t="shared" si="2049"/>
        <v>#VALUE!</v>
      </c>
      <c r="H155" s="77" t="s">
        <v>81</v>
      </c>
      <c r="I155" s="3" t="e">
        <f t="shared" ref="I155" si="2064">H155-H156</f>
        <v>#VALUE!</v>
      </c>
      <c r="J155" s="25" t="e">
        <f t="shared" si="2051"/>
        <v>#VALUE!</v>
      </c>
      <c r="K155" s="56" t="s">
        <v>81</v>
      </c>
      <c r="L155" s="25" t="e">
        <f t="shared" ref="L155" si="2065">K155-K156</f>
        <v>#VALUE!</v>
      </c>
      <c r="M155" s="56" t="s">
        <v>81</v>
      </c>
      <c r="N155" s="3" t="e">
        <f t="shared" ref="N155" si="2066">M155-M156</f>
        <v>#VALUE!</v>
      </c>
      <c r="O155" s="3" t="e">
        <f t="shared" si="2054"/>
        <v>#VALUE!</v>
      </c>
      <c r="P155" s="32"/>
      <c r="Q155" s="56" t="s">
        <v>81</v>
      </c>
      <c r="R155" s="25" t="e">
        <f t="shared" ref="R155" si="2067">Q155-Q156</f>
        <v>#VALUE!</v>
      </c>
      <c r="S155" s="76">
        <v>1.0482</v>
      </c>
      <c r="T155" s="70">
        <v>48.136000000000003</v>
      </c>
      <c r="U155" s="61">
        <f t="shared" si="2056"/>
        <v>14.788</v>
      </c>
      <c r="V155" s="3">
        <f t="shared" ref="V155" si="2068">U155-U156</f>
        <v>-0.79599999999999937</v>
      </c>
      <c r="W155" s="5"/>
      <c r="X155" s="69" t="s">
        <v>81</v>
      </c>
      <c r="Y155" s="15"/>
      <c r="Z155" s="10"/>
      <c r="AA155" s="10" t="e">
        <f t="shared" si="2057"/>
        <v>#VALUE!</v>
      </c>
      <c r="AB155" s="10" t="e">
        <f t="shared" si="2058"/>
        <v>#VALUE!</v>
      </c>
      <c r="AC155" s="36" t="e">
        <f t="shared" si="2059"/>
        <v>#VALUE!</v>
      </c>
      <c r="AD155" s="36" t="e">
        <f t="shared" si="2060"/>
        <v>#VALUE!</v>
      </c>
      <c r="AE155" s="36" t="e">
        <f t="shared" si="2061"/>
        <v>#VALUE!</v>
      </c>
      <c r="AF155" s="36" t="e">
        <f t="shared" si="2062"/>
        <v>#VALUE!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69">TEXT(MONTH(D157), "00") &amp; "W" &amp; INT((DAY(D157) - 1) / 7) + 1</f>
        <v>02W2</v>
      </c>
      <c r="D156" s="13">
        <v>45702</v>
      </c>
      <c r="E156" s="75">
        <v>4.68</v>
      </c>
      <c r="F156" s="3">
        <f t="shared" ref="F156" si="2070">E156-E157</f>
        <v>0.76499999999999968</v>
      </c>
      <c r="G156" s="25">
        <f t="shared" ref="G156" si="2071">E156-K156</f>
        <v>4.9999999999999822E-2</v>
      </c>
      <c r="H156" s="75">
        <v>4.665</v>
      </c>
      <c r="I156" s="3">
        <f t="shared" ref="I156" si="2072">H156-H157</f>
        <v>0.69499999999999984</v>
      </c>
      <c r="J156" s="25">
        <f t="shared" ref="J156" si="2073">H156-K156</f>
        <v>3.5000000000000142E-2</v>
      </c>
      <c r="K156" s="74">
        <v>4.63</v>
      </c>
      <c r="L156" s="25">
        <f t="shared" ref="L156" si="2074">K156-K157</f>
        <v>0.21499999999999986</v>
      </c>
      <c r="M156" s="74">
        <v>3.7250000000000001</v>
      </c>
      <c r="N156" s="3">
        <f t="shared" ref="N156" si="2075">M156-M157</f>
        <v>9.6999999999999975E-2</v>
      </c>
      <c r="O156" s="3">
        <f t="shared" ref="O156" si="2076">M156-K156</f>
        <v>-0.9049999999999998</v>
      </c>
      <c r="P156" s="32"/>
      <c r="Q156" s="74">
        <v>14.95</v>
      </c>
      <c r="R156" s="25">
        <f t="shared" ref="R156" si="2077">Q156-Q157</f>
        <v>1.4999999999998792E-2</v>
      </c>
      <c r="S156" s="76">
        <v>1.0490999999999999</v>
      </c>
      <c r="T156" s="70">
        <v>50.685000000000002</v>
      </c>
      <c r="U156" s="61">
        <f t="shared" ref="U156" si="2078">ROUND(T156/$U$1*S156,3)</f>
        <v>15.584</v>
      </c>
      <c r="V156" s="3">
        <f t="shared" ref="V156" si="2079">U156-U157</f>
        <v>-0.17399999999999949</v>
      </c>
      <c r="W156" s="5"/>
      <c r="X156" s="71">
        <v>70.739999999999995</v>
      </c>
      <c r="Y156" s="15"/>
      <c r="Z156" s="10"/>
      <c r="AA156" s="10">
        <f t="shared" ref="AA156" si="2080">Q156-M156</f>
        <v>11.225</v>
      </c>
      <c r="AB156" s="10">
        <f t="shared" ref="AB156" si="2081">U156-M156</f>
        <v>11.859</v>
      </c>
      <c r="AC156" s="36">
        <f t="shared" ref="AC156" si="2082">H156-M156</f>
        <v>0.94</v>
      </c>
      <c r="AD156" s="36">
        <f t="shared" ref="AD156" si="2083">K156-M156</f>
        <v>0.9049999999999998</v>
      </c>
      <c r="AE156" s="36">
        <f t="shared" ref="AE156" si="2084">Q156-U156</f>
        <v>-0.63400000000000034</v>
      </c>
      <c r="AF156" s="36">
        <f t="shared" ref="AF156" si="2085">M156*1.15</f>
        <v>4.2837499999999995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086">TEXT(MONTH(D158), "00") &amp; "W" &amp; INT((DAY(D158) - 1) / 7) + 1</f>
        <v>02W2</v>
      </c>
      <c r="D157" s="13">
        <v>45701</v>
      </c>
      <c r="E157" s="75">
        <v>3.915</v>
      </c>
      <c r="F157" s="3">
        <f t="shared" ref="F157" si="2087">E157-E158</f>
        <v>4.0000000000000036E-2</v>
      </c>
      <c r="G157" s="25">
        <f t="shared" ref="G157" si="2088">E157-K157</f>
        <v>-0.5</v>
      </c>
      <c r="H157" s="75">
        <v>3.97</v>
      </c>
      <c r="I157" s="3">
        <f t="shared" ref="I157" si="2089">H157-H158</f>
        <v>9.0000000000000302E-2</v>
      </c>
      <c r="J157" s="25">
        <f t="shared" ref="J157" si="2090">H157-K157</f>
        <v>-0.44499999999999984</v>
      </c>
      <c r="K157" s="74">
        <v>4.415</v>
      </c>
      <c r="L157" s="25">
        <f t="shared" ref="L157" si="2091">K157-K158</f>
        <v>0.47500000000000009</v>
      </c>
      <c r="M157" s="74">
        <v>3.6280000000000001</v>
      </c>
      <c r="N157" s="3">
        <f t="shared" ref="N157" si="2092">M157-M158</f>
        <v>6.3000000000000167E-2</v>
      </c>
      <c r="O157" s="3">
        <f t="shared" ref="O157" si="2093">M157-K157</f>
        <v>-0.78699999999999992</v>
      </c>
      <c r="P157" s="32"/>
      <c r="Q157" s="74">
        <v>14.935</v>
      </c>
      <c r="R157" s="25">
        <f t="shared" ref="R157" si="2094">Q157-Q158</f>
        <v>1.5000000000000568E-2</v>
      </c>
      <c r="S157" s="76">
        <v>1.0464</v>
      </c>
      <c r="T157" s="70">
        <v>51.383000000000003</v>
      </c>
      <c r="U157" s="61">
        <f t="shared" ref="U157" si="2095">ROUND(T157/$U$1*S157,3)</f>
        <v>15.757999999999999</v>
      </c>
      <c r="V157" s="3">
        <f t="shared" ref="V157" si="2096">U157-U158</f>
        <v>-1.1780000000000008</v>
      </c>
      <c r="W157" s="5"/>
      <c r="X157" s="71">
        <v>71.290000000000006</v>
      </c>
      <c r="Y157" s="15"/>
      <c r="Z157" s="10"/>
      <c r="AA157" s="10">
        <f t="shared" ref="AA157" si="2097">Q157-M157</f>
        <v>11.307</v>
      </c>
      <c r="AB157" s="10">
        <f t="shared" ref="AB157" si="2098">U157-M157</f>
        <v>12.129999999999999</v>
      </c>
      <c r="AC157" s="36">
        <f t="shared" ref="AC157" si="2099">H157-M157</f>
        <v>0.34200000000000008</v>
      </c>
      <c r="AD157" s="36">
        <f t="shared" ref="AD157" si="2100">K157-M157</f>
        <v>0.78699999999999992</v>
      </c>
      <c r="AE157" s="36">
        <f t="shared" ref="AE157" si="2101">Q157-U157</f>
        <v>-0.82299999999999862</v>
      </c>
      <c r="AF157" s="36">
        <f t="shared" ref="AF157" si="2102">M157*1.15</f>
        <v>4.1722000000000001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03">TEXT(MONTH(D159), "00") &amp; "W" &amp; INT((DAY(D159) - 1) / 7) + 1</f>
        <v>02W2</v>
      </c>
      <c r="D158" s="13">
        <v>45700</v>
      </c>
      <c r="E158" s="75">
        <v>3.875</v>
      </c>
      <c r="F158" s="3">
        <f t="shared" ref="F158" si="2104">E158-E159</f>
        <v>0.25999999999999979</v>
      </c>
      <c r="G158" s="25">
        <f t="shared" ref="G158" si="2105">E158-K158</f>
        <v>-6.4999999999999947E-2</v>
      </c>
      <c r="H158" s="75">
        <v>3.88</v>
      </c>
      <c r="I158" s="3">
        <f t="shared" ref="I158" si="2106">H158-H159</f>
        <v>0.2849999999999997</v>
      </c>
      <c r="J158" s="25">
        <f t="shared" ref="J158" si="2107">H158-K158</f>
        <v>-6.0000000000000053E-2</v>
      </c>
      <c r="K158" s="74">
        <v>3.94</v>
      </c>
      <c r="L158" s="25">
        <f t="shared" ref="L158" si="2108">K158-K159</f>
        <v>0.25999999999999979</v>
      </c>
      <c r="M158" s="74">
        <v>3.5649999999999999</v>
      </c>
      <c r="N158" s="3">
        <f t="shared" ref="N158" si="2109">M158-M159</f>
        <v>4.5999999999999819E-2</v>
      </c>
      <c r="O158" s="3">
        <f t="shared" ref="O158" si="2110">M158-K158</f>
        <v>-0.375</v>
      </c>
      <c r="P158" s="32"/>
      <c r="Q158" s="74">
        <v>14.92</v>
      </c>
      <c r="R158" s="25">
        <f t="shared" ref="R158" si="2111">Q158-Q159</f>
        <v>2.9999999999999361E-2</v>
      </c>
      <c r="S158" s="76">
        <v>1.0382</v>
      </c>
      <c r="T158" s="70">
        <v>55.661000000000001</v>
      </c>
      <c r="U158" s="61">
        <f t="shared" ref="U158" si="2112">ROUND(T158/$U$1*S158,3)</f>
        <v>16.936</v>
      </c>
      <c r="V158" s="3">
        <f t="shared" ref="V158" si="2113">U158-U159</f>
        <v>-0.6039999999999992</v>
      </c>
      <c r="W158" s="5"/>
      <c r="X158" s="71">
        <v>71.37</v>
      </c>
      <c r="Y158" s="15"/>
      <c r="Z158" s="10"/>
      <c r="AA158" s="10">
        <f t="shared" ref="AA158" si="2114">Q158-M158</f>
        <v>11.355</v>
      </c>
      <c r="AB158" s="10">
        <f t="shared" ref="AB158" si="2115">U158-M158</f>
        <v>13.371</v>
      </c>
      <c r="AC158" s="36">
        <f t="shared" ref="AC158" si="2116">H158-M158</f>
        <v>0.31499999999999995</v>
      </c>
      <c r="AD158" s="36">
        <f t="shared" ref="AD158" si="2117">K158-M158</f>
        <v>0.375</v>
      </c>
      <c r="AE158" s="36">
        <f t="shared" ref="AE158" si="2118">Q158-U158</f>
        <v>-2.016</v>
      </c>
      <c r="AF158" s="36">
        <f t="shared" ref="AF158" si="2119">M158*1.15</f>
        <v>4.0997499999999993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20">TEXT(MONTH(D160), "00") &amp; "W" &amp; INT((DAY(D160) - 1) / 7) + 1</f>
        <v>02W2</v>
      </c>
      <c r="D159" s="13">
        <v>45699</v>
      </c>
      <c r="E159" s="75">
        <v>3.6150000000000002</v>
      </c>
      <c r="F159" s="3">
        <f t="shared" ref="F159" si="2121">E159-E160</f>
        <v>0.24500000000000011</v>
      </c>
      <c r="G159" s="25">
        <f t="shared" ref="G159" si="2122">E159-K159</f>
        <v>-6.4999999999999947E-2</v>
      </c>
      <c r="H159" s="75">
        <v>3.5950000000000002</v>
      </c>
      <c r="I159" s="3">
        <f t="shared" ref="I159" si="2123">H159-H160</f>
        <v>0.22500000000000009</v>
      </c>
      <c r="J159" s="25">
        <f t="shared" ref="J159" si="2124">H159-K159</f>
        <v>-8.4999999999999964E-2</v>
      </c>
      <c r="K159" s="74">
        <v>3.68</v>
      </c>
      <c r="L159" s="25">
        <f t="shared" ref="L159" si="2125">K159-K160</f>
        <v>0.19500000000000028</v>
      </c>
      <c r="M159" s="74">
        <v>3.5190000000000001</v>
      </c>
      <c r="N159" s="3">
        <f t="shared" ref="N159" si="2126">M159-M160</f>
        <v>7.5000000000000178E-2</v>
      </c>
      <c r="O159" s="3">
        <f t="shared" ref="O159" si="2127">M159-K159</f>
        <v>-0.16100000000000003</v>
      </c>
      <c r="P159" s="32"/>
      <c r="Q159" s="74">
        <v>14.89</v>
      </c>
      <c r="R159" s="25">
        <f t="shared" ref="R159" si="2128">Q159-Q160</f>
        <v>0.10000000000000142</v>
      </c>
      <c r="S159" s="76">
        <v>1.036</v>
      </c>
      <c r="T159" s="70">
        <v>57.765999999999998</v>
      </c>
      <c r="U159" s="61">
        <f t="shared" ref="U159" si="2129">ROUND(T159/$U$1*S159,3)</f>
        <v>17.54</v>
      </c>
      <c r="V159" s="3">
        <f t="shared" ref="V159" si="2130">U159-U160</f>
        <v>9.0000000000003411E-3</v>
      </c>
      <c r="W159" s="5"/>
      <c r="X159" s="71">
        <v>73.319999999999993</v>
      </c>
      <c r="Y159" s="15"/>
      <c r="Z159" s="10"/>
      <c r="AA159" s="10">
        <f t="shared" ref="AA159" si="2131">Q159-M159</f>
        <v>11.371</v>
      </c>
      <c r="AB159" s="10">
        <f t="shared" ref="AB159" si="2132">U159-M159</f>
        <v>14.020999999999999</v>
      </c>
      <c r="AC159" s="36">
        <f t="shared" ref="AC159" si="2133">H159-M159</f>
        <v>7.6000000000000068E-2</v>
      </c>
      <c r="AD159" s="36">
        <f t="shared" ref="AD159" si="2134">K159-M159</f>
        <v>0.16100000000000003</v>
      </c>
      <c r="AE159" s="36">
        <f t="shared" ref="AE159" si="2135">Q159-U159</f>
        <v>-2.6499999999999986</v>
      </c>
      <c r="AF159" s="36">
        <f t="shared" ref="AF159" si="2136">M159*1.15</f>
        <v>4.0468500000000001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>TEXT(MONTH(D161), "00") &amp; "W" &amp; INT((DAY(D161) - 1) / 7) + 2</f>
        <v>02W2</v>
      </c>
      <c r="D160" s="13">
        <v>45698</v>
      </c>
      <c r="E160" s="75">
        <v>3.37</v>
      </c>
      <c r="F160" s="3">
        <f t="shared" ref="F160" si="2137">E160-E161</f>
        <v>0.10499999999999998</v>
      </c>
      <c r="G160" s="25">
        <f t="shared" ref="G160" si="2138">E160-K160</f>
        <v>-0.11499999999999977</v>
      </c>
      <c r="H160" s="75">
        <v>3.37</v>
      </c>
      <c r="I160" s="3">
        <f t="shared" ref="I160" si="2139">H160-H161</f>
        <v>0.11000000000000032</v>
      </c>
      <c r="J160" s="25">
        <f t="shared" ref="J160" si="2140">H160-K160</f>
        <v>-0.11499999999999977</v>
      </c>
      <c r="K160" s="74">
        <v>3.4849999999999999</v>
      </c>
      <c r="L160" s="25">
        <f t="shared" ref="L160" si="2141">K160-K161</f>
        <v>0.1599999999999997</v>
      </c>
      <c r="M160" s="74">
        <v>3.444</v>
      </c>
      <c r="N160" s="3">
        <f t="shared" ref="N160" si="2142">M160-M161</f>
        <v>0.13499999999999979</v>
      </c>
      <c r="O160" s="3">
        <f t="shared" ref="O160" si="2143">M160-K160</f>
        <v>-4.0999999999999925E-2</v>
      </c>
      <c r="P160" s="32"/>
      <c r="Q160" s="74">
        <v>14.79</v>
      </c>
      <c r="R160" s="25">
        <f t="shared" ref="R160" si="2144">Q160-Q161</f>
        <v>6.4999999999999503E-2</v>
      </c>
      <c r="S160" s="76">
        <v>1.0306</v>
      </c>
      <c r="T160" s="70">
        <v>58.039000000000001</v>
      </c>
      <c r="U160" s="61">
        <f t="shared" ref="U160" si="2145">ROUND(T160/$U$1*S160,3)</f>
        <v>17.530999999999999</v>
      </c>
      <c r="V160" s="3">
        <f t="shared" ref="V160" si="2146">U160-U161</f>
        <v>0.66499999999999915</v>
      </c>
      <c r="W160" s="5"/>
      <c r="X160" s="71">
        <v>72.319999999999993</v>
      </c>
      <c r="Y160" s="15"/>
      <c r="Z160" s="10"/>
      <c r="AA160" s="10">
        <f t="shared" ref="AA160" si="2147">Q160-M160</f>
        <v>11.346</v>
      </c>
      <c r="AB160" s="10">
        <f t="shared" ref="AB160" si="2148">U160-M160</f>
        <v>14.087</v>
      </c>
      <c r="AC160" s="36">
        <f t="shared" ref="AC160" si="2149">H160-M160</f>
        <v>-7.3999999999999844E-2</v>
      </c>
      <c r="AD160" s="36">
        <f t="shared" ref="AD160" si="2150">K160-M160</f>
        <v>4.0999999999999925E-2</v>
      </c>
      <c r="AE160" s="36">
        <f t="shared" ref="AE160" si="2151">Q160-U160</f>
        <v>-2.7409999999999997</v>
      </c>
      <c r="AF160" s="36">
        <f t="shared" ref="AF160" si="2152">M160*1.15</f>
        <v>3.9605999999999995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53">TEXT(MONTH(D162), "00") &amp; "W" &amp; INT((DAY(D162) - 1) / 7) + 1</f>
        <v>02W1</v>
      </c>
      <c r="D161" s="13">
        <v>45695</v>
      </c>
      <c r="E161" s="75">
        <v>3.2650000000000001</v>
      </c>
      <c r="F161" s="3">
        <f t="shared" ref="F161" si="2154">E161-E162</f>
        <v>0.12000000000000011</v>
      </c>
      <c r="G161" s="25">
        <f t="shared" ref="G161" si="2155">E161-K161</f>
        <v>-6.0000000000000053E-2</v>
      </c>
      <c r="H161" s="75">
        <v>3.26</v>
      </c>
      <c r="I161" s="3">
        <f t="shared" ref="I161" si="2156">H161-H162</f>
        <v>9.9999999999999645E-2</v>
      </c>
      <c r="J161" s="25">
        <f t="shared" ref="J161" si="2157">H161-K161</f>
        <v>-6.5000000000000391E-2</v>
      </c>
      <c r="K161" s="74">
        <v>3.3250000000000002</v>
      </c>
      <c r="L161" s="25">
        <f t="shared" ref="L161" si="2158">K161-K162</f>
        <v>1.5000000000000124E-2</v>
      </c>
      <c r="M161" s="74">
        <v>3.3090000000000002</v>
      </c>
      <c r="N161" s="3">
        <f t="shared" ref="N161" si="2159">M161-M162</f>
        <v>-9.8999999999999755E-2</v>
      </c>
      <c r="O161" s="3">
        <f t="shared" ref="O161" si="2160">M161-K161</f>
        <v>-1.6000000000000014E-2</v>
      </c>
      <c r="P161" s="32"/>
      <c r="Q161" s="74">
        <v>14.725</v>
      </c>
      <c r="R161" s="25">
        <f t="shared" ref="R161" si="2161">Q161-Q162</f>
        <v>0.20999999999999908</v>
      </c>
      <c r="S161" s="76">
        <v>1.0327</v>
      </c>
      <c r="T161" s="70">
        <v>55.722999999999999</v>
      </c>
      <c r="U161" s="61">
        <f t="shared" ref="U161:U163" si="2162">ROUND(T161/$U$1*S161,3)</f>
        <v>16.866</v>
      </c>
      <c r="V161" s="3">
        <f t="shared" ref="V161" si="2163">U161-U162</f>
        <v>0.28399999999999892</v>
      </c>
      <c r="W161" s="5"/>
      <c r="X161" s="71">
        <v>71</v>
      </c>
      <c r="Y161" s="15"/>
      <c r="Z161" s="10"/>
      <c r="AA161" s="10">
        <f t="shared" ref="AA161" si="2164">Q161-M161</f>
        <v>11.416</v>
      </c>
      <c r="AB161" s="10">
        <f t="shared" ref="AB161" si="2165">U161-M161</f>
        <v>13.556999999999999</v>
      </c>
      <c r="AC161" s="36">
        <f t="shared" ref="AC161" si="2166">H161-M161</f>
        <v>-4.9000000000000377E-2</v>
      </c>
      <c r="AD161" s="36">
        <f t="shared" ref="AD161" si="2167">K161-M161</f>
        <v>1.6000000000000014E-2</v>
      </c>
      <c r="AE161" s="36">
        <f t="shared" ref="AE161" si="2168">Q161-U161</f>
        <v>-2.141</v>
      </c>
      <c r="AF161" s="36">
        <f t="shared" ref="AF161" si="2169">M161*1.15</f>
        <v>3.8053499999999998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0">TEXT(MONTH(D163), "00") &amp; "W" &amp; INT((DAY(D163) - 1) / 7) + 1</f>
        <v>02W1</v>
      </c>
      <c r="D162" s="13">
        <v>45694</v>
      </c>
      <c r="E162" s="75">
        <v>3.145</v>
      </c>
      <c r="F162" s="3">
        <f t="shared" ref="F162" si="2171">E162-E163</f>
        <v>6.0000000000000053E-2</v>
      </c>
      <c r="G162" s="25">
        <f t="shared" ref="G162" si="2172">E162-K162</f>
        <v>-0.16500000000000004</v>
      </c>
      <c r="H162" s="75">
        <v>3.16</v>
      </c>
      <c r="I162" s="3">
        <f t="shared" ref="I162" si="2173">H162-H163</f>
        <v>9.0000000000000302E-2</v>
      </c>
      <c r="J162" s="25">
        <f t="shared" ref="J162" si="2174">H162-K162</f>
        <v>-0.14999999999999991</v>
      </c>
      <c r="K162" s="74">
        <v>3.31</v>
      </c>
      <c r="L162" s="25">
        <f t="shared" ref="L162" si="2175">K162-K163</f>
        <v>8.9999999999999858E-2</v>
      </c>
      <c r="M162" s="74">
        <v>3.4079999999999999</v>
      </c>
      <c r="N162" s="3">
        <f t="shared" ref="N162" si="2176">M162-M163</f>
        <v>4.8000000000000043E-2</v>
      </c>
      <c r="O162" s="3">
        <f t="shared" ref="O162" si="2177">M162-K162</f>
        <v>9.7999999999999865E-2</v>
      </c>
      <c r="P162" s="32"/>
      <c r="Q162" s="74">
        <v>14.515000000000001</v>
      </c>
      <c r="R162" s="25">
        <f t="shared" ref="R162" si="2178">Q162-Q163</f>
        <v>8.5000000000000853E-2</v>
      </c>
      <c r="S162" s="76">
        <v>1.0381</v>
      </c>
      <c r="T162" s="70">
        <v>54.502000000000002</v>
      </c>
      <c r="U162" s="61">
        <f t="shared" si="2162"/>
        <v>16.582000000000001</v>
      </c>
      <c r="V162" s="3">
        <f t="shared" ref="V162" si="2179">U162-U163</f>
        <v>0.29100000000000037</v>
      </c>
      <c r="W162" s="5"/>
      <c r="X162" s="71">
        <v>70.61</v>
      </c>
      <c r="Y162" s="15"/>
      <c r="Z162" s="10"/>
      <c r="AA162" s="10">
        <f t="shared" ref="AA162" si="2180">Q162-M162</f>
        <v>11.107000000000001</v>
      </c>
      <c r="AB162" s="10">
        <f t="shared" ref="AB162" si="2181">U162-M162</f>
        <v>13.174000000000001</v>
      </c>
      <c r="AC162" s="36">
        <f t="shared" ref="AC162" si="2182">H162-M162</f>
        <v>-0.24799999999999978</v>
      </c>
      <c r="AD162" s="36">
        <f t="shared" ref="AD162" si="2183">K162-M162</f>
        <v>-9.7999999999999865E-2</v>
      </c>
      <c r="AE162" s="36">
        <f t="shared" ref="AE162" si="2184">Q162-U162</f>
        <v>-2.0670000000000002</v>
      </c>
      <c r="AF162" s="36">
        <f t="shared" ref="AF162" si="2185">M162*1.15</f>
        <v>3.9191999999999996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6">TEXT(MONTH(D164), "00") &amp; "W" &amp; INT((DAY(D164) - 1) / 7) + 1</f>
        <v>02W1</v>
      </c>
      <c r="D163" s="13">
        <v>45693</v>
      </c>
      <c r="E163" s="75">
        <v>3.085</v>
      </c>
      <c r="F163" s="3">
        <f t="shared" ref="F163" si="2187">E163-E164</f>
        <v>-1.0000000000000231E-2</v>
      </c>
      <c r="G163" s="25">
        <f t="shared" ref="G163" si="2188">E163-K163</f>
        <v>-0.13500000000000023</v>
      </c>
      <c r="H163" s="75">
        <v>3.07</v>
      </c>
      <c r="I163" s="3">
        <f t="shared" ref="I163" si="2189">H163-H164</f>
        <v>-2.5000000000000355E-2</v>
      </c>
      <c r="J163" s="25">
        <f t="shared" ref="J163" si="2190">H163-K163</f>
        <v>-0.15000000000000036</v>
      </c>
      <c r="K163" s="74">
        <v>3.22</v>
      </c>
      <c r="L163" s="25">
        <f t="shared" ref="L163" si="2191">K163-K164</f>
        <v>-1.499999999999968E-2</v>
      </c>
      <c r="M163" s="74">
        <v>3.36</v>
      </c>
      <c r="N163" s="3">
        <f t="shared" ref="N163" si="2192">M163-M164</f>
        <v>0.10699999999999976</v>
      </c>
      <c r="O163" s="3">
        <f t="shared" ref="O163" si="2193">M163-K163</f>
        <v>0.13999999999999968</v>
      </c>
      <c r="P163" s="32"/>
      <c r="Q163" s="74">
        <v>14.43</v>
      </c>
      <c r="R163" s="25">
        <f t="shared" ref="R163" si="2194">Q163-Q164</f>
        <v>-6.4999999999999503E-2</v>
      </c>
      <c r="S163" s="76">
        <v>1.0402</v>
      </c>
      <c r="T163" s="70">
        <v>53.438000000000002</v>
      </c>
      <c r="U163" s="61">
        <f t="shared" si="2162"/>
        <v>16.291</v>
      </c>
      <c r="V163" s="3">
        <f t="shared" ref="V163" si="2195">U163-U164</f>
        <v>0.46199999999999974</v>
      </c>
      <c r="W163" s="5"/>
      <c r="X163" s="71">
        <v>71.03</v>
      </c>
      <c r="Y163" s="15"/>
      <c r="Z163" s="10"/>
      <c r="AA163" s="10">
        <f t="shared" ref="AA163" si="2196">Q163-M163</f>
        <v>11.07</v>
      </c>
      <c r="AB163" s="10">
        <f t="shared" ref="AB163" si="2197">U163-M163</f>
        <v>12.931000000000001</v>
      </c>
      <c r="AC163" s="36">
        <f t="shared" ref="AC163" si="2198">H163-M163</f>
        <v>-0.29000000000000004</v>
      </c>
      <c r="AD163" s="36">
        <f t="shared" ref="AD163" si="2199">K163-M163</f>
        <v>-0.13999999999999968</v>
      </c>
      <c r="AE163" s="36">
        <f t="shared" ref="AE163" si="2200">Q163-U163</f>
        <v>-1.8610000000000007</v>
      </c>
      <c r="AF163" s="36">
        <f t="shared" ref="AF163" si="2201">M163*1.15</f>
        <v>3.8639999999999994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202">TEXT(MONTH(D165), "00") &amp; "W" &amp; INT((DAY(D165) - 1) / 7) + 1</f>
        <v>02W1</v>
      </c>
      <c r="D164" s="13">
        <v>45692</v>
      </c>
      <c r="E164" s="75">
        <v>3.0950000000000002</v>
      </c>
      <c r="F164" s="3">
        <f t="shared" ref="F164" si="2203">E164-E165</f>
        <v>-7.9999999999999627E-2</v>
      </c>
      <c r="G164" s="25">
        <f t="shared" ref="G164" si="2204">E164-K164</f>
        <v>-0.13999999999999968</v>
      </c>
      <c r="H164" s="75">
        <v>3.0950000000000002</v>
      </c>
      <c r="I164" s="3">
        <f t="shared" ref="I164" si="2205">H164-H165</f>
        <v>-7.9999999999999627E-2</v>
      </c>
      <c r="J164" s="25">
        <f t="shared" ref="J164" si="2206">H164-K164</f>
        <v>-0.13999999999999968</v>
      </c>
      <c r="K164" s="74">
        <v>3.2349999999999999</v>
      </c>
      <c r="L164" s="25">
        <f t="shared" ref="L164" si="2207">K164-K165</f>
        <v>-6.4999999999999947E-2</v>
      </c>
      <c r="M164" s="74">
        <v>3.2530000000000001</v>
      </c>
      <c r="N164" s="3">
        <f t="shared" ref="N164" si="2208">M164-M165</f>
        <v>-9.8999999999999755E-2</v>
      </c>
      <c r="O164" s="3">
        <f t="shared" ref="O164" si="2209">M164-K164</f>
        <v>1.8000000000000238E-2</v>
      </c>
      <c r="P164" s="32"/>
      <c r="Q164" s="74">
        <v>14.494999999999999</v>
      </c>
      <c r="R164" s="25">
        <f t="shared" ref="R164" si="2210">Q164-Q165</f>
        <v>8.9999999999999858E-2</v>
      </c>
      <c r="S164" s="76">
        <v>1.0377000000000001</v>
      </c>
      <c r="T164" s="70">
        <v>52.048000000000002</v>
      </c>
      <c r="U164" s="61">
        <f t="shared" ref="U164" si="2211">ROUND(T164/$U$1*S164,3)</f>
        <v>15.829000000000001</v>
      </c>
      <c r="V164" s="3">
        <f t="shared" ref="V164" si="2212">U164-U165</f>
        <v>-0.4789999999999992</v>
      </c>
      <c r="W164" s="5"/>
      <c r="X164" s="71">
        <v>72.7</v>
      </c>
      <c r="Y164" s="15"/>
      <c r="Z164" s="10"/>
      <c r="AA164" s="10">
        <f t="shared" ref="AA164" si="2213">Q164-M164</f>
        <v>11.241999999999999</v>
      </c>
      <c r="AB164" s="10">
        <f t="shared" ref="AB164" si="2214">U164-M164</f>
        <v>12.576000000000001</v>
      </c>
      <c r="AC164" s="36">
        <f t="shared" ref="AC164" si="2215">H164-M164</f>
        <v>-0.15799999999999992</v>
      </c>
      <c r="AD164" s="36">
        <f t="shared" ref="AD164" si="2216">K164-M164</f>
        <v>-1.8000000000000238E-2</v>
      </c>
      <c r="AE164" s="36">
        <f t="shared" ref="AE164" si="2217">Q164-U164</f>
        <v>-1.3340000000000014</v>
      </c>
      <c r="AF164" s="36">
        <f t="shared" ref="AF164" si="2218">M164*1.15</f>
        <v>3.7409499999999998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">
        <v>114</v>
      </c>
      <c r="D165" s="13">
        <v>45691</v>
      </c>
      <c r="E165" s="75">
        <v>3.1749999999999998</v>
      </c>
      <c r="F165" s="3">
        <f t="shared" ref="F165" si="2219">E165-E166</f>
        <v>0.4099999999999997</v>
      </c>
      <c r="G165" s="25">
        <f t="shared" ref="G165" si="2220">E165-K165</f>
        <v>-0.125</v>
      </c>
      <c r="H165" s="75">
        <v>3.1749999999999998</v>
      </c>
      <c r="I165" s="3">
        <f t="shared" ref="I165" si="2221">H165-H166</f>
        <v>0.39999999999999991</v>
      </c>
      <c r="J165" s="25">
        <f t="shared" ref="J165" si="2222">H165-K165</f>
        <v>-0.125</v>
      </c>
      <c r="K165" s="74">
        <v>3.3</v>
      </c>
      <c r="L165" s="25">
        <f t="shared" ref="L165" si="2223">K165-K166</f>
        <v>0.37999999999999989</v>
      </c>
      <c r="M165" s="74">
        <v>3.3519999999999999</v>
      </c>
      <c r="N165" s="3">
        <f t="shared" ref="N165" si="2224">M165-M166</f>
        <v>0.30799999999999983</v>
      </c>
      <c r="O165" s="3">
        <f t="shared" ref="O165" si="2225">M165-K165</f>
        <v>5.2000000000000046E-2</v>
      </c>
      <c r="P165" s="32"/>
      <c r="Q165" s="74">
        <v>14.404999999999999</v>
      </c>
      <c r="R165" s="25">
        <f t="shared" ref="R165" si="2226">Q165-Q166</f>
        <v>-3.5000000000000142E-2</v>
      </c>
      <c r="S165" s="76">
        <v>1.0344</v>
      </c>
      <c r="T165" s="70">
        <v>53.793999999999997</v>
      </c>
      <c r="U165" s="61">
        <f t="shared" ref="U165" si="2227">ROUND(T165/$U$1*S165,3)</f>
        <v>16.308</v>
      </c>
      <c r="V165" s="3">
        <f t="shared" ref="V165" si="2228">U165-U166</f>
        <v>0.14000000000000057</v>
      </c>
      <c r="W165" s="5"/>
      <c r="X165" s="71">
        <v>73.16</v>
      </c>
      <c r="Y165" s="15"/>
      <c r="Z165" s="10"/>
      <c r="AA165" s="10">
        <f t="shared" ref="AA165" si="2229">Q165-M165</f>
        <v>11.052999999999999</v>
      </c>
      <c r="AB165" s="10">
        <f t="shared" ref="AB165" si="2230">U165-M165</f>
        <v>12.956</v>
      </c>
      <c r="AC165" s="36">
        <f t="shared" ref="AC165" si="2231">H165-M165</f>
        <v>-0.17700000000000005</v>
      </c>
      <c r="AD165" s="36">
        <f t="shared" ref="AD165" si="2232">K165-M165</f>
        <v>-5.2000000000000046E-2</v>
      </c>
      <c r="AE165" s="36">
        <f t="shared" ref="AE165" si="2233">Q165-U165</f>
        <v>-1.9030000000000005</v>
      </c>
      <c r="AF165" s="36">
        <f t="shared" ref="AF165" si="2234">M165*1.15</f>
        <v>3.8547999999999996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5">TEXT(MONTH(D167), "00") &amp; "W" &amp; INT((DAY(D167) - 1) / 7) + 1</f>
        <v>01W5</v>
      </c>
      <c r="D166" s="13">
        <v>45688</v>
      </c>
      <c r="E166" s="75">
        <v>2.7650000000000001</v>
      </c>
      <c r="F166" s="3">
        <f t="shared" ref="F166:F173" si="2236">E166-E167</f>
        <v>-0.10000000000000009</v>
      </c>
      <c r="G166" s="25">
        <f t="shared" ref="G166" si="2237">E166-K166</f>
        <v>-0.1549999999999998</v>
      </c>
      <c r="H166" s="75">
        <v>2.7749999999999999</v>
      </c>
      <c r="I166" s="3">
        <f t="shared" ref="I166:I173" si="2238">H166-H167</f>
        <v>-0.10000000000000009</v>
      </c>
      <c r="J166" s="25">
        <f t="shared" ref="J166:J174" si="2239">H166-K166</f>
        <v>-0.14500000000000002</v>
      </c>
      <c r="K166" s="74">
        <v>2.92</v>
      </c>
      <c r="L166" s="25">
        <f t="shared" ref="L166:L173" si="2240">K166-K167</f>
        <v>-0.19500000000000028</v>
      </c>
      <c r="M166" s="74">
        <v>3.044</v>
      </c>
      <c r="N166" s="3">
        <f t="shared" ref="N166:N173" si="2241">M166-M167</f>
        <v>-3.0000000000001137E-3</v>
      </c>
      <c r="O166" s="3">
        <f t="shared" ref="O166" si="2242">M166-K166</f>
        <v>0.12400000000000011</v>
      </c>
      <c r="P166" s="32"/>
      <c r="Q166" s="74">
        <v>14.44</v>
      </c>
      <c r="R166" s="25">
        <f t="shared" ref="R166:R173" si="2243">Q166-Q167</f>
        <v>0.21499999999999986</v>
      </c>
      <c r="S166" s="70">
        <v>1.0362</v>
      </c>
      <c r="T166" s="70">
        <v>53.237000000000002</v>
      </c>
      <c r="U166" s="61">
        <f t="shared" ref="U166" si="2244">ROUND(T166/$U$1*S166,3)</f>
        <v>16.167999999999999</v>
      </c>
      <c r="V166" s="3">
        <f t="shared" ref="V166" si="2245">U166-U167</f>
        <v>0.41699999999999982</v>
      </c>
      <c r="W166" s="5"/>
      <c r="X166" s="71">
        <v>72.53</v>
      </c>
      <c r="Y166" s="15"/>
      <c r="Z166" s="10"/>
      <c r="AA166" s="10">
        <f t="shared" ref="AA166" si="2246">Q166-M166</f>
        <v>11.395999999999999</v>
      </c>
      <c r="AB166" s="10">
        <f t="shared" ref="AB166" si="2247">U166-M166</f>
        <v>13.123999999999999</v>
      </c>
      <c r="AC166" s="36">
        <f t="shared" ref="AC166" si="2248">H166-M166</f>
        <v>-0.26900000000000013</v>
      </c>
      <c r="AD166" s="36">
        <f t="shared" ref="AD166" si="2249">K166-M166</f>
        <v>-0.12400000000000011</v>
      </c>
      <c r="AE166" s="36">
        <f t="shared" ref="AE166" si="2250">Q166-U166</f>
        <v>-1.7279999999999998</v>
      </c>
      <c r="AF166" s="36">
        <f t="shared" ref="AF166" si="2251">M166*1.15</f>
        <v>3.5005999999999999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52">TEXT(MONTH(D168), "00") &amp; "W" &amp; INT((DAY(D168) - 1) / 7) + 1</f>
        <v>01W5</v>
      </c>
      <c r="D167" s="13">
        <v>45687</v>
      </c>
      <c r="E167" s="75">
        <v>2.8650000000000002</v>
      </c>
      <c r="F167" s="3">
        <f t="shared" si="2236"/>
        <v>-0.20499999999999963</v>
      </c>
      <c r="G167" s="25">
        <f t="shared" ref="G167:G168" si="2253">E167-K167</f>
        <v>-0.25</v>
      </c>
      <c r="H167" s="75">
        <v>2.875</v>
      </c>
      <c r="I167" s="3">
        <f t="shared" si="2238"/>
        <v>-0.18500000000000005</v>
      </c>
      <c r="J167" s="25">
        <f t="shared" si="2239"/>
        <v>-0.24000000000000021</v>
      </c>
      <c r="K167" s="74">
        <v>3.1150000000000002</v>
      </c>
      <c r="L167" s="25">
        <f t="shared" si="2240"/>
        <v>-0.17499999999999982</v>
      </c>
      <c r="M167" s="74">
        <v>3.0470000000000002</v>
      </c>
      <c r="N167" s="3">
        <f t="shared" si="2241"/>
        <v>-0.48799999999999999</v>
      </c>
      <c r="O167" s="3">
        <f t="shared" ref="O167:O168" si="2254">M167-K167</f>
        <v>-6.800000000000006E-2</v>
      </c>
      <c r="P167" s="32"/>
      <c r="Q167" s="74">
        <v>14.225</v>
      </c>
      <c r="R167" s="25">
        <f t="shared" si="2243"/>
        <v>-7.0000000000000284E-2</v>
      </c>
      <c r="S167" s="70">
        <v>1.0389999999999999</v>
      </c>
      <c r="T167" s="70">
        <v>51.725999999999999</v>
      </c>
      <c r="U167" s="61">
        <f t="shared" ref="U167:U168" si="2255">ROUND(T167/$U$1*S167,3)</f>
        <v>15.750999999999999</v>
      </c>
      <c r="V167" s="3">
        <f t="shared" ref="V167:V168" si="2256">U167-U168</f>
        <v>0.12800000000000011</v>
      </c>
      <c r="W167" s="5"/>
      <c r="X167" s="71">
        <v>72.73</v>
      </c>
      <c r="Y167" s="15"/>
      <c r="Z167" s="10"/>
      <c r="AA167" s="10">
        <f t="shared" ref="AA167:AA168" si="2257">Q167-M167</f>
        <v>11.177999999999999</v>
      </c>
      <c r="AB167" s="10">
        <f t="shared" ref="AB167:AB168" si="2258">U167-M167</f>
        <v>12.703999999999999</v>
      </c>
      <c r="AC167" s="36">
        <f t="shared" ref="AC167:AC168" si="2259">H167-M167</f>
        <v>-0.17200000000000015</v>
      </c>
      <c r="AD167" s="36">
        <f t="shared" ref="AD167:AD168" si="2260">K167-M167</f>
        <v>6.800000000000006E-2</v>
      </c>
      <c r="AE167" s="36">
        <f t="shared" ref="AE167:AE168" si="2261">Q167-U167</f>
        <v>-1.5259999999999998</v>
      </c>
      <c r="AF167" s="36">
        <f t="shared" ref="AF167:AF168" si="2262">M167*1.15</f>
        <v>3.5040499999999999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:C169" si="2263">TEXT(MONTH(D169), "00") &amp; "W" &amp; INT((DAY(D169) - 1) / 7) + 2</f>
        <v>01W5</v>
      </c>
      <c r="D168" s="13">
        <v>45686</v>
      </c>
      <c r="E168" s="75">
        <v>3.07</v>
      </c>
      <c r="F168" s="3">
        <f t="shared" si="2236"/>
        <v>-0.10499999999999998</v>
      </c>
      <c r="G168" s="25">
        <f t="shared" si="2253"/>
        <v>-0.2200000000000002</v>
      </c>
      <c r="H168" s="75">
        <v>3.06</v>
      </c>
      <c r="I168" s="3">
        <f t="shared" si="2238"/>
        <v>-0.12999999999999989</v>
      </c>
      <c r="J168" s="25">
        <f t="shared" si="2239"/>
        <v>-0.22999999999999998</v>
      </c>
      <c r="K168" s="74">
        <v>3.29</v>
      </c>
      <c r="L168" s="25">
        <f t="shared" si="2240"/>
        <v>-0.13499999999999979</v>
      </c>
      <c r="M168" s="74">
        <v>3.5350000000000001</v>
      </c>
      <c r="N168" s="3">
        <f t="shared" si="2241"/>
        <v>6.4000000000000057E-2</v>
      </c>
      <c r="O168" s="3">
        <f t="shared" si="2254"/>
        <v>0.24500000000000011</v>
      </c>
      <c r="P168" s="32"/>
      <c r="Q168" s="74">
        <v>14.295</v>
      </c>
      <c r="R168" s="25">
        <f t="shared" si="2243"/>
        <v>0.3100000000000005</v>
      </c>
      <c r="S168" s="70">
        <v>1.042</v>
      </c>
      <c r="T168" s="70">
        <v>51.155999999999999</v>
      </c>
      <c r="U168" s="61">
        <f t="shared" si="2255"/>
        <v>15.622999999999999</v>
      </c>
      <c r="V168" s="3">
        <f t="shared" si="2256"/>
        <v>0.88399999999999856</v>
      </c>
      <c r="W168" s="5"/>
      <c r="X168" s="71">
        <v>72.62</v>
      </c>
      <c r="Y168" s="15"/>
      <c r="Z168" s="10"/>
      <c r="AA168" s="10">
        <f t="shared" si="2257"/>
        <v>10.76</v>
      </c>
      <c r="AB168" s="10">
        <f t="shared" si="2258"/>
        <v>12.087999999999999</v>
      </c>
      <c r="AC168" s="36">
        <f t="shared" si="2259"/>
        <v>-0.47500000000000009</v>
      </c>
      <c r="AD168" s="36">
        <f t="shared" si="2260"/>
        <v>-0.24500000000000011</v>
      </c>
      <c r="AE168" s="36">
        <f t="shared" si="2261"/>
        <v>-1.3279999999999994</v>
      </c>
      <c r="AF168" s="36">
        <f t="shared" si="2262"/>
        <v>4.0652499999999998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si="2263"/>
        <v>01W5</v>
      </c>
      <c r="D169" s="13">
        <v>45685</v>
      </c>
      <c r="E169" s="75">
        <v>3.1749999999999998</v>
      </c>
      <c r="F169" s="3">
        <f t="shared" si="2236"/>
        <v>-0.17000000000000037</v>
      </c>
      <c r="G169" s="25">
        <f t="shared" ref="G169" si="2264">E169-K169</f>
        <v>-0.25</v>
      </c>
      <c r="H169" s="75">
        <v>3.19</v>
      </c>
      <c r="I169" s="3">
        <f t="shared" si="2238"/>
        <v>-0.22999999999999998</v>
      </c>
      <c r="J169" s="25">
        <f t="shared" si="2239"/>
        <v>-0.23499999999999988</v>
      </c>
      <c r="K169" s="74">
        <v>3.4249999999999998</v>
      </c>
      <c r="L169" s="25">
        <f t="shared" si="2240"/>
        <v>-0.28000000000000025</v>
      </c>
      <c r="M169" s="74">
        <v>3.4710000000000001</v>
      </c>
      <c r="N169" s="3">
        <f t="shared" si="2241"/>
        <v>-0.22599999999999998</v>
      </c>
      <c r="O169" s="3">
        <f t="shared" ref="O169" si="2265">M169-K169</f>
        <v>4.6000000000000263E-2</v>
      </c>
      <c r="P169" s="32"/>
      <c r="Q169" s="74">
        <v>13.984999999999999</v>
      </c>
      <c r="R169" s="25">
        <f t="shared" si="2243"/>
        <v>-3.5000000000000142E-2</v>
      </c>
      <c r="S169" s="70">
        <v>1.0427999999999999</v>
      </c>
      <c r="T169" s="70">
        <v>48.223999999999997</v>
      </c>
      <c r="U169" s="61">
        <f t="shared" ref="U169" si="2266">ROUND(T169/$U$1*S169,3)</f>
        <v>14.739000000000001</v>
      </c>
      <c r="V169" s="3">
        <f t="shared" ref="V169" si="2267">U169-U170</f>
        <v>2.3000000000001464E-2</v>
      </c>
      <c r="W169" s="5"/>
      <c r="X169" s="71">
        <v>73.77</v>
      </c>
      <c r="Y169" s="15"/>
      <c r="Z169" s="10"/>
      <c r="AA169" s="10">
        <f t="shared" ref="AA169" si="2268">Q169-M169</f>
        <v>10.513999999999999</v>
      </c>
      <c r="AB169" s="10">
        <f t="shared" ref="AB169" si="2269">U169-M169</f>
        <v>11.268000000000001</v>
      </c>
      <c r="AC169" s="36">
        <f t="shared" ref="AC169" si="2270">H169-M169</f>
        <v>-0.28100000000000014</v>
      </c>
      <c r="AD169" s="36">
        <f t="shared" ref="AD169" si="2271">K169-M169</f>
        <v>-4.6000000000000263E-2</v>
      </c>
      <c r="AE169" s="36">
        <f t="shared" ref="AE169" si="2272">Q169-U169</f>
        <v>-0.75400000000000134</v>
      </c>
      <c r="AF169" s="36">
        <f t="shared" ref="AF169" si="2273">M169*1.15</f>
        <v>3.9916499999999999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01W5</v>
      </c>
      <c r="D170" s="13">
        <v>45684</v>
      </c>
      <c r="E170" s="75">
        <v>3.3450000000000002</v>
      </c>
      <c r="F170" s="3">
        <f t="shared" si="2236"/>
        <v>-0.27499999999999991</v>
      </c>
      <c r="G170" s="25">
        <f t="shared" ref="G170" si="2274">E170-K170</f>
        <v>-0.35999999999999988</v>
      </c>
      <c r="H170" s="75">
        <v>3.42</v>
      </c>
      <c r="I170" s="3">
        <f t="shared" si="2238"/>
        <v>-0.20000000000000018</v>
      </c>
      <c r="J170" s="25">
        <f t="shared" si="2239"/>
        <v>-0.28500000000000014</v>
      </c>
      <c r="K170" s="74">
        <v>3.7050000000000001</v>
      </c>
      <c r="L170" s="25">
        <f t="shared" si="2240"/>
        <v>-0.12999999999999989</v>
      </c>
      <c r="M170" s="74">
        <v>3.6970000000000001</v>
      </c>
      <c r="N170" s="3">
        <f t="shared" si="2241"/>
        <v>-0.33000000000000007</v>
      </c>
      <c r="O170" s="3">
        <f t="shared" ref="O170" si="2275">M170-K170</f>
        <v>-8.0000000000000071E-3</v>
      </c>
      <c r="P170" s="32"/>
      <c r="Q170" s="74">
        <v>14.02</v>
      </c>
      <c r="R170" s="25">
        <f t="shared" si="2243"/>
        <v>-8.9999999999999858E-2</v>
      </c>
      <c r="S170" s="70">
        <v>1.0490999999999999</v>
      </c>
      <c r="T170" s="70">
        <v>47.862000000000002</v>
      </c>
      <c r="U170" s="61">
        <f t="shared" ref="U170" si="2276">ROUND(T170/$U$1*S170,3)</f>
        <v>14.715999999999999</v>
      </c>
      <c r="V170" s="3">
        <f t="shared" ref="V170" si="2277">U170-U171</f>
        <v>-0.56900000000000084</v>
      </c>
      <c r="W170" s="5"/>
      <c r="X170" s="71">
        <v>73.17</v>
      </c>
      <c r="Y170" s="15"/>
      <c r="Z170" s="10"/>
      <c r="AA170" s="10">
        <f t="shared" ref="AA170" si="2278">Q170-M170</f>
        <v>10.323</v>
      </c>
      <c r="AB170" s="10">
        <f t="shared" ref="AB170" si="2279">U170-M170</f>
        <v>11.018999999999998</v>
      </c>
      <c r="AC170" s="36">
        <f t="shared" ref="AC170" si="2280">H170-M170</f>
        <v>-0.27700000000000014</v>
      </c>
      <c r="AD170" s="36">
        <f t="shared" ref="AD170" si="2281">K170-M170</f>
        <v>8.0000000000000071E-3</v>
      </c>
      <c r="AE170" s="36">
        <f t="shared" ref="AE170" si="2282">Q170-U170</f>
        <v>-0.69599999999999973</v>
      </c>
      <c r="AF170" s="36">
        <f t="shared" ref="AF170" si="2283">M170*1.15</f>
        <v>4.2515499999999999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284">TEXT(MONTH(D172), "00") &amp; "W" &amp; INT((DAY(D172) - 1) / 7) + 1</f>
        <v>01W4</v>
      </c>
      <c r="D171" s="13">
        <v>45681</v>
      </c>
      <c r="E171" s="75">
        <v>3.62</v>
      </c>
      <c r="F171" s="3">
        <f t="shared" si="2236"/>
        <v>-0.20999999999999996</v>
      </c>
      <c r="G171" s="25">
        <f t="shared" ref="G171" si="2285">E171-K171</f>
        <v>-0.21499999999999986</v>
      </c>
      <c r="H171" s="75">
        <v>3.62</v>
      </c>
      <c r="I171" s="3">
        <f t="shared" si="2238"/>
        <v>-0.20500000000000007</v>
      </c>
      <c r="J171" s="25">
        <f t="shared" si="2239"/>
        <v>-0.21499999999999986</v>
      </c>
      <c r="K171" s="74">
        <v>3.835</v>
      </c>
      <c r="L171" s="25">
        <f t="shared" si="2240"/>
        <v>-0.125</v>
      </c>
      <c r="M171" s="74">
        <v>4.0270000000000001</v>
      </c>
      <c r="N171" s="3">
        <f t="shared" si="2241"/>
        <v>8.2000000000000295E-2</v>
      </c>
      <c r="O171" s="3">
        <f t="shared" ref="O171" si="2286">M171-K171</f>
        <v>0.19200000000000017</v>
      </c>
      <c r="P171" s="32"/>
      <c r="Q171" s="74">
        <v>14.11</v>
      </c>
      <c r="R171" s="25">
        <f t="shared" si="2243"/>
        <v>0.13499999999999979</v>
      </c>
      <c r="S171" s="70">
        <v>1.0492999999999999</v>
      </c>
      <c r="T171" s="70">
        <v>49.701999999999998</v>
      </c>
      <c r="U171" s="61">
        <f t="shared" ref="U171" si="2287">ROUND(T171/$U$1*S171,3)</f>
        <v>15.285</v>
      </c>
      <c r="V171" s="3">
        <f t="shared" ref="V171" si="2288">U171-U172</f>
        <v>0.29000000000000092</v>
      </c>
      <c r="W171" s="5"/>
      <c r="X171" s="71">
        <v>74.66</v>
      </c>
      <c r="Y171" s="15"/>
      <c r="Z171" s="10"/>
      <c r="AA171" s="10">
        <f t="shared" ref="AA171" si="2289">Q171-M171</f>
        <v>10.082999999999998</v>
      </c>
      <c r="AB171" s="10">
        <f t="shared" ref="AB171" si="2290">U171-M171</f>
        <v>11.257999999999999</v>
      </c>
      <c r="AC171" s="36">
        <f t="shared" ref="AC171" si="2291">H171-M171</f>
        <v>-0.40700000000000003</v>
      </c>
      <c r="AD171" s="36">
        <f t="shared" ref="AD171" si="2292">K171-M171</f>
        <v>-0.19200000000000017</v>
      </c>
      <c r="AE171" s="36">
        <f t="shared" ref="AE171" si="2293">Q171-U171</f>
        <v>-1.1750000000000007</v>
      </c>
      <c r="AF171" s="36">
        <f t="shared" ref="AF171" si="2294">M171*1.15</f>
        <v>4.6310500000000001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" si="2295">TEXT(MONTH(D173), "00") &amp; "W" &amp; INT((DAY(D173) - 1) / 7) + 1</f>
        <v>01W4</v>
      </c>
      <c r="D172" s="13">
        <v>45680</v>
      </c>
      <c r="E172" s="75">
        <v>3.83</v>
      </c>
      <c r="F172" s="3">
        <f t="shared" si="2236"/>
        <v>1.0000000000000231E-2</v>
      </c>
      <c r="G172" s="25">
        <f t="shared" ref="G172" si="2296">E172-K172</f>
        <v>-0.12999999999999989</v>
      </c>
      <c r="H172" s="75">
        <v>3.8250000000000002</v>
      </c>
      <c r="I172" s="3">
        <f t="shared" si="2238"/>
        <v>1.5000000000000124E-2</v>
      </c>
      <c r="J172" s="25">
        <f t="shared" si="2239"/>
        <v>-0.13499999999999979</v>
      </c>
      <c r="K172" s="74">
        <v>3.96</v>
      </c>
      <c r="L172" s="25">
        <f t="shared" si="2240"/>
        <v>6.999999999999984E-2</v>
      </c>
      <c r="M172" s="74">
        <v>3.9449999999999998</v>
      </c>
      <c r="N172" s="3">
        <f t="shared" si="2241"/>
        <v>-1.5000000000000124E-2</v>
      </c>
      <c r="O172" s="3">
        <f t="shared" ref="O172" si="2297">M172-K172</f>
        <v>-1.5000000000000124E-2</v>
      </c>
      <c r="P172" s="32"/>
      <c r="Q172" s="74">
        <v>13.975</v>
      </c>
      <c r="R172" s="25">
        <f t="shared" si="2243"/>
        <v>-0.14000000000000057</v>
      </c>
      <c r="S172" s="70">
        <v>1.0415000000000001</v>
      </c>
      <c r="T172" s="70">
        <v>49.122999999999998</v>
      </c>
      <c r="U172" s="61">
        <f t="shared" ref="U172" si="2298">ROUND(T172/$U$1*S172,3)</f>
        <v>14.994999999999999</v>
      </c>
      <c r="V172" s="3">
        <f t="shared" ref="V172" si="2299">U172-U173</f>
        <v>0.13599999999999923</v>
      </c>
      <c r="W172" s="5"/>
      <c r="X172" s="71">
        <v>74.62</v>
      </c>
      <c r="Y172" s="15"/>
      <c r="Z172" s="10"/>
      <c r="AA172" s="10">
        <f t="shared" ref="AA172" si="2300">Q172-M172</f>
        <v>10.029999999999999</v>
      </c>
      <c r="AB172" s="10">
        <f t="shared" ref="AB172" si="2301">U172-M172</f>
        <v>11.049999999999999</v>
      </c>
      <c r="AC172" s="36">
        <f t="shared" ref="AC172" si="2302">H172-M172</f>
        <v>-0.11999999999999966</v>
      </c>
      <c r="AD172" s="36">
        <f t="shared" ref="AD172" si="2303">K172-M172</f>
        <v>1.5000000000000124E-2</v>
      </c>
      <c r="AE172" s="36">
        <f t="shared" ref="AE172" si="2304">Q172-U172</f>
        <v>-1.0199999999999996</v>
      </c>
      <c r="AF172" s="36">
        <f t="shared" ref="AF172" si="2305">M172*1.15</f>
        <v>4.5367499999999996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:C174" si="2306">TEXT(MONTH(D174), "00") &amp; "W" &amp; INT((DAY(D174) - 1) / 7) + 2</f>
        <v>01W4</v>
      </c>
      <c r="D173" s="13">
        <v>45679</v>
      </c>
      <c r="E173" s="75">
        <v>3.82</v>
      </c>
      <c r="F173" s="3">
        <f t="shared" si="2236"/>
        <v>-0.57499999999999973</v>
      </c>
      <c r="G173" s="25">
        <f t="shared" ref="G173" si="2307">E173-K173</f>
        <v>-7.0000000000000284E-2</v>
      </c>
      <c r="H173" s="75">
        <v>3.81</v>
      </c>
      <c r="I173" s="3">
        <f t="shared" si="2238"/>
        <v>-0.54500000000000037</v>
      </c>
      <c r="J173" s="25">
        <f t="shared" si="2239"/>
        <v>-8.0000000000000071E-2</v>
      </c>
      <c r="K173" s="74">
        <v>3.89</v>
      </c>
      <c r="L173" s="25">
        <f t="shared" si="2240"/>
        <v>-0.49999999999999956</v>
      </c>
      <c r="M173" s="74">
        <v>3.96</v>
      </c>
      <c r="N173" s="3">
        <f t="shared" si="2241"/>
        <v>0.20400000000000018</v>
      </c>
      <c r="O173" s="3">
        <f t="shared" ref="O173" si="2308">M173-K173</f>
        <v>6.999999999999984E-2</v>
      </c>
      <c r="P173" s="32"/>
      <c r="Q173" s="74">
        <v>14.115</v>
      </c>
      <c r="R173" s="25">
        <f t="shared" si="2243"/>
        <v>-0.29499999999999993</v>
      </c>
      <c r="S173" s="70">
        <v>1.0407</v>
      </c>
      <c r="T173" s="70">
        <v>48.716000000000001</v>
      </c>
      <c r="U173" s="61">
        <f t="shared" ref="U173" si="2309">ROUND(T173/$U$1*S173,3)</f>
        <v>14.859</v>
      </c>
      <c r="V173" s="3">
        <f t="shared" ref="V173" si="2310">U173-U174</f>
        <v>-0.43200000000000038</v>
      </c>
      <c r="W173" s="5"/>
      <c r="X173" s="71">
        <v>75.44</v>
      </c>
      <c r="Y173" s="15"/>
      <c r="Z173" s="10"/>
      <c r="AA173" s="10">
        <f t="shared" ref="AA173" si="2311">Q173-M173</f>
        <v>10.155000000000001</v>
      </c>
      <c r="AB173" s="10">
        <f t="shared" ref="AB173" si="2312">U173-M173</f>
        <v>10.899000000000001</v>
      </c>
      <c r="AC173" s="36">
        <f t="shared" ref="AC173" si="2313">H173-M173</f>
        <v>-0.14999999999999991</v>
      </c>
      <c r="AD173" s="36">
        <f t="shared" ref="AD173" si="2314">K173-M173</f>
        <v>-6.999999999999984E-2</v>
      </c>
      <c r="AE173" s="36">
        <f t="shared" ref="AE173" si="2315">Q173-U173</f>
        <v>-0.74399999999999977</v>
      </c>
      <c r="AF173" s="36">
        <f t="shared" ref="AF173" si="2316">M173*1.15</f>
        <v>4.5539999999999994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si="2306"/>
        <v>01W4</v>
      </c>
      <c r="D174" s="13">
        <v>45678</v>
      </c>
      <c r="E174" s="75">
        <v>4.3949999999999996</v>
      </c>
      <c r="F174" s="3">
        <f>E174-E176</f>
        <v>-5.1550000000000011</v>
      </c>
      <c r="G174" s="25">
        <f t="shared" ref="G174" si="2317">E174-K174</f>
        <v>4.9999999999998934E-3</v>
      </c>
      <c r="H174" s="75">
        <f>4.355</f>
        <v>4.3550000000000004</v>
      </c>
      <c r="I174" s="3">
        <f>H174-H176</f>
        <v>-5.2949999999999999</v>
      </c>
      <c r="J174" s="25">
        <f t="shared" si="2239"/>
        <v>-3.4999999999999254E-2</v>
      </c>
      <c r="K174" s="74">
        <f>4.39</f>
        <v>4.3899999999999997</v>
      </c>
      <c r="L174" s="25">
        <f>K174-K176</f>
        <v>-5.6800000000000006</v>
      </c>
      <c r="M174" s="74">
        <f>3.756</f>
        <v>3.7559999999999998</v>
      </c>
      <c r="N174" s="3">
        <f>M174-M176</f>
        <v>-0.19200000000000017</v>
      </c>
      <c r="O174" s="3">
        <f t="shared" ref="O174" si="2318">M174-K174</f>
        <v>-0.6339999999999999</v>
      </c>
      <c r="P174" s="32"/>
      <c r="Q174" s="74">
        <v>14.41</v>
      </c>
      <c r="R174" s="25">
        <f>Q174-Q176</f>
        <v>0.63000000000000078</v>
      </c>
      <c r="S174" s="70">
        <v>1.0428999999999999</v>
      </c>
      <c r="T174" s="70">
        <v>50.027000000000001</v>
      </c>
      <c r="U174" s="61">
        <f t="shared" ref="U174" si="2319">ROUND(T174/$U$1*S174,3)</f>
        <v>15.291</v>
      </c>
      <c r="V174" s="3">
        <f t="shared" ref="V174" si="2320">U174-U175</f>
        <v>0.6850000000000005</v>
      </c>
      <c r="W174" s="5"/>
      <c r="X174" s="71">
        <v>75.89</v>
      </c>
      <c r="Y174" s="15"/>
      <c r="Z174" s="10"/>
      <c r="AA174" s="10">
        <f t="shared" ref="AA174" si="2321">Q174-M174</f>
        <v>10.654</v>
      </c>
      <c r="AB174" s="10">
        <f t="shared" ref="AB174" si="2322">U174-M174</f>
        <v>11.535</v>
      </c>
      <c r="AC174" s="36">
        <f t="shared" ref="AC174" si="2323">H174-M174</f>
        <v>0.59900000000000064</v>
      </c>
      <c r="AD174" s="36">
        <f t="shared" ref="AD174" si="2324">K174-M174</f>
        <v>0.6339999999999999</v>
      </c>
      <c r="AE174" s="36">
        <f t="shared" ref="AE174" si="2325">Q174-U174</f>
        <v>-0.88100000000000023</v>
      </c>
      <c r="AF174" s="36">
        <f t="shared" ref="AF174" si="2326">M174*1.15</f>
        <v>4.319399999999999</v>
      </c>
      <c r="AG174" s="36"/>
      <c r="AH174" s="36"/>
      <c r="AI174" s="36"/>
      <c r="AJ174" s="36"/>
    </row>
    <row r="175" spans="2:36" s="6" customFormat="1" ht="18" customHeight="1" x14ac:dyDescent="0.3">
      <c r="B175" s="50" t="s">
        <v>111</v>
      </c>
      <c r="C175" s="50" t="str">
        <f>TEXT(MONTH(D176), "00") &amp; "W" &amp; INT((DAY(D176) - 1) / 7) + 2</f>
        <v>01W4</v>
      </c>
      <c r="D175" s="13">
        <v>45677</v>
      </c>
      <c r="E175" s="54" t="s">
        <v>81</v>
      </c>
      <c r="F175" s="3" t="e">
        <f t="shared" ref="F175" si="2327">E175-E176</f>
        <v>#VALUE!</v>
      </c>
      <c r="G175" s="25" t="e">
        <f t="shared" ref="G175" si="2328">E175-K175</f>
        <v>#VALUE!</v>
      </c>
      <c r="H175" s="54" t="s">
        <v>81</v>
      </c>
      <c r="I175" s="3" t="e">
        <f t="shared" ref="I175" si="2329">H175-H176</f>
        <v>#VALUE!</v>
      </c>
      <c r="J175" s="25" t="e">
        <f t="shared" ref="J175" si="2330">H175-K175</f>
        <v>#VALUE!</v>
      </c>
      <c r="K175" s="56" t="s">
        <v>81</v>
      </c>
      <c r="L175" s="25" t="e">
        <f t="shared" ref="L175" si="2331">K175-K176</f>
        <v>#VALUE!</v>
      </c>
      <c r="M175" s="56" t="s">
        <v>81</v>
      </c>
      <c r="N175" s="3" t="e">
        <f t="shared" ref="N175" si="2332">M175-M176</f>
        <v>#VALUE!</v>
      </c>
      <c r="O175" s="3" t="e">
        <f t="shared" ref="O175" si="2333">M175-K175</f>
        <v>#VALUE!</v>
      </c>
      <c r="P175" s="32"/>
      <c r="Q175" s="56" t="s">
        <v>81</v>
      </c>
      <c r="R175" s="25" t="e">
        <f t="shared" ref="R175" si="2334">Q175-Q176</f>
        <v>#VALUE!</v>
      </c>
      <c r="S175" s="70">
        <v>1.0414000000000001</v>
      </c>
      <c r="T175" s="70">
        <v>47.853000000000002</v>
      </c>
      <c r="U175" s="61">
        <f t="shared" ref="U175" si="2335">ROUND(T175/$U$1*S175,3)</f>
        <v>14.606</v>
      </c>
      <c r="V175" s="3">
        <f t="shared" ref="V175" si="2336">U175-U176</f>
        <v>0.4919999999999991</v>
      </c>
      <c r="W175" s="5"/>
      <c r="X175" s="69" t="s">
        <v>81</v>
      </c>
      <c r="Y175" s="15"/>
      <c r="Z175" s="10"/>
      <c r="AA175" s="10" t="e">
        <f t="shared" ref="AA175" si="2337">Q175-M175</f>
        <v>#VALUE!</v>
      </c>
      <c r="AB175" s="10" t="e">
        <f t="shared" ref="AB175" si="2338">U175-M175</f>
        <v>#VALUE!</v>
      </c>
      <c r="AC175" s="36" t="e">
        <f t="shared" ref="AC175" si="2339">H175-M175</f>
        <v>#VALUE!</v>
      </c>
      <c r="AD175" s="36" t="e">
        <f t="shared" ref="AD175" si="2340">K175-M175</f>
        <v>#VALUE!</v>
      </c>
      <c r="AE175" s="36" t="e">
        <f t="shared" ref="AE175" si="2341">Q175-U175</f>
        <v>#VALUE!</v>
      </c>
      <c r="AF175" s="36" t="e">
        <f t="shared" ref="AF175" si="2342">M175*1.15</f>
        <v>#VALUE!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ref="C176" si="2343">TEXT(MONTH(D177), "00") &amp; "W" &amp; INT((DAY(D177) - 1) / 7) + 1</f>
        <v>01W3</v>
      </c>
      <c r="D176" s="13">
        <v>45674</v>
      </c>
      <c r="E176" s="57">
        <v>9.5500000000000007</v>
      </c>
      <c r="F176" s="3">
        <f t="shared" ref="F176" si="2344">E176-E177</f>
        <v>5.44</v>
      </c>
      <c r="G176" s="25">
        <f t="shared" ref="G176" si="2345">E176-K176</f>
        <v>-0.51999999999999957</v>
      </c>
      <c r="H176" s="57">
        <v>9.65</v>
      </c>
      <c r="I176" s="3">
        <f t="shared" ref="I176" si="2346">H176-H177</f>
        <v>5.4950000000000001</v>
      </c>
      <c r="J176" s="25">
        <f t="shared" ref="J176" si="2347">H176-K176</f>
        <v>-0.41999999999999993</v>
      </c>
      <c r="K176" s="58">
        <v>10.07</v>
      </c>
      <c r="L176" s="25">
        <f t="shared" ref="L176" si="2348">K176-K177</f>
        <v>5.7949999999999999</v>
      </c>
      <c r="M176" s="58">
        <v>3.948</v>
      </c>
      <c r="N176" s="3">
        <f t="shared" ref="N176" si="2349">M176-M177</f>
        <v>-0.31000000000000005</v>
      </c>
      <c r="O176" s="3">
        <f t="shared" ref="O176" si="2350">M176-K176</f>
        <v>-6.1219999999999999</v>
      </c>
      <c r="P176" s="32"/>
      <c r="Q176" s="58">
        <v>13.78</v>
      </c>
      <c r="R176" s="25">
        <f t="shared" ref="R176" si="2351">Q176-Q177</f>
        <v>3.5000000000000142E-2</v>
      </c>
      <c r="S176" s="70">
        <v>1.0270999999999999</v>
      </c>
      <c r="T176" s="70">
        <v>46.887</v>
      </c>
      <c r="U176" s="61">
        <f t="shared" ref="U176" si="2352">ROUND(T176/$U$1*S176,3)</f>
        <v>14.114000000000001</v>
      </c>
      <c r="V176" s="3">
        <f t="shared" ref="V176" si="2353">U176-U177</f>
        <v>0.15800000000000125</v>
      </c>
      <c r="W176" s="5"/>
      <c r="X176" s="71">
        <v>77.88</v>
      </c>
      <c r="Y176" s="15"/>
      <c r="Z176" s="10"/>
      <c r="AA176" s="10">
        <f t="shared" ref="AA176" si="2354">Q176-M176</f>
        <v>9.831999999999999</v>
      </c>
      <c r="AB176" s="10">
        <f t="shared" ref="AB176" si="2355">U176-M176</f>
        <v>10.166</v>
      </c>
      <c r="AC176" s="36">
        <f t="shared" ref="AC176" si="2356">H176-M176</f>
        <v>5.702</v>
      </c>
      <c r="AD176" s="36">
        <f t="shared" ref="AD176" si="2357">K176-M176</f>
        <v>6.1219999999999999</v>
      </c>
      <c r="AE176" s="36">
        <f t="shared" ref="AE176" si="2358">Q176-U176</f>
        <v>-0.33400000000000141</v>
      </c>
      <c r="AF176" s="36">
        <f t="shared" ref="AF176" si="2359">M176*1.15</f>
        <v>4.5401999999999996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 t="shared" ref="C177" si="2360">TEXT(MONTH(D178), "00") &amp; "W" &amp; INT((DAY(D178) - 1) / 7) + 1</f>
        <v>01W3</v>
      </c>
      <c r="D177" s="13">
        <v>45673</v>
      </c>
      <c r="E177" s="57">
        <v>4.1100000000000003</v>
      </c>
      <c r="F177" s="3">
        <f t="shared" ref="F177" si="2361">E177-E178</f>
        <v>-9.9999999999999645E-2</v>
      </c>
      <c r="G177" s="25">
        <f t="shared" ref="G177" si="2362">E177-K177</f>
        <v>-0.16500000000000004</v>
      </c>
      <c r="H177" s="57">
        <v>4.1550000000000002</v>
      </c>
      <c r="I177" s="3">
        <f t="shared" ref="I177" si="2363">H177-H178</f>
        <v>-5.9999999999999609E-2</v>
      </c>
      <c r="J177" s="25">
        <f t="shared" ref="J177" si="2364">H177-K177</f>
        <v>-0.12000000000000011</v>
      </c>
      <c r="K177" s="58">
        <v>4.2750000000000004</v>
      </c>
      <c r="L177" s="25">
        <f t="shared" ref="L177" si="2365">K177-K178</f>
        <v>-0.14999999999999947</v>
      </c>
      <c r="M177" s="58">
        <v>4.258</v>
      </c>
      <c r="N177" s="3">
        <f t="shared" ref="N177" si="2366">M177-M178</f>
        <v>0.17499999999999982</v>
      </c>
      <c r="O177" s="3">
        <f t="shared" ref="O177" si="2367">M177-K177</f>
        <v>-1.7000000000000348E-2</v>
      </c>
      <c r="P177" s="32"/>
      <c r="Q177" s="58">
        <v>13.744999999999999</v>
      </c>
      <c r="R177" s="25">
        <f t="shared" ref="R177" si="2368">Q177-Q178</f>
        <v>-0.38400000000000034</v>
      </c>
      <c r="S177" s="70">
        <v>1.0298</v>
      </c>
      <c r="T177" s="70">
        <v>46.241</v>
      </c>
      <c r="U177" s="61">
        <f t="shared" ref="U177" si="2369">ROUND(T177/$U$1*S177,3)</f>
        <v>13.956</v>
      </c>
      <c r="V177" s="3">
        <f t="shared" ref="V177" si="2370">U177-U178</f>
        <v>-0.21900000000000119</v>
      </c>
      <c r="W177" s="5"/>
      <c r="X177" s="71">
        <v>78.680000000000007</v>
      </c>
      <c r="Y177" s="15"/>
      <c r="Z177" s="10"/>
      <c r="AA177" s="10">
        <f t="shared" ref="AA177" si="2371">Q177-M177</f>
        <v>9.4869999999999983</v>
      </c>
      <c r="AB177" s="10">
        <f t="shared" ref="AB177" si="2372">U177-M177</f>
        <v>9.6980000000000004</v>
      </c>
      <c r="AC177" s="36">
        <f t="shared" ref="AC177" si="2373">H177-M177</f>
        <v>-0.10299999999999976</v>
      </c>
      <c r="AD177" s="36">
        <f t="shared" ref="AD177" si="2374">K177-M177</f>
        <v>1.7000000000000348E-2</v>
      </c>
      <c r="AE177" s="36">
        <f t="shared" ref="AE177" si="2375">Q177-U177</f>
        <v>-0.2110000000000003</v>
      </c>
      <c r="AF177" s="36">
        <f t="shared" ref="AF177" si="2376">M177*1.15</f>
        <v>4.8967000000000001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>TEXT(MONTH(D179), "00") &amp; "W" &amp; INT((DAY(D179) - 1) / 7) + 2</f>
        <v>01W3</v>
      </c>
      <c r="D178" s="13">
        <v>45672</v>
      </c>
      <c r="E178" s="57">
        <v>4.21</v>
      </c>
      <c r="F178" s="3">
        <f t="shared" ref="F178" si="2377">E178-E179</f>
        <v>9.9999999999997868E-3</v>
      </c>
      <c r="G178" s="25">
        <f t="shared" ref="G178" si="2378">E178-K178</f>
        <v>-0.21499999999999986</v>
      </c>
      <c r="H178" s="57">
        <v>4.2149999999999999</v>
      </c>
      <c r="I178" s="3">
        <f t="shared" ref="I178" si="2379">H178-H179</f>
        <v>1.9999999999999574E-2</v>
      </c>
      <c r="J178" s="25">
        <f t="shared" ref="J178" si="2380">H178-K178</f>
        <v>-0.20999999999999996</v>
      </c>
      <c r="K178" s="58">
        <v>4.4249999999999998</v>
      </c>
      <c r="L178" s="25">
        <f t="shared" ref="L178" si="2381">K178-K179</f>
        <v>7.5000000000000178E-2</v>
      </c>
      <c r="M178" s="58">
        <v>4.0830000000000002</v>
      </c>
      <c r="N178" s="3">
        <f t="shared" ref="N178" si="2382">M178-M179</f>
        <v>0.11500000000000021</v>
      </c>
      <c r="O178" s="3">
        <f t="shared" ref="O178" si="2383">M178-K178</f>
        <v>-0.34199999999999964</v>
      </c>
      <c r="P178" s="32"/>
      <c r="Q178" s="58">
        <v>14.129</v>
      </c>
      <c r="R178" s="25">
        <f t="shared" ref="R178" si="2384">Q178-Q179</f>
        <v>-6.0000000000002274E-3</v>
      </c>
      <c r="S178" s="70">
        <v>1.0288999999999999</v>
      </c>
      <c r="T178" s="70">
        <v>47.006</v>
      </c>
      <c r="U178" s="61">
        <f t="shared" ref="U178" si="2385">ROUND(T178/$U$1*S178,3)</f>
        <v>14.175000000000001</v>
      </c>
      <c r="V178" s="3">
        <f t="shared" ref="V178" si="2386">U178-U179</f>
        <v>-6.9999999999996732E-3</v>
      </c>
      <c r="W178" s="5"/>
      <c r="X178" s="71">
        <v>80.040000000000006</v>
      </c>
      <c r="Y178" s="15"/>
      <c r="Z178" s="10"/>
      <c r="AA178" s="10">
        <f t="shared" ref="AA178" si="2387">Q178-M178</f>
        <v>10.045999999999999</v>
      </c>
      <c r="AB178" s="10">
        <f t="shared" ref="AB178" si="2388">U178-M178</f>
        <v>10.092000000000001</v>
      </c>
      <c r="AC178" s="36">
        <f t="shared" ref="AC178" si="2389">H178-M178</f>
        <v>0.13199999999999967</v>
      </c>
      <c r="AD178" s="36">
        <f t="shared" ref="AD178" si="2390">K178-M178</f>
        <v>0.34199999999999964</v>
      </c>
      <c r="AE178" s="36">
        <f t="shared" ref="AE178" si="2391">Q178-U178</f>
        <v>-4.6000000000001151E-2</v>
      </c>
      <c r="AF178" s="36">
        <f t="shared" ref="AF178" si="2392">M178*1.15</f>
        <v>4.6954500000000001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>TEXT(MONTH(D180), "00") &amp; "W" &amp; INT((DAY(D180) - 1) / 7) + 2</f>
        <v>01W3</v>
      </c>
      <c r="D179" s="13">
        <v>45671</v>
      </c>
      <c r="E179" s="57">
        <v>4.2</v>
      </c>
      <c r="F179" s="3">
        <f t="shared" ref="F179" si="2393">E179-E180</f>
        <v>0</v>
      </c>
      <c r="G179" s="25">
        <f t="shared" ref="G179" si="2394">E179-K179</f>
        <v>-0.14999999999999947</v>
      </c>
      <c r="H179" s="57">
        <v>4.1950000000000003</v>
      </c>
      <c r="I179" s="3">
        <f t="shared" ref="I179" si="2395">H179-H180</f>
        <v>-2.9999999999999361E-2</v>
      </c>
      <c r="J179" s="25">
        <f t="shared" ref="J179" si="2396">H179-K179</f>
        <v>-0.15499999999999936</v>
      </c>
      <c r="K179" s="58">
        <v>4.3499999999999996</v>
      </c>
      <c r="L179" s="25">
        <f t="shared" ref="L179" si="2397">K179-K180</f>
        <v>-6.0000000000000497E-2</v>
      </c>
      <c r="M179" s="58">
        <v>3.968</v>
      </c>
      <c r="N179" s="3">
        <f t="shared" ref="N179" si="2398">M179-M180</f>
        <v>3.3999999999999808E-2</v>
      </c>
      <c r="O179" s="3">
        <f t="shared" ref="O179" si="2399">M179-K179</f>
        <v>-0.38199999999999967</v>
      </c>
      <c r="P179" s="32"/>
      <c r="Q179" s="58">
        <v>14.135</v>
      </c>
      <c r="R179" s="25">
        <f t="shared" ref="R179" si="2400">Q179-Q180</f>
        <v>-5.0000000000007816E-3</v>
      </c>
      <c r="S179" s="70">
        <v>1.0306999999999999</v>
      </c>
      <c r="T179" s="70">
        <v>46.947000000000003</v>
      </c>
      <c r="U179" s="61">
        <f t="shared" ref="U179" si="2401">ROUND(T179/$U$1*S179,3)</f>
        <v>14.182</v>
      </c>
      <c r="V179" s="3">
        <f t="shared" ref="V179" si="2402">U179-U180</f>
        <v>-0.30799999999999983</v>
      </c>
      <c r="W179" s="5"/>
      <c r="X179" s="71">
        <v>77.5</v>
      </c>
      <c r="Y179" s="15"/>
      <c r="Z179" s="10"/>
      <c r="AA179" s="10">
        <f t="shared" ref="AA179" si="2403">Q179-M179</f>
        <v>10.167</v>
      </c>
      <c r="AB179" s="10">
        <f t="shared" ref="AB179" si="2404">U179-M179</f>
        <v>10.214</v>
      </c>
      <c r="AC179" s="36">
        <f t="shared" ref="AC179" si="2405">H179-M179</f>
        <v>0.22700000000000031</v>
      </c>
      <c r="AD179" s="36">
        <f t="shared" ref="AD179" si="2406">K179-M179</f>
        <v>0.38199999999999967</v>
      </c>
      <c r="AE179" s="36">
        <f t="shared" ref="AE179" si="2407">Q179-U179</f>
        <v>-4.7000000000000597E-2</v>
      </c>
      <c r="AF179" s="36">
        <f t="shared" ref="AF179" si="2408">M179*1.15</f>
        <v>4.5631999999999993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>TEXT(MONTH(D181), "00") &amp; "W" &amp; INT((DAY(D181) - 1) / 7) + 2</f>
        <v>01W3</v>
      </c>
      <c r="D180" s="13">
        <v>45670</v>
      </c>
      <c r="E180" s="57">
        <v>4.2</v>
      </c>
      <c r="F180" s="3">
        <f t="shared" ref="F180" si="2409">E180-E181</f>
        <v>0.20000000000000018</v>
      </c>
      <c r="G180" s="25">
        <f t="shared" ref="G180" si="2410">E180-K180</f>
        <v>-0.20999999999999996</v>
      </c>
      <c r="H180" s="57">
        <v>4.2249999999999996</v>
      </c>
      <c r="I180" s="3">
        <f t="shared" ref="I180" si="2411">H180-H181</f>
        <v>0.22999999999999954</v>
      </c>
      <c r="J180" s="25">
        <f t="shared" ref="J180" si="2412">H180-K180</f>
        <v>-0.1850000000000005</v>
      </c>
      <c r="K180" s="58">
        <v>4.41</v>
      </c>
      <c r="L180" s="25">
        <f t="shared" ref="L180" si="2413">K180-K181</f>
        <v>0.27500000000000036</v>
      </c>
      <c r="M180" s="58">
        <v>3.9340000000000002</v>
      </c>
      <c r="N180" s="3">
        <f t="shared" ref="N180" si="2414">M180-M181</f>
        <v>-5.4999999999999716E-2</v>
      </c>
      <c r="O180" s="3">
        <f t="shared" ref="O180" si="2415">M180-K180</f>
        <v>-0.47599999999999998</v>
      </c>
      <c r="P180" s="32"/>
      <c r="Q180" s="58">
        <v>14.14</v>
      </c>
      <c r="R180" s="25">
        <f t="shared" ref="R180" si="2416">Q180-Q181</f>
        <v>-1.4999999999998792E-2</v>
      </c>
      <c r="S180" s="70">
        <v>1.0244</v>
      </c>
      <c r="T180" s="70">
        <v>48.261000000000003</v>
      </c>
      <c r="U180" s="61">
        <f t="shared" ref="U180" si="2417">ROUND(T180/$U$1*S180,3)</f>
        <v>14.49</v>
      </c>
      <c r="V180" s="3">
        <f t="shared" ref="V180" si="2418">U180-U181</f>
        <v>0.97700000000000031</v>
      </c>
      <c r="W180" s="5"/>
      <c r="X180" s="71">
        <v>78.819999999999993</v>
      </c>
      <c r="Y180" s="15"/>
      <c r="Z180" s="10"/>
      <c r="AA180" s="10">
        <f t="shared" ref="AA180" si="2419">Q180-M180</f>
        <v>10.206</v>
      </c>
      <c r="AB180" s="10">
        <f t="shared" ref="AB180" si="2420">U180-M180</f>
        <v>10.556000000000001</v>
      </c>
      <c r="AC180" s="36">
        <f t="shared" ref="AC180" si="2421">H180-M180</f>
        <v>0.29099999999999948</v>
      </c>
      <c r="AD180" s="36">
        <f t="shared" ref="AD180" si="2422">K180-M180</f>
        <v>0.47599999999999998</v>
      </c>
      <c r="AE180" s="36">
        <f t="shared" ref="AE180" si="2423">Q180-U180</f>
        <v>-0.34999999999999964</v>
      </c>
      <c r="AF180" s="36">
        <f t="shared" ref="AF180" si="2424">M180*1.15</f>
        <v>4.5240999999999998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:C182" si="2425">TEXT(MONTH(D182), "00") &amp; "W" &amp; INT((DAY(D182) - 1) / 7) + 1</f>
        <v>01W2</v>
      </c>
      <c r="D181" s="13">
        <v>45667</v>
      </c>
      <c r="E181" s="57">
        <v>4</v>
      </c>
      <c r="F181" s="3">
        <f t="shared" ref="F181" si="2426">E181-E182</f>
        <v>0.35000000000000009</v>
      </c>
      <c r="G181" s="25">
        <f t="shared" ref="G181" si="2427">E181-K181</f>
        <v>-0.13499999999999979</v>
      </c>
      <c r="H181" s="57">
        <v>3.9950000000000001</v>
      </c>
      <c r="I181" s="3">
        <f t="shared" ref="I181" si="2428">H181-H182</f>
        <v>0.31499999999999995</v>
      </c>
      <c r="J181" s="25">
        <f t="shared" ref="J181" si="2429">H181-K181</f>
        <v>-0.13999999999999968</v>
      </c>
      <c r="K181" s="58">
        <v>4.1349999999999998</v>
      </c>
      <c r="L181" s="25">
        <f t="shared" ref="L181" si="2430">K181-K182</f>
        <v>0.23999999999999977</v>
      </c>
      <c r="M181" s="58">
        <v>3.9889999999999999</v>
      </c>
      <c r="N181" s="3">
        <f t="shared" ref="N181" si="2431">M181-M182</f>
        <v>0.28799999999999981</v>
      </c>
      <c r="O181" s="3">
        <f t="shared" ref="O181" si="2432">M181-K181</f>
        <v>-0.14599999999999991</v>
      </c>
      <c r="P181" s="32"/>
      <c r="Q181" s="58">
        <v>14.154999999999999</v>
      </c>
      <c r="R181" s="25">
        <f t="shared" ref="R181" si="2433">Q181-Q182</f>
        <v>-3.5000000000000142E-2</v>
      </c>
      <c r="S181" s="70">
        <v>1.0244</v>
      </c>
      <c r="T181" s="70">
        <v>45.008000000000003</v>
      </c>
      <c r="U181" s="61">
        <f t="shared" ref="U181" si="2434">ROUND(T181/$U$1*S181,3)</f>
        <v>13.513</v>
      </c>
      <c r="V181" s="3">
        <f t="shared" ref="V181" si="2435">U181-U182</f>
        <v>-6.4999999999999503E-2</v>
      </c>
      <c r="W181" s="5"/>
      <c r="X181" s="71">
        <v>76.569999999999993</v>
      </c>
      <c r="Y181" s="15"/>
      <c r="Z181" s="10"/>
      <c r="AA181" s="10">
        <f t="shared" ref="AA181" si="2436">Q181-M181</f>
        <v>10.166</v>
      </c>
      <c r="AB181" s="10">
        <f t="shared" ref="AB181" si="2437">U181-M181</f>
        <v>9.5240000000000009</v>
      </c>
      <c r="AC181" s="36">
        <f t="shared" ref="AC181" si="2438">H181-M181</f>
        <v>6.0000000000002274E-3</v>
      </c>
      <c r="AD181" s="36">
        <f t="shared" ref="AD181" si="2439">K181-M181</f>
        <v>0.14599999999999991</v>
      </c>
      <c r="AE181" s="36">
        <f t="shared" ref="AE181" si="2440">Q181-U181</f>
        <v>0.64199999999999946</v>
      </c>
      <c r="AF181" s="36">
        <f t="shared" ref="AF181" si="2441">M181*1.15</f>
        <v>4.5873499999999998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si="2425"/>
        <v>01W2</v>
      </c>
      <c r="D182" s="13">
        <v>45666</v>
      </c>
      <c r="E182" s="57">
        <v>3.65</v>
      </c>
      <c r="F182" s="3">
        <f t="shared" ref="F182" si="2442">E182-E183</f>
        <v>9.9999999999997868E-3</v>
      </c>
      <c r="G182" s="25">
        <f t="shared" ref="G182" si="2443">E182-K182</f>
        <v>-0.24500000000000011</v>
      </c>
      <c r="H182" s="57">
        <v>3.68</v>
      </c>
      <c r="I182" s="3">
        <f t="shared" ref="I182" si="2444">H182-H183</f>
        <v>4.5000000000000373E-2</v>
      </c>
      <c r="J182" s="25">
        <f t="shared" ref="J182" si="2445">H182-K182</f>
        <v>-0.21499999999999986</v>
      </c>
      <c r="K182" s="58">
        <v>3.895</v>
      </c>
      <c r="L182" s="25">
        <f t="shared" ref="L182" si="2446">K182-K183</f>
        <v>0.13500000000000023</v>
      </c>
      <c r="M182" s="58">
        <v>3.7010000000000001</v>
      </c>
      <c r="N182" s="3">
        <f t="shared" ref="N182" si="2447">M182-M183</f>
        <v>5.0000000000000266E-2</v>
      </c>
      <c r="O182" s="3">
        <f t="shared" ref="O182" si="2448">M182-K182</f>
        <v>-0.19399999999999995</v>
      </c>
      <c r="P182" s="32"/>
      <c r="Q182" s="58">
        <v>14.19</v>
      </c>
      <c r="R182" s="25">
        <f t="shared" ref="R182" si="2449">Q182-Q183</f>
        <v>-3.5000000000000142E-2</v>
      </c>
      <c r="S182" s="70">
        <v>1.0298</v>
      </c>
      <c r="T182" s="70">
        <v>44.987000000000002</v>
      </c>
      <c r="U182" s="61">
        <f t="shared" ref="U182" si="2450">ROUND(T182/$U$1*S182,3)</f>
        <v>13.577999999999999</v>
      </c>
      <c r="V182" s="3">
        <f t="shared" ref="V182" si="2451">U182-U183</f>
        <v>-0.19899999999999984</v>
      </c>
      <c r="W182" s="5"/>
      <c r="X182" s="71">
        <v>73.92</v>
      </c>
      <c r="Y182" s="15"/>
      <c r="Z182" s="10"/>
      <c r="AA182" s="10">
        <f t="shared" ref="AA182" si="2452">Q182-M182</f>
        <v>10.488999999999999</v>
      </c>
      <c r="AB182" s="10">
        <f t="shared" ref="AB182" si="2453">U182-M182</f>
        <v>9.8769999999999989</v>
      </c>
      <c r="AC182" s="36">
        <f t="shared" ref="AC182" si="2454">H182-M182</f>
        <v>-2.0999999999999908E-2</v>
      </c>
      <c r="AD182" s="36">
        <f t="shared" ref="AD182" si="2455">K182-M182</f>
        <v>0.19399999999999995</v>
      </c>
      <c r="AE182" s="36">
        <f t="shared" ref="AE182" si="2456">Q182-U182</f>
        <v>0.6120000000000001</v>
      </c>
      <c r="AF182" s="36">
        <f t="shared" ref="AF182" si="2457">M182*1.15</f>
        <v>4.2561499999999999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01W2</v>
      </c>
      <c r="D183" s="13">
        <v>45665</v>
      </c>
      <c r="E183" s="57">
        <v>3.64</v>
      </c>
      <c r="F183" s="3">
        <f t="shared" ref="F183" si="2458">E183-E184</f>
        <v>-0.20999999999999996</v>
      </c>
      <c r="G183" s="25">
        <f t="shared" ref="G183" si="2459">E183-K183</f>
        <v>-0.11999999999999966</v>
      </c>
      <c r="H183" s="57">
        <v>3.6349999999999998</v>
      </c>
      <c r="I183" s="3">
        <f t="shared" ref="I183" si="2460">H183-H184</f>
        <v>-0.21000000000000041</v>
      </c>
      <c r="J183" s="25">
        <f t="shared" ref="J183" si="2461">H183-K183</f>
        <v>-0.125</v>
      </c>
      <c r="K183" s="58">
        <v>3.76</v>
      </c>
      <c r="L183" s="25">
        <f t="shared" ref="L183" si="2462">K183-K184</f>
        <v>-0.2200000000000002</v>
      </c>
      <c r="M183" s="58">
        <v>3.6509999999999998</v>
      </c>
      <c r="N183" s="3">
        <f t="shared" ref="N183" si="2463">M183-M184</f>
        <v>0.20199999999999996</v>
      </c>
      <c r="O183" s="3">
        <f t="shared" ref="O183" si="2464">M183-K183</f>
        <v>-0.10899999999999999</v>
      </c>
      <c r="P183" s="32"/>
      <c r="Q183" s="58">
        <v>14.225</v>
      </c>
      <c r="R183" s="25">
        <f t="shared" ref="R183" si="2465">Q183-Q184</f>
        <v>-4.4999999999999929E-2</v>
      </c>
      <c r="S183" s="70">
        <v>1.0318000000000001</v>
      </c>
      <c r="T183" s="70">
        <v>45.558999999999997</v>
      </c>
      <c r="U183" s="61">
        <f t="shared" ref="U183" si="2466">ROUND(T183/$U$1*S183,3)</f>
        <v>13.776999999999999</v>
      </c>
      <c r="V183" s="3">
        <f t="shared" ref="V183" si="2467">U183-U184</f>
        <v>-0.60899999999999999</v>
      </c>
      <c r="W183" s="5"/>
      <c r="X183" s="71">
        <v>73.319999999999993</v>
      </c>
      <c r="Y183" s="15"/>
      <c r="Z183" s="10"/>
      <c r="AA183" s="10">
        <f t="shared" ref="AA183" si="2468">Q183-M183</f>
        <v>10.574</v>
      </c>
      <c r="AB183" s="10">
        <f t="shared" ref="AB183" si="2469">U183-M183</f>
        <v>10.125999999999999</v>
      </c>
      <c r="AC183" s="36">
        <f t="shared" ref="AC183" si="2470">H183-M183</f>
        <v>-1.6000000000000014E-2</v>
      </c>
      <c r="AD183" s="36">
        <f t="shared" ref="AD183" si="2471">K183-M183</f>
        <v>0.10899999999999999</v>
      </c>
      <c r="AE183" s="36">
        <f t="shared" ref="AE183" si="2472">Q183-U183</f>
        <v>0.4480000000000004</v>
      </c>
      <c r="AF183" s="36">
        <f t="shared" ref="AF183" si="2473">M183*1.15</f>
        <v>4.1986499999999998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>TEXT(MONTH(D185), "00") &amp; "W" &amp; INT((DAY(D185) - 1) / 7) + 2</f>
        <v>01W2</v>
      </c>
      <c r="D184" s="13">
        <v>45664</v>
      </c>
      <c r="E184" s="57">
        <v>3.85</v>
      </c>
      <c r="F184" s="3">
        <f t="shared" ref="F184" si="2474">E184-E185</f>
        <v>-0.16999999999999948</v>
      </c>
      <c r="G184" s="25">
        <f t="shared" ref="G184" si="2475">E184-K184</f>
        <v>-0.12999999999999989</v>
      </c>
      <c r="H184" s="57">
        <v>3.8450000000000002</v>
      </c>
      <c r="I184" s="3">
        <f t="shared" ref="I184" si="2476">H184-H185</f>
        <v>-0.16499999999999959</v>
      </c>
      <c r="J184" s="25">
        <f t="shared" ref="J184" si="2477">H184-K184</f>
        <v>-0.13499999999999979</v>
      </c>
      <c r="K184" s="58">
        <v>3.98</v>
      </c>
      <c r="L184" s="25">
        <f t="shared" ref="L184" si="2478">K184-K185</f>
        <v>-7.9999999999999627E-2</v>
      </c>
      <c r="M184" s="58">
        <v>3.4489999999999998</v>
      </c>
      <c r="N184" s="3">
        <f t="shared" ref="N184" si="2479">M184-M185</f>
        <v>-0.22300000000000031</v>
      </c>
      <c r="O184" s="3">
        <f t="shared" ref="O184" si="2480">M184-K184</f>
        <v>-0.53100000000000014</v>
      </c>
      <c r="P184" s="32"/>
      <c r="Q184" s="58">
        <v>14.27</v>
      </c>
      <c r="R184" s="25">
        <f t="shared" ref="R184" si="2481">Q184-Q185</f>
        <v>-1.5000000000000568E-2</v>
      </c>
      <c r="S184" s="70">
        <v>1.0339</v>
      </c>
      <c r="T184" s="70">
        <v>47.473999999999997</v>
      </c>
      <c r="U184" s="61">
        <f t="shared" ref="U184" si="2482">ROUND(T184/$U$1*S184,3)</f>
        <v>14.385999999999999</v>
      </c>
      <c r="V184" s="3">
        <f t="shared" ref="V184" si="2483">U184-U185</f>
        <v>-2.5000000000000355E-2</v>
      </c>
      <c r="W184" s="5"/>
      <c r="X184" s="71">
        <v>74.25</v>
      </c>
      <c r="Y184" s="15"/>
      <c r="Z184" s="10"/>
      <c r="AA184" s="10">
        <f t="shared" ref="AA184" si="2484">Q184-M184</f>
        <v>10.821</v>
      </c>
      <c r="AB184" s="10">
        <f t="shared" ref="AB184" si="2485">U184-M184</f>
        <v>10.936999999999999</v>
      </c>
      <c r="AC184" s="36">
        <f t="shared" ref="AC184" si="2486">H184-M184</f>
        <v>0.39600000000000035</v>
      </c>
      <c r="AD184" s="36">
        <f t="shared" ref="AD184" si="2487">K184-M184</f>
        <v>0.53100000000000014</v>
      </c>
      <c r="AE184" s="36">
        <f t="shared" ref="AE184" si="2488">Q184-U184</f>
        <v>-0.11599999999999966</v>
      </c>
      <c r="AF184" s="36">
        <f t="shared" ref="AF184" si="2489">M184*1.15</f>
        <v>3.9663499999999994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>TEXT(MONTH(D186), "00") &amp; "W" &amp; INT((DAY(D186) - 1) / 7) + 2</f>
        <v>01W2</v>
      </c>
      <c r="D185" s="13">
        <v>45663</v>
      </c>
      <c r="E185" s="57">
        <v>4.0199999999999996</v>
      </c>
      <c r="F185" s="3">
        <f t="shared" ref="F185" si="2490">E185-E186</f>
        <v>0.62999999999999945</v>
      </c>
      <c r="G185" s="25">
        <f t="shared" ref="G185" si="2491">E185-K185</f>
        <v>-4.0000000000000036E-2</v>
      </c>
      <c r="H185" s="57">
        <v>4.01</v>
      </c>
      <c r="I185" s="3">
        <f t="shared" ref="I185" si="2492">H185-H186</f>
        <v>0.60499999999999998</v>
      </c>
      <c r="J185" s="25">
        <f t="shared" ref="J185" si="2493">H185-K185</f>
        <v>-4.9999999999999822E-2</v>
      </c>
      <c r="K185" s="58">
        <v>4.0599999999999996</v>
      </c>
      <c r="L185" s="25">
        <f t="shared" ref="L185:L190" si="2494">K185-K186</f>
        <v>0.59499999999999975</v>
      </c>
      <c r="M185" s="58">
        <v>3.6720000000000002</v>
      </c>
      <c r="N185" s="3">
        <f t="shared" ref="N185:N190" si="2495">M185-M186</f>
        <v>0.31800000000000006</v>
      </c>
      <c r="O185" s="3">
        <f t="shared" ref="O185" si="2496">M185-K185</f>
        <v>-0.38799999999999946</v>
      </c>
      <c r="P185" s="32"/>
      <c r="Q185" s="58">
        <v>14.285</v>
      </c>
      <c r="R185" s="25">
        <f t="shared" ref="R185:R190" si="2497">Q185-Q186</f>
        <v>-7.4999999999999289E-2</v>
      </c>
      <c r="S185" s="70">
        <v>1.0389999999999999</v>
      </c>
      <c r="T185" s="70">
        <v>47.326000000000001</v>
      </c>
      <c r="U185" s="61">
        <f t="shared" ref="U185" si="2498">ROUND(T185/$U$1*S185,3)</f>
        <v>14.411</v>
      </c>
      <c r="V185" s="3">
        <f t="shared" ref="V185:V190" si="2499">U185-U186</f>
        <v>-0.58000000000000007</v>
      </c>
      <c r="W185" s="5"/>
      <c r="X185" s="71">
        <v>73.56</v>
      </c>
      <c r="Y185" s="15"/>
      <c r="Z185" s="10"/>
      <c r="AA185" s="10">
        <f t="shared" ref="AA185" si="2500">Q185-M185</f>
        <v>10.613</v>
      </c>
      <c r="AB185" s="10">
        <f t="shared" ref="AB185" si="2501">U185-M185</f>
        <v>10.738999999999999</v>
      </c>
      <c r="AC185" s="36">
        <f t="shared" ref="AC185" si="2502">H185-M185</f>
        <v>0.33799999999999963</v>
      </c>
      <c r="AD185" s="36">
        <f t="shared" ref="AD185" si="2503">K185-M185</f>
        <v>0.38799999999999946</v>
      </c>
      <c r="AE185" s="36">
        <f t="shared" ref="AE185" si="2504">Q185-U185</f>
        <v>-0.12599999999999945</v>
      </c>
      <c r="AF185" s="36">
        <f t="shared" ref="AF185" si="2505">M185*1.15</f>
        <v>4.2227999999999994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">
        <v>108</v>
      </c>
      <c r="D186" s="13">
        <v>45660</v>
      </c>
      <c r="E186" s="57">
        <v>3.39</v>
      </c>
      <c r="F186" s="3">
        <f t="shared" ref="F186:F191" si="2506">E186-E187</f>
        <v>-9.4999999999999751E-2</v>
      </c>
      <c r="G186" s="25">
        <f t="shared" ref="G186" si="2507">E186-K186</f>
        <v>-7.4999999999999734E-2</v>
      </c>
      <c r="H186" s="57">
        <v>3.4049999999999998</v>
      </c>
      <c r="I186" s="3">
        <f t="shared" ref="I186:I191" si="2508">H186-H187</f>
        <v>-0.125</v>
      </c>
      <c r="J186" s="25">
        <f t="shared" ref="J186" si="2509">H186-K186</f>
        <v>-6.0000000000000053E-2</v>
      </c>
      <c r="K186" s="58">
        <v>3.4649999999999999</v>
      </c>
      <c r="L186" s="25">
        <f t="shared" si="2494"/>
        <v>-0.18999999999999995</v>
      </c>
      <c r="M186" s="58">
        <v>3.3540000000000001</v>
      </c>
      <c r="N186" s="3">
        <f t="shared" si="2495"/>
        <v>-0.30600000000000005</v>
      </c>
      <c r="O186" s="3">
        <f t="shared" ref="O186" si="2510">M186-K186</f>
        <v>-0.11099999999999977</v>
      </c>
      <c r="P186" s="32"/>
      <c r="Q186" s="58">
        <v>14.36</v>
      </c>
      <c r="R186" s="25">
        <f t="shared" si="2497"/>
        <v>-2.000000000000135E-2</v>
      </c>
      <c r="S186" s="70">
        <v>1.0307999999999999</v>
      </c>
      <c r="T186" s="70">
        <v>49.622</v>
      </c>
      <c r="U186" s="61">
        <f t="shared" ref="U186" si="2511">ROUND(T186/$U$1*S186,3)</f>
        <v>14.991</v>
      </c>
      <c r="V186" s="3">
        <f t="shared" si="2499"/>
        <v>-0.13400000000000034</v>
      </c>
      <c r="W186" s="5"/>
      <c r="X186" s="71">
        <v>73.959999999999994</v>
      </c>
      <c r="Y186" s="15"/>
      <c r="Z186" s="10"/>
      <c r="AA186" s="10">
        <f t="shared" ref="AA186" si="2512">Q186-M186</f>
        <v>11.006</v>
      </c>
      <c r="AB186" s="10">
        <f t="shared" ref="AB186" si="2513">U186-M186</f>
        <v>11.637</v>
      </c>
      <c r="AC186" s="36">
        <f t="shared" ref="AC186" si="2514">H186-M186</f>
        <v>5.0999999999999712E-2</v>
      </c>
      <c r="AD186" s="36">
        <f t="shared" ref="AD186" si="2515">K186-M186</f>
        <v>0.11099999999999977</v>
      </c>
      <c r="AE186" s="36">
        <f t="shared" ref="AE186" si="2516">Q186-U186</f>
        <v>-0.63100000000000023</v>
      </c>
      <c r="AF186" s="36">
        <f t="shared" ref="AF186" si="2517">M186*1.15</f>
        <v>3.8571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">
        <v>108</v>
      </c>
      <c r="D187" s="13">
        <v>45659</v>
      </c>
      <c r="E187" s="57">
        <v>3.4849999999999999</v>
      </c>
      <c r="F187" s="3">
        <f t="shared" si="2506"/>
        <v>0.30499999999999972</v>
      </c>
      <c r="G187" s="25">
        <f t="shared" ref="G187:G188" si="2518">E187-K187</f>
        <v>-0.16999999999999993</v>
      </c>
      <c r="H187" s="57">
        <v>3.53</v>
      </c>
      <c r="I187" s="3">
        <f t="shared" si="2508"/>
        <v>0.32499999999999973</v>
      </c>
      <c r="J187" s="25">
        <f t="shared" ref="J187:J188" si="2519">H187-K187</f>
        <v>-0.125</v>
      </c>
      <c r="K187" s="58">
        <v>3.6549999999999998</v>
      </c>
      <c r="L187" s="25">
        <f t="shared" si="2494"/>
        <v>0.26499999999999968</v>
      </c>
      <c r="M187" s="58">
        <v>3.66</v>
      </c>
      <c r="N187" s="3">
        <f t="shared" si="2495"/>
        <v>2.7000000000000135E-2</v>
      </c>
      <c r="O187" s="3">
        <f t="shared" ref="O187:O188" si="2520">M187-K187</f>
        <v>5.0000000000003375E-3</v>
      </c>
      <c r="P187" s="32"/>
      <c r="Q187" s="58">
        <v>14.38</v>
      </c>
      <c r="R187" s="25">
        <f t="shared" si="2497"/>
        <v>0.14000000000000057</v>
      </c>
      <c r="S187" s="70">
        <v>1.0265</v>
      </c>
      <c r="T187" s="70">
        <v>50.273000000000003</v>
      </c>
      <c r="U187" s="61">
        <f t="shared" ref="U187:U188" si="2521">ROUND(T187/$U$1*S187,3)</f>
        <v>15.125</v>
      </c>
      <c r="V187" s="3">
        <f t="shared" si="2499"/>
        <v>0.29100000000000037</v>
      </c>
      <c r="W187" s="5"/>
      <c r="X187" s="71">
        <v>73.13</v>
      </c>
      <c r="Y187" s="15"/>
      <c r="Z187" s="10"/>
      <c r="AA187" s="10">
        <f t="shared" ref="AA187" si="2522">Q187-M187</f>
        <v>10.72</v>
      </c>
      <c r="AB187" s="10">
        <f t="shared" ref="AB187" si="2523">U187-M187</f>
        <v>11.465</v>
      </c>
      <c r="AC187" s="36">
        <f t="shared" ref="AC187" si="2524">H187-M187</f>
        <v>-0.13000000000000034</v>
      </c>
      <c r="AD187" s="36">
        <f t="shared" ref="AD187" si="2525">K187-M187</f>
        <v>-5.0000000000003375E-3</v>
      </c>
      <c r="AE187" s="36">
        <f t="shared" ref="AE187" si="2526">Q187-U187</f>
        <v>-0.74499999999999922</v>
      </c>
      <c r="AF187" s="36">
        <f t="shared" ref="AF187" si="2527">M187*1.15</f>
        <v>4.2089999999999996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">
        <v>108</v>
      </c>
      <c r="D188" s="13">
        <v>46022</v>
      </c>
      <c r="E188" s="57">
        <v>3.18</v>
      </c>
      <c r="F188" s="3">
        <f t="shared" si="2506"/>
        <v>0.12000000000000011</v>
      </c>
      <c r="G188" s="25">
        <f t="shared" si="2518"/>
        <v>-0.20999999999999996</v>
      </c>
      <c r="H188" s="57">
        <v>3.2050000000000001</v>
      </c>
      <c r="I188" s="3">
        <f t="shared" si="2508"/>
        <v>0.18500000000000005</v>
      </c>
      <c r="J188" s="25">
        <f t="shared" si="2519"/>
        <v>-0.18500000000000005</v>
      </c>
      <c r="K188" s="58">
        <v>3.39</v>
      </c>
      <c r="L188" s="25">
        <f t="shared" si="2494"/>
        <v>-4.9999999999998934E-3</v>
      </c>
      <c r="M188" s="58">
        <v>3.633</v>
      </c>
      <c r="N188" s="3">
        <f t="shared" si="2495"/>
        <v>-0.30299999999999994</v>
      </c>
      <c r="O188" s="3">
        <f t="shared" si="2520"/>
        <v>0.24299999999999988</v>
      </c>
      <c r="P188" s="32"/>
      <c r="Q188" s="58">
        <v>14.24</v>
      </c>
      <c r="R188" s="25">
        <f t="shared" si="2497"/>
        <v>8.5000000000000853E-2</v>
      </c>
      <c r="S188" s="70">
        <v>1.0353000000000001</v>
      </c>
      <c r="T188" s="70">
        <v>48.889000000000003</v>
      </c>
      <c r="U188" s="61">
        <f t="shared" si="2521"/>
        <v>14.834</v>
      </c>
      <c r="V188" s="3">
        <f t="shared" si="2499"/>
        <v>0.30499999999999972</v>
      </c>
      <c r="W188" s="5"/>
      <c r="X188" s="71">
        <v>71.72</v>
      </c>
      <c r="Y188" s="15"/>
      <c r="Z188" s="10"/>
      <c r="AA188" s="10"/>
      <c r="AB188" s="10"/>
      <c r="AC188" s="36"/>
      <c r="AD188" s="36"/>
      <c r="AE188" s="36"/>
      <c r="AF188" s="36"/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">
        <v>108</v>
      </c>
      <c r="D189" s="13">
        <v>45656</v>
      </c>
      <c r="E189" s="57">
        <v>3.06</v>
      </c>
      <c r="F189" s="3">
        <f t="shared" si="2506"/>
        <v>0.68500000000000005</v>
      </c>
      <c r="G189" s="25">
        <f t="shared" ref="G189" si="2528">E189-K189</f>
        <v>-0.33499999999999996</v>
      </c>
      <c r="H189" s="57">
        <v>3.02</v>
      </c>
      <c r="I189" s="3">
        <f t="shared" si="2508"/>
        <v>0.58499999999999996</v>
      </c>
      <c r="J189" s="25">
        <f t="shared" ref="J189" si="2529">H189-K189</f>
        <v>-0.375</v>
      </c>
      <c r="K189" s="58">
        <v>3.395</v>
      </c>
      <c r="L189" s="25">
        <f t="shared" si="2494"/>
        <v>0.60000000000000009</v>
      </c>
      <c r="M189" s="58">
        <v>3.9359999999999999</v>
      </c>
      <c r="N189" s="3">
        <f t="shared" si="2495"/>
        <v>0.42200000000000015</v>
      </c>
      <c r="O189" s="3">
        <f t="shared" ref="O189" si="2530">M189-K189</f>
        <v>0.54099999999999993</v>
      </c>
      <c r="P189" s="32"/>
      <c r="Q189" s="58">
        <v>14.154999999999999</v>
      </c>
      <c r="R189" s="25">
        <f t="shared" si="2497"/>
        <v>-0.13499999999999979</v>
      </c>
      <c r="S189" s="70">
        <v>1.0407</v>
      </c>
      <c r="T189" s="70">
        <v>47.633000000000003</v>
      </c>
      <c r="U189" s="61">
        <f t="shared" ref="U189" si="2531">ROUND(T189/$U$1*S189,3)</f>
        <v>14.529</v>
      </c>
      <c r="V189" s="3">
        <f t="shared" si="2499"/>
        <v>-5.7000000000000384E-2</v>
      </c>
      <c r="W189" s="5"/>
      <c r="X189" s="71">
        <v>70.989999999999995</v>
      </c>
      <c r="Y189" s="15"/>
      <c r="Z189" s="10"/>
      <c r="AA189" s="10">
        <f t="shared" ref="AA189" si="2532">Q189-M189</f>
        <v>10.218999999999999</v>
      </c>
      <c r="AB189" s="10">
        <f t="shared" ref="AB189" si="2533">U189-M189</f>
        <v>10.593</v>
      </c>
      <c r="AC189" s="36">
        <f t="shared" ref="AC189" si="2534">H189-M189</f>
        <v>-0.91599999999999993</v>
      </c>
      <c r="AD189" s="36">
        <f t="shared" ref="AD189" si="2535">K189-M189</f>
        <v>-0.54099999999999993</v>
      </c>
      <c r="AE189" s="36">
        <f t="shared" ref="AE189" si="2536">Q189-U189</f>
        <v>-0.37400000000000055</v>
      </c>
      <c r="AF189" s="36">
        <f t="shared" ref="AF189" si="2537">M189*1.15</f>
        <v>4.5263999999999998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38">TEXT(MONTH(D191), "00") &amp; "W" &amp; INT((DAY(D191) - 1) / 7) + 1</f>
        <v>12W4</v>
      </c>
      <c r="D190" s="13">
        <v>45653</v>
      </c>
      <c r="E190" s="57">
        <v>2.375</v>
      </c>
      <c r="F190" s="3">
        <f t="shared" si="2506"/>
        <v>-0.33999999999999986</v>
      </c>
      <c r="G190" s="25">
        <f t="shared" ref="G190" si="2539">E190-K190</f>
        <v>-0.41999999999999993</v>
      </c>
      <c r="H190" s="57">
        <v>2.4350000000000001</v>
      </c>
      <c r="I190" s="3">
        <f t="shared" si="2508"/>
        <v>-0.29000000000000004</v>
      </c>
      <c r="J190" s="25">
        <f t="shared" ref="J190" si="2540">H190-K190</f>
        <v>-0.35999999999999988</v>
      </c>
      <c r="K190" s="58">
        <v>2.7949999999999999</v>
      </c>
      <c r="L190" s="25">
        <f t="shared" si="2494"/>
        <v>-0.16500000000000004</v>
      </c>
      <c r="M190" s="58">
        <v>3.5139999999999998</v>
      </c>
      <c r="N190" s="3">
        <f t="shared" si="2495"/>
        <v>-0.20100000000000007</v>
      </c>
      <c r="O190" s="3">
        <f t="shared" ref="O190" si="2541">M190-K190</f>
        <v>0.71899999999999986</v>
      </c>
      <c r="P190" s="32"/>
      <c r="Q190" s="58">
        <v>14.29</v>
      </c>
      <c r="R190" s="25">
        <f t="shared" si="2497"/>
        <v>0.32499999999999929</v>
      </c>
      <c r="S190" s="70">
        <v>1.0427</v>
      </c>
      <c r="T190" s="70">
        <v>47.731000000000002</v>
      </c>
      <c r="U190" s="61">
        <f t="shared" ref="U190" si="2542">ROUND(T190/$U$1*S190,3)</f>
        <v>14.586</v>
      </c>
      <c r="V190" s="3">
        <f t="shared" si="2499"/>
        <v>0.61700000000000088</v>
      </c>
      <c r="W190" s="5"/>
      <c r="X190" s="71">
        <v>70.599999999999994</v>
      </c>
      <c r="Y190" s="15"/>
      <c r="Z190" s="10"/>
      <c r="AA190" s="10">
        <f t="shared" ref="AA190" si="2543">Q190-M190</f>
        <v>10.776</v>
      </c>
      <c r="AB190" s="10">
        <f t="shared" ref="AB190" si="2544">U190-M190</f>
        <v>11.072000000000001</v>
      </c>
      <c r="AC190" s="36">
        <f t="shared" ref="AC190" si="2545">H190-M190</f>
        <v>-1.0789999999999997</v>
      </c>
      <c r="AD190" s="36">
        <f t="shared" ref="AD190" si="2546">K190-M190</f>
        <v>-0.71899999999999986</v>
      </c>
      <c r="AE190" s="36">
        <f t="shared" ref="AE190" si="2547">Q190-U190</f>
        <v>-0.29600000000000115</v>
      </c>
      <c r="AF190" s="36">
        <f t="shared" ref="AF190" si="2548">M190*1.15</f>
        <v>4.0410999999999992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49">TEXT(MONTH(D192), "00") &amp; "W" &amp; INT((DAY(D192) - 1) / 7) + 1</f>
        <v>12W4</v>
      </c>
      <c r="D191" s="13">
        <v>45652</v>
      </c>
      <c r="E191" s="57">
        <v>2.7149999999999999</v>
      </c>
      <c r="F191" s="3" t="e">
        <f t="shared" si="2506"/>
        <v>#VALUE!</v>
      </c>
      <c r="G191" s="25">
        <f t="shared" ref="G191" si="2550">E191-K191</f>
        <v>-0.24500000000000011</v>
      </c>
      <c r="H191" s="57">
        <v>2.7250000000000001</v>
      </c>
      <c r="I191" s="3" t="e">
        <f t="shared" si="2508"/>
        <v>#VALUE!</v>
      </c>
      <c r="J191" s="25">
        <f t="shared" ref="J191" si="2551">H191-K191</f>
        <v>-0.23499999999999988</v>
      </c>
      <c r="K191" s="58">
        <v>2.96</v>
      </c>
      <c r="L191" s="25">
        <f>K191-K193</f>
        <v>-4.4999999999999929E-2</v>
      </c>
      <c r="M191" s="58">
        <v>3.7149999999999999</v>
      </c>
      <c r="N191" s="3">
        <f>M191-M193</f>
        <v>-0.23100000000000032</v>
      </c>
      <c r="O191" s="3">
        <f t="shared" ref="O191" si="2552">M191-K191</f>
        <v>0.75499999999999989</v>
      </c>
      <c r="P191" s="32"/>
      <c r="Q191" s="58">
        <v>13.965</v>
      </c>
      <c r="R191" s="25">
        <f>Q191-Q193</f>
        <v>0</v>
      </c>
      <c r="S191" s="70">
        <v>1.0422</v>
      </c>
      <c r="T191" s="70">
        <v>45.731000000000002</v>
      </c>
      <c r="U191" s="61">
        <f t="shared" ref="U191" si="2553">ROUND(T191/$U$1*S191,3)</f>
        <v>13.968999999999999</v>
      </c>
      <c r="V191" s="3">
        <f>U191-U193</f>
        <v>3.399999999999892E-2</v>
      </c>
      <c r="W191" s="5"/>
      <c r="X191" s="71">
        <v>69.62</v>
      </c>
      <c r="Y191" s="15"/>
      <c r="Z191" s="10"/>
      <c r="AA191" s="10">
        <f t="shared" ref="AA191" si="2554">Q191-M191</f>
        <v>10.25</v>
      </c>
      <c r="AB191" s="10">
        <f t="shared" ref="AB191" si="2555">U191-M191</f>
        <v>10.254</v>
      </c>
      <c r="AC191" s="36">
        <f t="shared" ref="AC191" si="2556">H191-M191</f>
        <v>-0.98999999999999977</v>
      </c>
      <c r="AD191" s="36">
        <f t="shared" ref="AD191" si="2557">K191-M191</f>
        <v>-0.75499999999999989</v>
      </c>
      <c r="AE191" s="36">
        <f t="shared" ref="AE191" si="2558">Q191-U191</f>
        <v>-3.9999999999995595E-3</v>
      </c>
      <c r="AF191" s="36">
        <f t="shared" ref="AF191" si="2559">M191*1.15</f>
        <v>4.2722499999999997</v>
      </c>
      <c r="AG191" s="36"/>
      <c r="AH191" s="36"/>
      <c r="AI191" s="36"/>
      <c r="AJ191" s="36"/>
    </row>
    <row r="192" spans="2:36" s="6" customFormat="1" ht="18" customHeight="1" x14ac:dyDescent="0.3">
      <c r="B192" s="50" t="s">
        <v>106</v>
      </c>
      <c r="C192" s="50" t="str">
        <f t="shared" ref="C192" si="2560">TEXT(MONTH(D193), "00") &amp; "W" &amp; INT((DAY(D193) - 1) / 7) + 1</f>
        <v>12W4</v>
      </c>
      <c r="D192" s="13">
        <v>45651</v>
      </c>
      <c r="E192" s="54" t="s">
        <v>81</v>
      </c>
      <c r="F192" s="3" t="e">
        <f t="shared" ref="F192" si="2561">E192-E193</f>
        <v>#VALUE!</v>
      </c>
      <c r="G192" s="25" t="e">
        <f t="shared" ref="G192" si="2562">E192-K192</f>
        <v>#VALUE!</v>
      </c>
      <c r="H192" s="54" t="s">
        <v>81</v>
      </c>
      <c r="I192" s="3" t="e">
        <f t="shared" ref="I192" si="2563">H192-H193</f>
        <v>#VALUE!</v>
      </c>
      <c r="J192" s="25" t="e">
        <f t="shared" ref="J192" si="2564">H192-K192</f>
        <v>#VALUE!</v>
      </c>
      <c r="K192" s="56" t="s">
        <v>81</v>
      </c>
      <c r="L192" s="25" t="e">
        <f t="shared" ref="L192" si="2565">K192-K193</f>
        <v>#VALUE!</v>
      </c>
      <c r="M192" s="56" t="s">
        <v>81</v>
      </c>
      <c r="N192" s="3" t="e">
        <f t="shared" ref="N192" si="2566">M192-M193</f>
        <v>#VALUE!</v>
      </c>
      <c r="O192" s="3" t="e">
        <f t="shared" ref="O192" si="2567">M192-K192</f>
        <v>#VALUE!</v>
      </c>
      <c r="P192" s="32"/>
      <c r="Q192" s="56" t="s">
        <v>81</v>
      </c>
      <c r="R192" s="25" t="e">
        <f t="shared" ref="R192" si="2568">Q192-Q193</f>
        <v>#VALUE!</v>
      </c>
      <c r="S192" s="68" t="s">
        <v>81</v>
      </c>
      <c r="T192" s="68" t="s">
        <v>81</v>
      </c>
      <c r="U192" s="72" t="s">
        <v>81</v>
      </c>
      <c r="V192" s="3" t="e">
        <f t="shared" ref="V192" si="2569">U192-U193</f>
        <v>#VALUE!</v>
      </c>
      <c r="W192" s="5"/>
      <c r="X192" s="69" t="s">
        <v>81</v>
      </c>
      <c r="Y192" s="15"/>
      <c r="Z192" s="10"/>
      <c r="AA192" s="10" t="e">
        <f t="shared" ref="AA192" si="2570">Q192-M192</f>
        <v>#VALUE!</v>
      </c>
      <c r="AB192" s="10" t="e">
        <f t="shared" ref="AB192" si="2571">U192-M192</f>
        <v>#VALUE!</v>
      </c>
      <c r="AC192" s="36" t="e">
        <f t="shared" ref="AC192" si="2572">H192-M192</f>
        <v>#VALUE!</v>
      </c>
      <c r="AD192" s="36" t="e">
        <f t="shared" ref="AD192" si="2573">K192-M192</f>
        <v>#VALUE!</v>
      </c>
      <c r="AE192" s="36" t="e">
        <f t="shared" ref="AE192" si="2574">Q192-U192</f>
        <v>#VALUE!</v>
      </c>
      <c r="AF192" s="36" t="e">
        <f t="shared" ref="AF192" si="2575">M192*1.15</f>
        <v>#VALUE!</v>
      </c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tr">
        <f t="shared" ref="C193" si="2576">TEXT(MONTH(D194), "00") &amp; "W" &amp; INT((DAY(D194) - 1) / 7) + 1</f>
        <v>12W4</v>
      </c>
      <c r="D193" s="13">
        <v>45650</v>
      </c>
      <c r="E193" s="57">
        <v>2.8650000000000002</v>
      </c>
      <c r="F193" s="3">
        <f t="shared" ref="F193" si="2577">E193-E194</f>
        <v>8.0000000000000071E-2</v>
      </c>
      <c r="G193" s="25">
        <f t="shared" ref="G193" si="2578">E193-K193</f>
        <v>-0.13999999999999968</v>
      </c>
      <c r="H193" s="57">
        <v>2.94</v>
      </c>
      <c r="I193" s="3">
        <f t="shared" ref="I193" si="2579">H193-H194</f>
        <v>0.13499999999999979</v>
      </c>
      <c r="J193" s="25">
        <f t="shared" ref="J193" si="2580">H193-K193</f>
        <v>-6.4999999999999947E-2</v>
      </c>
      <c r="K193" s="58">
        <v>3.0049999999999999</v>
      </c>
      <c r="L193" s="25">
        <f t="shared" ref="L193" si="2581">K193-K194</f>
        <v>6.999999999999984E-2</v>
      </c>
      <c r="M193" s="59">
        <v>3.9460000000000002</v>
      </c>
      <c r="N193" s="3">
        <f t="shared" ref="N193" si="2582">M193-M194</f>
        <v>0.29000000000000004</v>
      </c>
      <c r="O193" s="3">
        <f t="shared" ref="O193" si="2583">M193-K193</f>
        <v>0.94100000000000028</v>
      </c>
      <c r="P193" s="32"/>
      <c r="Q193" s="28">
        <v>13.965</v>
      </c>
      <c r="R193" s="25">
        <f t="shared" ref="R193" si="2584">Q193-Q194</f>
        <v>-1.9999999999999574E-2</v>
      </c>
      <c r="S193" s="18">
        <v>1.0397000000000001</v>
      </c>
      <c r="T193" s="8">
        <v>45.731000000000002</v>
      </c>
      <c r="U193" s="61">
        <f t="shared" ref="U193" si="2585">ROUND(T193/$U$1*S193,3)</f>
        <v>13.935</v>
      </c>
      <c r="V193" s="3">
        <f t="shared" ref="V193" si="2586">U193-U194</f>
        <v>4.6000000000001151E-2</v>
      </c>
      <c r="W193" s="5"/>
      <c r="X193" s="60">
        <v>70.099999999999994</v>
      </c>
      <c r="Y193" s="15"/>
      <c r="Z193" s="10"/>
      <c r="AA193" s="10">
        <f t="shared" ref="AA193" si="2587">Q193-M193</f>
        <v>10.019</v>
      </c>
      <c r="AB193" s="10">
        <f t="shared" ref="AB193" si="2588">U193-M193</f>
        <v>9.9890000000000008</v>
      </c>
      <c r="AC193" s="36">
        <f t="shared" ref="AC193" si="2589">H193-M193</f>
        <v>-1.0060000000000002</v>
      </c>
      <c r="AD193" s="36">
        <f t="shared" ref="AD193" si="2590">K193-M193</f>
        <v>-0.94100000000000028</v>
      </c>
      <c r="AE193" s="36">
        <f t="shared" ref="AE193" si="2591">Q193-U193</f>
        <v>2.9999999999999361E-2</v>
      </c>
      <c r="AF193" s="36">
        <f t="shared" ref="AF193" si="2592">M193*1.15</f>
        <v>4.5378999999999996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tr">
        <f>TEXT(MONTH(D195), "00") &amp; "W" &amp; INT((DAY(D195) - 1) / 7) + 2</f>
        <v>12W4</v>
      </c>
      <c r="D194" s="13">
        <v>45649</v>
      </c>
      <c r="E194" s="57">
        <v>2.7850000000000001</v>
      </c>
      <c r="F194" s="3">
        <f t="shared" ref="F194" si="2593">E194-E195</f>
        <v>-0.1549999999999998</v>
      </c>
      <c r="G194" s="25">
        <f t="shared" ref="G194" si="2594">E194-K194</f>
        <v>-0.14999999999999991</v>
      </c>
      <c r="H194" s="57">
        <v>2.8050000000000002</v>
      </c>
      <c r="I194" s="3">
        <f t="shared" ref="I194" si="2595">H194-H195</f>
        <v>-0.11499999999999977</v>
      </c>
      <c r="J194" s="25">
        <f t="shared" ref="J194" si="2596">H194-K194</f>
        <v>-0.12999999999999989</v>
      </c>
      <c r="K194" s="58">
        <v>2.9350000000000001</v>
      </c>
      <c r="L194" s="25">
        <f t="shared" ref="L194" si="2597">K194-K195</f>
        <v>-0.16000000000000014</v>
      </c>
      <c r="M194" s="59">
        <v>3.6560000000000001</v>
      </c>
      <c r="N194" s="3">
        <f t="shared" ref="N194" si="2598">M194-M195</f>
        <v>-9.2000000000000082E-2</v>
      </c>
      <c r="O194" s="3">
        <f t="shared" ref="O194" si="2599">M194-K194</f>
        <v>0.72100000000000009</v>
      </c>
      <c r="P194" s="32"/>
      <c r="Q194" s="28">
        <v>13.984999999999999</v>
      </c>
      <c r="R194" s="25">
        <f t="shared" ref="R194" si="2600">Q194-Q195</f>
        <v>0.32000000000000028</v>
      </c>
      <c r="S194" s="18">
        <v>1.0405</v>
      </c>
      <c r="T194" s="8">
        <v>45.545000000000002</v>
      </c>
      <c r="U194" s="61">
        <f t="shared" ref="U194" si="2601">ROUND(T194/$U$1*S194,3)</f>
        <v>13.888999999999999</v>
      </c>
      <c r="V194" s="3">
        <f t="shared" ref="V194" si="2602">U194-U195</f>
        <v>0.39999999999999858</v>
      </c>
      <c r="W194" s="5"/>
      <c r="X194" s="60">
        <v>69.239999999999995</v>
      </c>
      <c r="Y194" s="15"/>
      <c r="Z194" s="10"/>
      <c r="AA194" s="10">
        <f t="shared" ref="AA194" si="2603">Q194-M194</f>
        <v>10.328999999999999</v>
      </c>
      <c r="AB194" s="10">
        <f t="shared" ref="AB194" si="2604">U194-M194</f>
        <v>10.232999999999999</v>
      </c>
      <c r="AC194" s="36">
        <f t="shared" ref="AC194" si="2605">H194-M194</f>
        <v>-0.85099999999999998</v>
      </c>
      <c r="AD194" s="36">
        <f t="shared" ref="AD194" si="2606">K194-M194</f>
        <v>-0.72100000000000009</v>
      </c>
      <c r="AE194" s="36">
        <f t="shared" ref="AE194" si="2607">Q194-U194</f>
        <v>9.6000000000000085E-2</v>
      </c>
      <c r="AF194" s="36">
        <f t="shared" ref="AF194" si="2608">M194*1.15</f>
        <v>4.2043999999999997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tr">
        <f t="shared" ref="C195" si="2609">TEXT(MONTH(D196), "00") &amp; "W" &amp; INT((DAY(D196) - 1) / 7) + 1</f>
        <v>12W3</v>
      </c>
      <c r="D195" s="13">
        <v>45646</v>
      </c>
      <c r="E195" s="57">
        <v>2.94</v>
      </c>
      <c r="F195" s="3">
        <f t="shared" ref="F195" si="2610">E195-E196</f>
        <v>-5.500000000000016E-2</v>
      </c>
      <c r="G195" s="25">
        <f t="shared" ref="G195" si="2611">E195-K195</f>
        <v>-0.15500000000000025</v>
      </c>
      <c r="H195" s="57">
        <v>2.92</v>
      </c>
      <c r="I195" s="3">
        <f t="shared" ref="I195" si="2612">H195-H196</f>
        <v>-7.5000000000000178E-2</v>
      </c>
      <c r="J195" s="25">
        <f t="shared" ref="J195" si="2613">H195-K195</f>
        <v>-0.17500000000000027</v>
      </c>
      <c r="K195" s="58">
        <v>3.0950000000000002</v>
      </c>
      <c r="L195" s="25">
        <f t="shared" ref="L195" si="2614">K195-K196</f>
        <v>-2.9999999999999805E-2</v>
      </c>
      <c r="M195" s="59">
        <v>3.7480000000000002</v>
      </c>
      <c r="N195" s="3">
        <f t="shared" ref="N195" si="2615">M195-M196</f>
        <v>0.16400000000000015</v>
      </c>
      <c r="O195" s="3">
        <f t="shared" ref="O195" si="2616">M195-K195</f>
        <v>0.65300000000000002</v>
      </c>
      <c r="P195" s="32"/>
      <c r="Q195" s="28">
        <v>13.664999999999999</v>
      </c>
      <c r="R195" s="25">
        <f t="shared" ref="R195" si="2617">Q195-Q196</f>
        <v>0.20499999999999829</v>
      </c>
      <c r="S195" s="18">
        <v>1.0428999999999999</v>
      </c>
      <c r="T195" s="8">
        <v>44.13</v>
      </c>
      <c r="U195" s="61">
        <f t="shared" ref="U195" si="2618">ROUND(T195/$U$1*S195,3)</f>
        <v>13.489000000000001</v>
      </c>
      <c r="V195" s="3">
        <f t="shared" ref="V195" si="2619">U195-U196</f>
        <v>0.40700000000000003</v>
      </c>
      <c r="W195" s="5"/>
      <c r="X195" s="60">
        <v>69.459999999999994</v>
      </c>
      <c r="Y195" s="15"/>
      <c r="Z195" s="10"/>
      <c r="AA195" s="10">
        <f t="shared" ref="AA195" si="2620">Q195-M195</f>
        <v>9.916999999999998</v>
      </c>
      <c r="AB195" s="10">
        <f t="shared" ref="AB195" si="2621">U195-M195</f>
        <v>9.7409999999999997</v>
      </c>
      <c r="AC195" s="36">
        <f t="shared" ref="AC195" si="2622">H195-M195</f>
        <v>-0.82800000000000029</v>
      </c>
      <c r="AD195" s="36">
        <f t="shared" ref="AD195" si="2623">K195-M195</f>
        <v>-0.65300000000000002</v>
      </c>
      <c r="AE195" s="36">
        <f t="shared" ref="AE195" si="2624">Q195-U195</f>
        <v>0.17599999999999838</v>
      </c>
      <c r="AF195" s="36">
        <f t="shared" ref="AF195" si="2625">M195*1.15</f>
        <v>4.3102</v>
      </c>
      <c r="AG195" s="36"/>
      <c r="AH195" s="36"/>
      <c r="AI195" s="36"/>
      <c r="AJ195" s="36"/>
    </row>
    <row r="196" spans="2:36" s="6" customFormat="1" ht="18" customHeight="1" x14ac:dyDescent="0.3">
      <c r="B196" s="50"/>
      <c r="C196" s="50" t="str">
        <f t="shared" ref="C196" si="2626">TEXT(MONTH(D197), "00") &amp; "W" &amp; INT((DAY(D197) - 1) / 7) + 1</f>
        <v>12W3</v>
      </c>
      <c r="D196" s="13">
        <v>45645</v>
      </c>
      <c r="E196" s="57">
        <v>2.9950000000000001</v>
      </c>
      <c r="F196" s="3">
        <f t="shared" ref="F196" si="2627">E196-E197</f>
        <v>0.11000000000000032</v>
      </c>
      <c r="G196" s="25">
        <f t="shared" ref="G196" si="2628">E196-K196</f>
        <v>-0.12999999999999989</v>
      </c>
      <c r="H196" s="57">
        <v>2.9950000000000001</v>
      </c>
      <c r="I196" s="3">
        <f t="shared" ref="I196" si="2629">H196-H197</f>
        <v>9.5000000000000195E-2</v>
      </c>
      <c r="J196" s="25">
        <f t="shared" ref="J196" si="2630">H196-K196</f>
        <v>-0.12999999999999989</v>
      </c>
      <c r="K196" s="58">
        <v>3.125</v>
      </c>
      <c r="L196" s="25">
        <f t="shared" ref="L196" si="2631">K196-K197</f>
        <v>0.10999999999999988</v>
      </c>
      <c r="M196" s="59">
        <v>3.5840000000000001</v>
      </c>
      <c r="N196" s="3">
        <f t="shared" ref="N196" si="2632">M196-M197</f>
        <v>0.20999999999999996</v>
      </c>
      <c r="O196" s="3">
        <f t="shared" ref="O196" si="2633">M196-K196</f>
        <v>0.45900000000000007</v>
      </c>
      <c r="P196" s="32"/>
      <c r="Q196" s="28">
        <v>13.46</v>
      </c>
      <c r="R196" s="25">
        <f t="shared" ref="R196" si="2634">Q196-Q197</f>
        <v>0.45500000000000007</v>
      </c>
      <c r="S196" s="18">
        <v>1.0362</v>
      </c>
      <c r="T196" s="8">
        <v>43.078000000000003</v>
      </c>
      <c r="U196" s="61">
        <f t="shared" ref="U196" si="2635">ROUND(T196/$U$1*S196,3)</f>
        <v>13.082000000000001</v>
      </c>
      <c r="V196" s="3">
        <f t="shared" ref="V196" si="2636">U196-U197</f>
        <v>0.64000000000000057</v>
      </c>
      <c r="W196" s="5"/>
      <c r="X196" s="60">
        <v>69.91</v>
      </c>
      <c r="Y196" s="15"/>
      <c r="Z196" s="10"/>
      <c r="AA196" s="10">
        <f t="shared" ref="AA196" si="2637">Q196-M196</f>
        <v>9.8760000000000012</v>
      </c>
      <c r="AB196" s="10">
        <f t="shared" ref="AB196" si="2638">U196-M196</f>
        <v>9.4980000000000011</v>
      </c>
      <c r="AC196" s="36">
        <f t="shared" ref="AC196" si="2639">H196-M196</f>
        <v>-0.58899999999999997</v>
      </c>
      <c r="AD196" s="36">
        <f t="shared" ref="AD196" si="2640">K196-M196</f>
        <v>-0.45900000000000007</v>
      </c>
      <c r="AE196" s="36">
        <f t="shared" ref="AE196" si="2641">Q196-U196</f>
        <v>0.37800000000000011</v>
      </c>
      <c r="AF196" s="36">
        <f t="shared" ref="AF196" si="2642">M196*1.15</f>
        <v>4.1215999999999999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tr">
        <f t="shared" ref="C197" si="2643">TEXT(MONTH(D198), "00") &amp; "W" &amp; INT((DAY(D198) - 1) / 7) + 1</f>
        <v>12W3</v>
      </c>
      <c r="D197" s="13">
        <v>45644</v>
      </c>
      <c r="E197" s="57">
        <v>2.8849999999999998</v>
      </c>
      <c r="F197" s="3">
        <f t="shared" ref="F197" si="2644">E197-E198</f>
        <v>0.14999999999999991</v>
      </c>
      <c r="G197" s="25">
        <f t="shared" ref="G197" si="2645">E197-K197</f>
        <v>-0.13000000000000034</v>
      </c>
      <c r="H197" s="57">
        <v>2.9</v>
      </c>
      <c r="I197" s="3">
        <f t="shared" ref="I197" si="2646">H197-H198</f>
        <v>0.16999999999999993</v>
      </c>
      <c r="J197" s="25">
        <f t="shared" ref="J197" si="2647">H197-K197</f>
        <v>-0.11500000000000021</v>
      </c>
      <c r="K197" s="58">
        <v>3.0150000000000001</v>
      </c>
      <c r="L197" s="25">
        <f t="shared" ref="L197" si="2648">K197-K198</f>
        <v>0.16500000000000004</v>
      </c>
      <c r="M197" s="59">
        <v>3.3740000000000001</v>
      </c>
      <c r="N197" s="3">
        <f t="shared" ref="N197" si="2649">M197-M198</f>
        <v>6.6000000000000281E-2</v>
      </c>
      <c r="O197" s="3">
        <f t="shared" ref="O197" si="2650">M197-K197</f>
        <v>0.35899999999999999</v>
      </c>
      <c r="P197" s="32"/>
      <c r="Q197" s="28">
        <v>13.005000000000001</v>
      </c>
      <c r="R197" s="25">
        <f t="shared" ref="R197" si="2651">Q197-Q198</f>
        <v>-0.3149999999999995</v>
      </c>
      <c r="S197" s="18">
        <v>1.0351999999999999</v>
      </c>
      <c r="T197" s="8">
        <v>41.006999999999998</v>
      </c>
      <c r="U197" s="61">
        <f t="shared" ref="U197" si="2652">ROUND(T197/$U$1*S197,3)</f>
        <v>12.442</v>
      </c>
      <c r="V197" s="3">
        <f t="shared" ref="V197" si="2653">U197-U198</f>
        <v>-0.48899999999999899</v>
      </c>
      <c r="W197" s="5"/>
      <c r="X197" s="60">
        <v>70.58</v>
      </c>
      <c r="Y197" s="15"/>
      <c r="Z197" s="10"/>
      <c r="AA197" s="10">
        <f t="shared" ref="AA197" si="2654">Q197-M197</f>
        <v>9.6310000000000002</v>
      </c>
      <c r="AB197" s="10">
        <f t="shared" ref="AB197" si="2655">U197-M197</f>
        <v>9.0679999999999996</v>
      </c>
      <c r="AC197" s="36">
        <f t="shared" ref="AC197" si="2656">H197-M197</f>
        <v>-0.4740000000000002</v>
      </c>
      <c r="AD197" s="36">
        <f t="shared" ref="AD197" si="2657">K197-M197</f>
        <v>-0.35899999999999999</v>
      </c>
      <c r="AE197" s="36">
        <f t="shared" ref="AE197" si="2658">Q197-U197</f>
        <v>0.56300000000000061</v>
      </c>
      <c r="AF197" s="36">
        <f t="shared" ref="AF197" si="2659">M197*1.15</f>
        <v>3.8800999999999997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tr">
        <f t="shared" ref="C198" si="2660">TEXT(MONTH(D199), "00") &amp; "W" &amp; INT((DAY(D199) - 1) / 7) + 1</f>
        <v>12W3</v>
      </c>
      <c r="D198" s="13">
        <v>45643</v>
      </c>
      <c r="E198" s="57">
        <v>2.7349999999999999</v>
      </c>
      <c r="F198" s="3">
        <f t="shared" ref="F198" si="2661">E198-E199</f>
        <v>4.9999999999999822E-2</v>
      </c>
      <c r="G198" s="25">
        <f t="shared" ref="G198" si="2662">E198-K198</f>
        <v>-0.11500000000000021</v>
      </c>
      <c r="H198" s="57">
        <v>2.73</v>
      </c>
      <c r="I198" s="3">
        <f t="shared" ref="I198" si="2663">H198-H199</f>
        <v>3.5000000000000142E-2</v>
      </c>
      <c r="J198" s="25">
        <f t="shared" ref="J198" si="2664">H198-K198</f>
        <v>-0.12000000000000011</v>
      </c>
      <c r="K198" s="58">
        <v>2.85</v>
      </c>
      <c r="L198" s="25">
        <f t="shared" ref="L198" si="2665">K198-K199</f>
        <v>-2.9999999999999805E-2</v>
      </c>
      <c r="M198" s="59">
        <v>3.3079999999999998</v>
      </c>
      <c r="N198" s="3">
        <f t="shared" ref="N198" si="2666">M198-M199</f>
        <v>9.3999999999999861E-2</v>
      </c>
      <c r="O198" s="3">
        <f t="shared" ref="O198" si="2667">M198-K198</f>
        <v>0.45799999999999974</v>
      </c>
      <c r="P198" s="32"/>
      <c r="Q198" s="28">
        <v>13.32</v>
      </c>
      <c r="R198" s="25">
        <f t="shared" ref="R198" si="2668">Q198-Q199</f>
        <v>0.55499999999999972</v>
      </c>
      <c r="S198" s="18">
        <v>1.0488999999999999</v>
      </c>
      <c r="T198" s="8">
        <v>42.064999999999998</v>
      </c>
      <c r="U198" s="61">
        <f t="shared" ref="U198" si="2669">ROUND(T198/$U$1*S198,3)</f>
        <v>12.930999999999999</v>
      </c>
      <c r="V198" s="3">
        <f t="shared" ref="V198" si="2670">U198-U199</f>
        <v>0.52399999999999913</v>
      </c>
      <c r="W198" s="5"/>
      <c r="X198" s="60">
        <v>70.08</v>
      </c>
      <c r="Y198" s="15"/>
      <c r="Z198" s="10"/>
      <c r="AA198" s="10">
        <f t="shared" ref="AA198" si="2671">Q198-M198</f>
        <v>10.012</v>
      </c>
      <c r="AB198" s="10">
        <f t="shared" ref="AB198" si="2672">U198-M198</f>
        <v>9.6229999999999993</v>
      </c>
      <c r="AC198" s="36">
        <f t="shared" ref="AC198" si="2673">H198-M198</f>
        <v>-0.57799999999999985</v>
      </c>
      <c r="AD198" s="36">
        <f t="shared" ref="AD198" si="2674">K198-M198</f>
        <v>-0.45799999999999974</v>
      </c>
      <c r="AE198" s="36">
        <f t="shared" ref="AE198" si="2675">Q198-U198</f>
        <v>0.38900000000000112</v>
      </c>
      <c r="AF198" s="36">
        <f t="shared" ref="AF198" si="2676">M198*1.15</f>
        <v>3.8041999999999994</v>
      </c>
      <c r="AG198" s="36"/>
      <c r="AH198" s="36"/>
      <c r="AI198" s="36"/>
      <c r="AJ198" s="36"/>
    </row>
    <row r="199" spans="2:36" s="6" customFormat="1" ht="18" customHeight="1" x14ac:dyDescent="0.3">
      <c r="B199" s="50"/>
      <c r="C199" s="50" t="s">
        <v>102</v>
      </c>
      <c r="D199" s="13">
        <v>45642</v>
      </c>
      <c r="E199" s="57">
        <v>2.6850000000000001</v>
      </c>
      <c r="F199" s="3">
        <f t="shared" ref="F199" si="2677">E199-E200</f>
        <v>-0.12000000000000011</v>
      </c>
      <c r="G199" s="25">
        <f t="shared" ref="G199" si="2678">E199-K199</f>
        <v>-0.19499999999999984</v>
      </c>
      <c r="H199" s="57">
        <v>2.6949999999999998</v>
      </c>
      <c r="I199" s="3">
        <f t="shared" ref="I199" si="2679">H199-H200</f>
        <v>-9.5000000000000195E-2</v>
      </c>
      <c r="J199" s="25">
        <f t="shared" ref="J199" si="2680">H199-K199</f>
        <v>-0.18500000000000005</v>
      </c>
      <c r="K199" s="58">
        <v>2.88</v>
      </c>
      <c r="L199" s="25">
        <f t="shared" ref="L199" si="2681">K199-K200</f>
        <v>-0.24000000000000021</v>
      </c>
      <c r="M199" s="59">
        <v>3.214</v>
      </c>
      <c r="N199" s="3">
        <f t="shared" ref="N199" si="2682">M199-M200</f>
        <v>-6.5999999999999837E-2</v>
      </c>
      <c r="O199" s="3">
        <f t="shared" ref="O199" si="2683">M199-K199</f>
        <v>0.33400000000000007</v>
      </c>
      <c r="P199" s="32"/>
      <c r="Q199" s="28">
        <v>12.765000000000001</v>
      </c>
      <c r="R199" s="25">
        <f t="shared" ref="R199" si="2684">Q199-Q200</f>
        <v>-2.1120000000000001</v>
      </c>
      <c r="S199" s="18">
        <v>1.0509999999999999</v>
      </c>
      <c r="T199" s="8">
        <v>40.277000000000001</v>
      </c>
      <c r="U199" s="61">
        <f t="shared" ref="U199" si="2685">ROUND(T199/$U$1*S199,3)</f>
        <v>12.407</v>
      </c>
      <c r="V199" s="3">
        <f t="shared" ref="V199" si="2686">U199-U200</f>
        <v>-0.27899999999999991</v>
      </c>
      <c r="W199" s="5"/>
      <c r="X199" s="60">
        <v>70.709999999999994</v>
      </c>
      <c r="Y199" s="15"/>
      <c r="Z199" s="10"/>
      <c r="AA199" s="10">
        <f t="shared" ref="AA199" si="2687">Q199-M199</f>
        <v>9.5510000000000002</v>
      </c>
      <c r="AB199" s="10">
        <f t="shared" ref="AB199" si="2688">U199-M199</f>
        <v>9.1929999999999996</v>
      </c>
      <c r="AC199" s="36">
        <f t="shared" ref="AC199" si="2689">H199-M199</f>
        <v>-0.51900000000000013</v>
      </c>
      <c r="AD199" s="36">
        <f t="shared" ref="AD199" si="2690">K199-M199</f>
        <v>-0.33400000000000007</v>
      </c>
      <c r="AE199" s="36">
        <f t="shared" ref="AE199" si="2691">Q199-U199</f>
        <v>0.35800000000000054</v>
      </c>
      <c r="AF199" s="36">
        <f t="shared" ref="AF199" si="2692">M199*1.15</f>
        <v>3.6960999999999995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693">TEXT(MONTH(D201), "00") &amp; "W" &amp; INT((DAY(D201) - 1) / 7) + 1</f>
        <v>12W2</v>
      </c>
      <c r="D200" s="13">
        <v>45639</v>
      </c>
      <c r="E200" s="57">
        <v>2.8050000000000002</v>
      </c>
      <c r="F200" s="3">
        <f t="shared" ref="F200" si="2694">E200-E201</f>
        <v>-0.13499999999999979</v>
      </c>
      <c r="G200" s="25">
        <f t="shared" ref="G200" si="2695">E200-K200</f>
        <v>-0.31499999999999995</v>
      </c>
      <c r="H200" s="57">
        <v>2.79</v>
      </c>
      <c r="I200" s="3">
        <f t="shared" ref="I200" si="2696">H200-H201</f>
        <v>-0.14500000000000002</v>
      </c>
      <c r="J200" s="25">
        <f t="shared" ref="J200" si="2697">H200-K200</f>
        <v>-0.33000000000000007</v>
      </c>
      <c r="K200" s="58">
        <v>3.12</v>
      </c>
      <c r="L200" s="25">
        <f t="shared" ref="L200" si="2698">K200-K201</f>
        <v>-2.4999999999999911E-2</v>
      </c>
      <c r="M200" s="59">
        <v>3.28</v>
      </c>
      <c r="N200" s="3">
        <f t="shared" ref="N200" si="2699">M200-M201</f>
        <v>-0.17500000000000027</v>
      </c>
      <c r="O200" s="3">
        <f t="shared" ref="O200" si="2700">M200-K200</f>
        <v>0.1599999999999997</v>
      </c>
      <c r="P200" s="32"/>
      <c r="Q200" s="28">
        <v>14.877000000000001</v>
      </c>
      <c r="R200" s="25">
        <f t="shared" ref="R200" si="2701">Q200-Q201</f>
        <v>-7.2999999999998622E-2</v>
      </c>
      <c r="S200" s="18">
        <v>1.0502</v>
      </c>
      <c r="T200" s="8">
        <v>41.215000000000003</v>
      </c>
      <c r="U200" s="61">
        <f t="shared" ref="U200" si="2702">ROUND(T200/$U$1*S200,3)</f>
        <v>12.686</v>
      </c>
      <c r="V200" s="3">
        <f t="shared" ref="V200" si="2703">U200-U201</f>
        <v>-0.44500000000000028</v>
      </c>
      <c r="W200" s="5"/>
      <c r="X200" s="60">
        <v>71.290000000000006</v>
      </c>
      <c r="Y200" s="15"/>
      <c r="Z200" s="10"/>
      <c r="AA200" s="10">
        <f t="shared" ref="AA200" si="2704">Q200-M200</f>
        <v>11.597000000000001</v>
      </c>
      <c r="AB200" s="10">
        <f t="shared" ref="AB200" si="2705">U200-M200</f>
        <v>9.4060000000000006</v>
      </c>
      <c r="AC200" s="36">
        <f t="shared" ref="AC200" si="2706">H200-M200</f>
        <v>-0.48999999999999977</v>
      </c>
      <c r="AD200" s="36">
        <f t="shared" ref="AD200" si="2707">K200-M200</f>
        <v>-0.1599999999999997</v>
      </c>
      <c r="AE200" s="36">
        <f t="shared" ref="AE200" si="2708">Q200-U200</f>
        <v>2.1910000000000007</v>
      </c>
      <c r="AF200" s="36">
        <f t="shared" ref="AF200" si="2709">M200*1.15</f>
        <v>3.7719999999999994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 t="shared" ref="C201" si="2710">TEXT(MONTH(D202), "00") &amp; "W" &amp; INT((DAY(D202) - 1) / 7) + 1</f>
        <v>12W2</v>
      </c>
      <c r="D201" s="13">
        <v>45638</v>
      </c>
      <c r="E201" s="57">
        <v>2.94</v>
      </c>
      <c r="F201" s="3">
        <f t="shared" ref="F201" si="2711">E201-E202</f>
        <v>-4.0000000000000036E-2</v>
      </c>
      <c r="G201" s="25">
        <f t="shared" ref="G201" si="2712">E201-K201</f>
        <v>-0.20500000000000007</v>
      </c>
      <c r="H201" s="57">
        <v>2.9350000000000001</v>
      </c>
      <c r="I201" s="3">
        <f t="shared" ref="I201" si="2713">H201-H202</f>
        <v>-4.9999999999999822E-2</v>
      </c>
      <c r="J201" s="25">
        <f t="shared" ref="J201" si="2714">H201-K201</f>
        <v>-0.20999999999999996</v>
      </c>
      <c r="K201" s="58">
        <v>3.145</v>
      </c>
      <c r="L201" s="25">
        <f t="shared" ref="L201" si="2715">K201-K202</f>
        <v>4.0000000000000036E-2</v>
      </c>
      <c r="M201" s="59">
        <v>3.4550000000000001</v>
      </c>
      <c r="N201" s="3">
        <f t="shared" ref="N201" si="2716">M201-M202</f>
        <v>7.6999999999999957E-2</v>
      </c>
      <c r="O201" s="3">
        <f t="shared" ref="O201" si="2717">M201-K201</f>
        <v>0.31000000000000005</v>
      </c>
      <c r="P201" s="32"/>
      <c r="Q201" s="28">
        <v>14.95</v>
      </c>
      <c r="R201" s="25">
        <f t="shared" ref="R201" si="2718">Q201-Q202</f>
        <v>-5.0000000000000711E-2</v>
      </c>
      <c r="S201" s="18">
        <v>1.0467</v>
      </c>
      <c r="T201" s="8">
        <v>42.804000000000002</v>
      </c>
      <c r="U201" s="61">
        <f t="shared" ref="U201" si="2719">ROUND(T201/$U$1*S201,3)</f>
        <v>13.131</v>
      </c>
      <c r="V201" s="3">
        <f t="shared" ref="V201" si="2720">U201-U202</f>
        <v>-0.61500000000000021</v>
      </c>
      <c r="W201" s="5"/>
      <c r="X201" s="60">
        <v>70.02</v>
      </c>
      <c r="Y201" s="15"/>
      <c r="Z201" s="10"/>
      <c r="AA201" s="10">
        <f t="shared" ref="AA201" si="2721">Q201-M201</f>
        <v>11.494999999999999</v>
      </c>
      <c r="AB201" s="10">
        <f t="shared" ref="AB201" si="2722">U201-M201</f>
        <v>9.6760000000000002</v>
      </c>
      <c r="AC201" s="36">
        <f t="shared" ref="AC201" si="2723">H201-M201</f>
        <v>-0.52</v>
      </c>
      <c r="AD201" s="36">
        <f t="shared" ref="AD201" si="2724">K201-M201</f>
        <v>-0.31000000000000005</v>
      </c>
      <c r="AE201" s="36">
        <f t="shared" ref="AE201" si="2725">Q201-U201</f>
        <v>1.8189999999999991</v>
      </c>
      <c r="AF201" s="36">
        <f t="shared" ref="AF201" si="2726">M201*1.15</f>
        <v>3.9732499999999997</v>
      </c>
      <c r="AG201" s="36"/>
      <c r="AH201" s="36"/>
      <c r="AI201" s="36"/>
      <c r="AJ201" s="36"/>
    </row>
    <row r="202" spans="2:36" s="6" customFormat="1" ht="18" customHeight="1" x14ac:dyDescent="0.3">
      <c r="B202" s="50"/>
      <c r="C202" s="50" t="str">
        <f t="shared" ref="C202" si="2727">TEXT(MONTH(D203), "00") &amp; "W" &amp; INT((DAY(D203) - 1) / 7) + 1</f>
        <v>12W2</v>
      </c>
      <c r="D202" s="13">
        <v>45637</v>
      </c>
      <c r="E202" s="57">
        <v>2.98</v>
      </c>
      <c r="F202" s="3">
        <f t="shared" ref="F202" si="2728">E202-E203</f>
        <v>0.22999999999999998</v>
      </c>
      <c r="G202" s="25">
        <f t="shared" ref="G202" si="2729">E202-K202</f>
        <v>-0.125</v>
      </c>
      <c r="H202" s="57">
        <v>2.9849999999999999</v>
      </c>
      <c r="I202" s="3">
        <f t="shared" ref="I202" si="2730">H202-H203</f>
        <v>0.20999999999999996</v>
      </c>
      <c r="J202" s="25">
        <f t="shared" ref="J202" si="2731">H202-K202</f>
        <v>-0.12000000000000011</v>
      </c>
      <c r="K202" s="58">
        <v>3.105</v>
      </c>
      <c r="L202" s="25">
        <f t="shared" ref="L202" si="2732">K202-K203</f>
        <v>0.20999999999999996</v>
      </c>
      <c r="M202" s="59">
        <v>3.3780000000000001</v>
      </c>
      <c r="N202" s="3">
        <f t="shared" ref="N202" si="2733">M202-M203</f>
        <v>0.2150000000000003</v>
      </c>
      <c r="O202" s="3">
        <f t="shared" ref="O202" si="2734">M202-K202</f>
        <v>0.27300000000000013</v>
      </c>
      <c r="P202" s="32"/>
      <c r="Q202" s="28">
        <v>15</v>
      </c>
      <c r="R202" s="25">
        <f t="shared" ref="R202" si="2735">Q202-Q203</f>
        <v>-1.9999999999999574E-2</v>
      </c>
      <c r="S202" s="18">
        <v>1.0494000000000001</v>
      </c>
      <c r="T202" s="8">
        <v>44.694000000000003</v>
      </c>
      <c r="U202" s="61">
        <f t="shared" ref="U202" si="2736">ROUND(T202/$U$1*S202,3)</f>
        <v>13.746</v>
      </c>
      <c r="V202" s="3">
        <f t="shared" ref="V202" si="2737">U202-U203</f>
        <v>-0.30700000000000038</v>
      </c>
      <c r="W202" s="5"/>
      <c r="X202" s="60">
        <v>70.290000000000006</v>
      </c>
      <c r="Y202" s="15"/>
      <c r="Z202" s="10"/>
      <c r="AA202" s="10">
        <f t="shared" ref="AA202" si="2738">Q202-M202</f>
        <v>11.622</v>
      </c>
      <c r="AB202" s="10">
        <f t="shared" ref="AB202" si="2739">U202-M202</f>
        <v>10.368</v>
      </c>
      <c r="AC202" s="36">
        <f t="shared" ref="AC202" si="2740">H202-M202</f>
        <v>-0.39300000000000024</v>
      </c>
      <c r="AD202" s="36">
        <f t="shared" ref="AD202" si="2741">K202-M202</f>
        <v>-0.27300000000000013</v>
      </c>
      <c r="AE202" s="36">
        <f t="shared" ref="AE202" si="2742">Q202-U202</f>
        <v>1.2539999999999996</v>
      </c>
      <c r="AF202" s="36">
        <f t="shared" ref="AF202" si="2743">M202*1.15</f>
        <v>3.8847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tr">
        <f t="shared" ref="C203" si="2744">TEXT(MONTH(D204), "00") &amp; "W" &amp; INT((DAY(D204) - 1) / 7) + 1</f>
        <v>12W2</v>
      </c>
      <c r="D203" s="13">
        <v>45636</v>
      </c>
      <c r="E203" s="57">
        <v>2.75</v>
      </c>
      <c r="F203" s="3">
        <f t="shared" ref="F203" si="2745">E203-E204</f>
        <v>-4.9999999999999822E-2</v>
      </c>
      <c r="G203" s="25">
        <f t="shared" ref="G203" si="2746">E203-K203</f>
        <v>-0.14500000000000002</v>
      </c>
      <c r="H203" s="57">
        <v>2.7749999999999999</v>
      </c>
      <c r="I203" s="3">
        <f t="shared" ref="I203" si="2747">H203-H204</f>
        <v>-2.0000000000000018E-2</v>
      </c>
      <c r="J203" s="25">
        <f t="shared" ref="J203" si="2748">H203-K203</f>
        <v>-0.12000000000000011</v>
      </c>
      <c r="K203" s="58">
        <v>2.895</v>
      </c>
      <c r="L203" s="25">
        <f t="shared" ref="L203" si="2749">K203-K204</f>
        <v>-0.12000000000000011</v>
      </c>
      <c r="M203" s="59">
        <v>3.1629999999999998</v>
      </c>
      <c r="N203" s="3">
        <f t="shared" ref="N203" si="2750">M203-M204</f>
        <v>-1.9000000000000128E-2</v>
      </c>
      <c r="O203" s="3">
        <f t="shared" ref="O203" si="2751">M203-K203</f>
        <v>0.26799999999999979</v>
      </c>
      <c r="P203" s="32"/>
      <c r="Q203" s="28">
        <v>15.02</v>
      </c>
      <c r="R203" s="25">
        <f t="shared" ref="R203" si="2752">Q203-Q204</f>
        <v>-4.0000000000000924E-2</v>
      </c>
      <c r="S203" s="18">
        <v>1.0526</v>
      </c>
      <c r="T203" s="8">
        <v>45.552</v>
      </c>
      <c r="U203" s="61">
        <f t="shared" ref="U203" si="2753">ROUND(T203/$U$1*S203,3)</f>
        <v>14.053000000000001</v>
      </c>
      <c r="V203" s="3">
        <f t="shared" ref="V203" si="2754">U203-U204</f>
        <v>0.18100000000000094</v>
      </c>
      <c r="W203" s="5"/>
      <c r="X203" s="60">
        <v>68.59</v>
      </c>
      <c r="Y203" s="15"/>
      <c r="Z203" s="10"/>
      <c r="AA203" s="10">
        <f t="shared" ref="AA203" si="2755">Q203-M203</f>
        <v>11.856999999999999</v>
      </c>
      <c r="AB203" s="10">
        <f t="shared" ref="AB203" si="2756">U203-M203</f>
        <v>10.89</v>
      </c>
      <c r="AC203" s="36">
        <f t="shared" ref="AC203" si="2757">H203-M203</f>
        <v>-0.3879999999999999</v>
      </c>
      <c r="AD203" s="36">
        <f t="shared" ref="AD203" si="2758">K203-M203</f>
        <v>-0.26799999999999979</v>
      </c>
      <c r="AE203" s="36">
        <f t="shared" ref="AE203" si="2759">Q203-U203</f>
        <v>0.96699999999999875</v>
      </c>
      <c r="AF203" s="36">
        <f t="shared" ref="AF203" si="2760">M203*1.15</f>
        <v>3.6374499999999994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>TEXT(MONTH(D205), "00") &amp; "W" &amp; INT((DAY(D205) - 1) / 7) + 2</f>
        <v>12W2</v>
      </c>
      <c r="D204" s="13">
        <v>45635</v>
      </c>
      <c r="E204" s="57">
        <v>2.8</v>
      </c>
      <c r="F204" s="3">
        <f t="shared" ref="F204" si="2761">E204-E205</f>
        <v>0.11499999999999977</v>
      </c>
      <c r="G204" s="25">
        <f t="shared" ref="G204" si="2762">E204-K204</f>
        <v>-0.2150000000000003</v>
      </c>
      <c r="H204" s="57">
        <v>2.7949999999999999</v>
      </c>
      <c r="I204" s="3">
        <f t="shared" ref="I204" si="2763">H204-H205</f>
        <v>0.10999999999999988</v>
      </c>
      <c r="J204" s="25">
        <f t="shared" ref="J204" si="2764">H204-K204</f>
        <v>-0.2200000000000002</v>
      </c>
      <c r="K204" s="58">
        <v>3.0150000000000001</v>
      </c>
      <c r="L204" s="25">
        <f t="shared" ref="L204" si="2765">K204-K205</f>
        <v>0.11500000000000021</v>
      </c>
      <c r="M204" s="59">
        <v>3.1819999999999999</v>
      </c>
      <c r="N204" s="3">
        <f t="shared" ref="N204" si="2766">M204-M205</f>
        <v>0.10599999999999987</v>
      </c>
      <c r="O204" s="3">
        <f t="shared" ref="O204" si="2767">M204-K204</f>
        <v>0.16699999999999982</v>
      </c>
      <c r="P204" s="32"/>
      <c r="Q204" s="28">
        <v>15.06</v>
      </c>
      <c r="R204" s="25">
        <f t="shared" ref="R204" si="2768">Q204-Q205</f>
        <v>-1.4999999999998792E-2</v>
      </c>
      <c r="S204" s="18">
        <v>1.0551999999999999</v>
      </c>
      <c r="T204" s="8">
        <v>44.854999999999997</v>
      </c>
      <c r="U204" s="61">
        <f t="shared" ref="U204" si="2769">ROUND(T204/$U$1*S204,3)</f>
        <v>13.872</v>
      </c>
      <c r="V204" s="3">
        <f t="shared" ref="V204" si="2770">U204-U205</f>
        <v>-0.52400000000000091</v>
      </c>
      <c r="W204" s="5"/>
      <c r="X204" s="60">
        <v>68.37</v>
      </c>
      <c r="Y204" s="15"/>
      <c r="Z204" s="10"/>
      <c r="AA204" s="10">
        <f t="shared" ref="AA204" si="2771">Q204-M204</f>
        <v>11.878</v>
      </c>
      <c r="AB204" s="10">
        <f t="shared" ref="AB204" si="2772">U204-M204</f>
        <v>10.69</v>
      </c>
      <c r="AC204" s="36">
        <f t="shared" ref="AC204" si="2773">H204-M204</f>
        <v>-0.38700000000000001</v>
      </c>
      <c r="AD204" s="36">
        <f t="shared" ref="AD204" si="2774">K204-M204</f>
        <v>-0.16699999999999982</v>
      </c>
      <c r="AE204" s="36">
        <f t="shared" ref="AE204" si="2775">Q204-U204</f>
        <v>1.1880000000000006</v>
      </c>
      <c r="AF204" s="36">
        <f t="shared" ref="AF204" si="2776">M204*1.15</f>
        <v>3.6592999999999996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7">TEXT(MONTH(D206), "00") &amp; "W" &amp; INT((DAY(D206) - 1) / 7) + 1</f>
        <v>12W1</v>
      </c>
      <c r="D205" s="13">
        <v>45632</v>
      </c>
      <c r="E205" s="57">
        <v>2.6850000000000001</v>
      </c>
      <c r="F205" s="3">
        <f t="shared" ref="F205" si="2778">E205-E206</f>
        <v>-0.1549999999999998</v>
      </c>
      <c r="G205" s="25">
        <f t="shared" ref="G205" si="2779">E205-K205</f>
        <v>-0.21499999999999986</v>
      </c>
      <c r="H205" s="57">
        <v>2.6850000000000001</v>
      </c>
      <c r="I205" s="3">
        <f t="shared" ref="I205" si="2780">H205-H206</f>
        <v>-0.14500000000000002</v>
      </c>
      <c r="J205" s="25">
        <f t="shared" ref="J205" si="2781">H205-K205</f>
        <v>-0.21499999999999986</v>
      </c>
      <c r="K205" s="58">
        <v>2.9</v>
      </c>
      <c r="L205" s="25">
        <f t="shared" ref="L205" si="2782">K205-K206</f>
        <v>-6.4999999999999947E-2</v>
      </c>
      <c r="M205" s="59">
        <v>3.0760000000000001</v>
      </c>
      <c r="N205" s="3">
        <f t="shared" ref="N205" si="2783">M205-M206</f>
        <v>-3.0000000000001137E-3</v>
      </c>
      <c r="O205" s="3">
        <f t="shared" ref="O205" si="2784">M205-K205</f>
        <v>0.17600000000000016</v>
      </c>
      <c r="P205" s="32"/>
      <c r="Q205" s="28">
        <v>15.074999999999999</v>
      </c>
      <c r="R205" s="25">
        <f t="shared" ref="R205" si="2785">Q205-Q206</f>
        <v>9.9999999999997868E-3</v>
      </c>
      <c r="S205" s="18">
        <v>1.0568</v>
      </c>
      <c r="T205" s="8">
        <v>46.48</v>
      </c>
      <c r="U205" s="61">
        <f t="shared" ref="U205" si="2786">ROUND(T205/$U$1*S205,3)</f>
        <v>14.396000000000001</v>
      </c>
      <c r="V205" s="3">
        <f t="shared" ref="V205" si="2787">U205-U206</f>
        <v>-4.699999999999882E-2</v>
      </c>
      <c r="W205" s="5"/>
      <c r="X205" s="60">
        <v>67.2</v>
      </c>
      <c r="Y205" s="15"/>
      <c r="Z205" s="10"/>
      <c r="AA205" s="10">
        <f t="shared" ref="AA205" si="2788">Q205-M205</f>
        <v>11.998999999999999</v>
      </c>
      <c r="AB205" s="10">
        <f t="shared" ref="AB205" si="2789">U205-M205</f>
        <v>11.32</v>
      </c>
      <c r="AC205" s="36">
        <f t="shared" ref="AC205" si="2790">H205-M205</f>
        <v>-0.39100000000000001</v>
      </c>
      <c r="AD205" s="36">
        <f t="shared" ref="AD205" si="2791">K205-M205</f>
        <v>-0.17600000000000016</v>
      </c>
      <c r="AE205" s="36">
        <f t="shared" ref="AE205" si="2792">Q205-U205</f>
        <v>0.67899999999999849</v>
      </c>
      <c r="AF205" s="36">
        <f t="shared" ref="AF205" si="2793">M205*1.15</f>
        <v>3.5373999999999999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tr">
        <f t="shared" ref="C206" si="2794">TEXT(MONTH(D207), "00") &amp; "W" &amp; INT((DAY(D207) - 1) / 7) + 1</f>
        <v>12W1</v>
      </c>
      <c r="D206" s="13">
        <v>45631</v>
      </c>
      <c r="E206" s="57">
        <v>2.84</v>
      </c>
      <c r="F206" s="3">
        <f t="shared" ref="F206" si="2795">E206-E207</f>
        <v>7.4999999999999734E-2</v>
      </c>
      <c r="G206" s="25">
        <f t="shared" ref="G206" si="2796">E206-K206</f>
        <v>-0.125</v>
      </c>
      <c r="H206" s="57">
        <v>2.83</v>
      </c>
      <c r="I206" s="3">
        <f t="shared" ref="I206" si="2797">H206-H207</f>
        <v>9.5000000000000195E-2</v>
      </c>
      <c r="J206" s="25">
        <f t="shared" ref="J206" si="2798">H206-K206</f>
        <v>-0.13499999999999979</v>
      </c>
      <c r="K206" s="58">
        <v>2.9649999999999999</v>
      </c>
      <c r="L206" s="25">
        <f t="shared" ref="L206" si="2799">K206-K207</f>
        <v>0.13499999999999979</v>
      </c>
      <c r="M206" s="59">
        <v>3.0790000000000002</v>
      </c>
      <c r="N206" s="3">
        <f t="shared" ref="N206" si="2800">M206-M207</f>
        <v>3.6000000000000032E-2</v>
      </c>
      <c r="O206" s="3">
        <f t="shared" ref="O206" si="2801">M206-K206</f>
        <v>0.11400000000000032</v>
      </c>
      <c r="P206" s="32"/>
      <c r="Q206" s="28">
        <v>15.065</v>
      </c>
      <c r="R206" s="25">
        <f t="shared" ref="R206" si="2802">Q206-Q207</f>
        <v>-9.9999999999997868E-3</v>
      </c>
      <c r="S206" s="18">
        <v>1.0586</v>
      </c>
      <c r="T206" s="8">
        <v>46.551000000000002</v>
      </c>
      <c r="U206" s="61">
        <f t="shared" ref="U206" si="2803">ROUND(T206/$U$1*S206,3)</f>
        <v>14.443</v>
      </c>
      <c r="V206" s="3">
        <f t="shared" ref="V206" si="2804">U206-U207</f>
        <v>-4.9000000000001265E-2</v>
      </c>
      <c r="W206" s="5"/>
      <c r="X206" s="60">
        <v>68.3</v>
      </c>
      <c r="Y206" s="15"/>
      <c r="Z206" s="10"/>
      <c r="AA206" s="10">
        <f t="shared" ref="AA206" si="2805">Q206-M206</f>
        <v>11.985999999999999</v>
      </c>
      <c r="AB206" s="10">
        <f t="shared" ref="AB206" si="2806">U206-M206</f>
        <v>11.363999999999999</v>
      </c>
      <c r="AC206" s="36">
        <f t="shared" ref="AC206" si="2807">H206-M206</f>
        <v>-0.24900000000000011</v>
      </c>
      <c r="AD206" s="36">
        <f t="shared" ref="AD206" si="2808">K206-M206</f>
        <v>-0.11400000000000032</v>
      </c>
      <c r="AE206" s="36">
        <f t="shared" ref="AE206" si="2809">Q206-U206</f>
        <v>0.62199999999999989</v>
      </c>
      <c r="AF206" s="36">
        <f t="shared" ref="AF206" si="2810">M206*1.15</f>
        <v>3.5408499999999998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 t="shared" ref="C207" si="2811">TEXT(MONTH(D208), "00") &amp; "W" &amp; INT((DAY(D208) - 1) / 7) + 1</f>
        <v>12W1</v>
      </c>
      <c r="D207" s="13">
        <v>45630</v>
      </c>
      <c r="E207" s="57">
        <v>2.7650000000000001</v>
      </c>
      <c r="F207" s="3">
        <f t="shared" ref="F207" si="2812">E207-E208</f>
        <v>1.5000000000000124E-2</v>
      </c>
      <c r="G207" s="25">
        <f t="shared" ref="G207" si="2813">E207-K207</f>
        <v>-6.4999999999999947E-2</v>
      </c>
      <c r="H207" s="57">
        <v>2.7349999999999999</v>
      </c>
      <c r="I207" s="3">
        <f t="shared" ref="I207" si="2814">H207-H208</f>
        <v>-2.0000000000000018E-2</v>
      </c>
      <c r="J207" s="25">
        <f t="shared" ref="J207" si="2815">H207-K207</f>
        <v>-9.5000000000000195E-2</v>
      </c>
      <c r="K207" s="58">
        <v>2.83</v>
      </c>
      <c r="L207" s="25">
        <f t="shared" ref="L207" si="2816">K207-K208</f>
        <v>-4.4999999999999929E-2</v>
      </c>
      <c r="M207" s="59">
        <v>3.0430000000000001</v>
      </c>
      <c r="N207" s="3">
        <f t="shared" ref="N207" si="2817">M207-M208</f>
        <v>1.000000000000334E-3</v>
      </c>
      <c r="O207" s="3">
        <f t="shared" ref="O207" si="2818">M207-K207</f>
        <v>0.21300000000000008</v>
      </c>
      <c r="P207" s="32"/>
      <c r="Q207" s="28">
        <v>15.074999999999999</v>
      </c>
      <c r="R207" s="25">
        <f t="shared" ref="R207" si="2819">Q207-Q208</f>
        <v>-5.0000000000000711E-2</v>
      </c>
      <c r="S207" s="18">
        <v>1.0509999999999999</v>
      </c>
      <c r="T207" s="8">
        <v>47.045999999999999</v>
      </c>
      <c r="U207" s="61">
        <f t="shared" ref="U207" si="2820">ROUND(T207/$U$1*S207,3)</f>
        <v>14.492000000000001</v>
      </c>
      <c r="V207" s="3">
        <f t="shared" ref="V207" si="2821">U207-U208</f>
        <v>-0.46399999999999864</v>
      </c>
      <c r="W207" s="5"/>
      <c r="X207" s="60">
        <v>68.540000000000006</v>
      </c>
      <c r="Y207" s="15"/>
      <c r="Z207" s="10"/>
      <c r="AA207" s="10">
        <f t="shared" ref="AA207" si="2822">Q207-M207</f>
        <v>12.032</v>
      </c>
      <c r="AB207" s="10">
        <f t="shared" ref="AB207" si="2823">U207-M207</f>
        <v>11.449000000000002</v>
      </c>
      <c r="AC207" s="36">
        <f t="shared" ref="AC207" si="2824">H207-M207</f>
        <v>-0.30800000000000027</v>
      </c>
      <c r="AD207" s="36">
        <f t="shared" ref="AD207" si="2825">K207-M207</f>
        <v>-0.21300000000000008</v>
      </c>
      <c r="AE207" s="36">
        <f t="shared" ref="AE207" si="2826">Q207-U207</f>
        <v>0.58299999999999841</v>
      </c>
      <c r="AF207" s="36">
        <f t="shared" ref="AF207" si="2827">M207*1.15</f>
        <v>3.4994499999999999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 t="shared" ref="C208" si="2828">TEXT(MONTH(D209), "00") &amp; "W" &amp; INT((DAY(D209) - 1) / 7) + 1</f>
        <v>12W1</v>
      </c>
      <c r="D208" s="13">
        <v>45629</v>
      </c>
      <c r="E208" s="57">
        <v>2.75</v>
      </c>
      <c r="F208" s="3">
        <f t="shared" ref="F208" si="2829">E208-E209</f>
        <v>-0.125</v>
      </c>
      <c r="G208" s="25">
        <f t="shared" ref="G208" si="2830">E208-K208</f>
        <v>-0.125</v>
      </c>
      <c r="H208" s="57">
        <v>2.7549999999999999</v>
      </c>
      <c r="I208" s="3">
        <f t="shared" ref="I208" si="2831">H208-H209</f>
        <v>-0.10000000000000009</v>
      </c>
      <c r="J208" s="25">
        <f t="shared" ref="J208" si="2832">H208-K208</f>
        <v>-0.12000000000000011</v>
      </c>
      <c r="K208" s="58">
        <v>2.875</v>
      </c>
      <c r="L208" s="25">
        <f t="shared" ref="L208" si="2833">K208-K209</f>
        <v>-0.16500000000000004</v>
      </c>
      <c r="M208" s="59">
        <v>3.0419999999999998</v>
      </c>
      <c r="N208" s="3">
        <f t="shared" ref="N208" si="2834">M208-M209</f>
        <v>-0.17100000000000026</v>
      </c>
      <c r="O208" s="3">
        <f t="shared" ref="O208" si="2835">M208-K208</f>
        <v>0.16699999999999982</v>
      </c>
      <c r="P208" s="32"/>
      <c r="Q208" s="28">
        <v>15.125</v>
      </c>
      <c r="R208" s="25">
        <f t="shared" ref="R208" si="2836">Q208-Q209</f>
        <v>9.9999999999997868E-3</v>
      </c>
      <c r="S208" s="18">
        <v>1.0508999999999999</v>
      </c>
      <c r="T208" s="8">
        <v>48.557000000000002</v>
      </c>
      <c r="U208" s="61">
        <f t="shared" ref="U208" si="2837">ROUND(T208/$U$1*S208,3)</f>
        <v>14.956</v>
      </c>
      <c r="V208" s="3">
        <f t="shared" ref="V208" si="2838">U208-U209</f>
        <v>-1.2999999999999901E-2</v>
      </c>
      <c r="W208" s="5"/>
      <c r="X208" s="60">
        <v>69.94</v>
      </c>
      <c r="Y208" s="15"/>
      <c r="Z208" s="10"/>
      <c r="AA208" s="10">
        <f t="shared" ref="AA208" si="2839">Q208-M208</f>
        <v>12.083</v>
      </c>
      <c r="AB208" s="10">
        <f t="shared" ref="AB208" si="2840">U208-M208</f>
        <v>11.914</v>
      </c>
      <c r="AC208" s="36">
        <f t="shared" ref="AC208" si="2841">H208-M208</f>
        <v>-0.28699999999999992</v>
      </c>
      <c r="AD208" s="36">
        <f t="shared" ref="AD208" si="2842">K208-M208</f>
        <v>-0.16699999999999982</v>
      </c>
      <c r="AE208" s="36">
        <f t="shared" ref="AE208" si="2843">Q208-U208</f>
        <v>0.16900000000000048</v>
      </c>
      <c r="AF208" s="36">
        <f t="shared" ref="AF208" si="2844">M208*1.15</f>
        <v>3.4982999999999995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>TEXT(MONTH(D209), "00") &amp; "W" &amp; INT((DAY(D209) - 1) / 7) + 1</f>
        <v>12W1</v>
      </c>
      <c r="D209" s="13">
        <v>45628</v>
      </c>
      <c r="E209" s="57">
        <v>2.875</v>
      </c>
      <c r="F209" s="3">
        <f>E209-E212</f>
        <v>-0.12000000000000011</v>
      </c>
      <c r="G209" s="25">
        <f t="shared" ref="G209" si="2845">E209-K209</f>
        <v>-0.16500000000000004</v>
      </c>
      <c r="H209" s="57">
        <v>2.855</v>
      </c>
      <c r="I209" s="3">
        <f>H209-H212</f>
        <v>-9.5000000000000195E-2</v>
      </c>
      <c r="J209" s="25">
        <f t="shared" ref="J209" si="2846">H209-K209</f>
        <v>-0.18500000000000005</v>
      </c>
      <c r="K209" s="58">
        <v>3.04</v>
      </c>
      <c r="L209" s="25">
        <f>K209-K212</f>
        <v>-0.31000000000000005</v>
      </c>
      <c r="M209" s="59">
        <v>3.2130000000000001</v>
      </c>
      <c r="N209" s="3">
        <f>M209-M210</f>
        <v>-0.14999999999999991</v>
      </c>
      <c r="O209" s="3">
        <f>M209-K209</f>
        <v>0.17300000000000004</v>
      </c>
      <c r="P209" s="32"/>
      <c r="Q209" s="28">
        <v>15.115</v>
      </c>
      <c r="R209" s="25">
        <f>Q209-Q210</f>
        <v>0.1899999999999995</v>
      </c>
      <c r="S209" s="18">
        <v>1.0497000000000001</v>
      </c>
      <c r="T209" s="8">
        <v>48.655000000000001</v>
      </c>
      <c r="U209" s="61">
        <f t="shared" ref="U209" si="2847">ROUND(T209/$U$1*S209,3)</f>
        <v>14.968999999999999</v>
      </c>
      <c r="V209" s="3">
        <f t="shared" ref="V209" si="2848">U209-U210</f>
        <v>0.1509999999999998</v>
      </c>
      <c r="W209" s="66"/>
      <c r="X209" s="67">
        <v>68.099999999999994</v>
      </c>
      <c r="Y209" s="15"/>
      <c r="Z209" s="10"/>
      <c r="AA209" s="10">
        <f t="shared" ref="AA209" si="2849">Q209-M209</f>
        <v>11.902000000000001</v>
      </c>
      <c r="AB209" s="10">
        <f t="shared" ref="AB209" si="2850">U209-M209</f>
        <v>11.756</v>
      </c>
      <c r="AC209" s="36">
        <f t="shared" ref="AC209" si="2851">H209-M209</f>
        <v>-0.3580000000000001</v>
      </c>
      <c r="AD209" s="36">
        <f t="shared" ref="AD209" si="2852">K209-M209</f>
        <v>-0.17300000000000004</v>
      </c>
      <c r="AE209" s="36">
        <f t="shared" ref="AE209" si="2853">Q209-U209</f>
        <v>0.1460000000000008</v>
      </c>
      <c r="AF209" s="36">
        <f t="shared" ref="AF209" si="2854">M209*1.15</f>
        <v>3.69495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55">TEXT(MONTH(D211), "00") &amp; "W" &amp; INT((DAY(D211) - 1) / 7) + 1</f>
        <v>11W4</v>
      </c>
      <c r="D210" s="13">
        <v>45625</v>
      </c>
      <c r="E210" s="54" t="s">
        <v>81</v>
      </c>
      <c r="F210" s="3" t="e">
        <f>E210-E212</f>
        <v>#VALUE!</v>
      </c>
      <c r="G210" s="25" t="e">
        <f t="shared" ref="G210" si="2856">E210-K210</f>
        <v>#VALUE!</v>
      </c>
      <c r="H210" s="54" t="s">
        <v>81</v>
      </c>
      <c r="I210" s="3" t="e">
        <f>H210-H212</f>
        <v>#VALUE!</v>
      </c>
      <c r="J210" s="25" t="e">
        <f t="shared" ref="J210" si="2857">H210-K210</f>
        <v>#VALUE!</v>
      </c>
      <c r="K210" s="56" t="s">
        <v>81</v>
      </c>
      <c r="L210" s="25" t="e">
        <f>K210-K212</f>
        <v>#VALUE!</v>
      </c>
      <c r="M210" s="59">
        <v>3.363</v>
      </c>
      <c r="N210" s="3">
        <f>M210-M212</f>
        <v>0.15899999999999981</v>
      </c>
      <c r="O210" s="3" t="e">
        <f>M210-K210</f>
        <v>#VALUE!</v>
      </c>
      <c r="P210" s="32"/>
      <c r="Q210" s="28">
        <v>14.925000000000001</v>
      </c>
      <c r="R210" s="25">
        <f>Q210-Q212</f>
        <v>-9.4999999999998863E-2</v>
      </c>
      <c r="S210" s="18">
        <v>1.0575000000000001</v>
      </c>
      <c r="T210" s="8">
        <v>47.811</v>
      </c>
      <c r="U210" s="61">
        <f t="shared" ref="U210" si="2858">ROUND(T210/$U$1*S210,3)</f>
        <v>14.818</v>
      </c>
      <c r="V210" s="3">
        <f t="shared" ref="V210" si="2859">U210-U211</f>
        <v>0.50999999999999979</v>
      </c>
      <c r="W210" s="66"/>
      <c r="X210" s="67">
        <v>68</v>
      </c>
      <c r="Y210" s="15"/>
      <c r="Z210" s="10"/>
      <c r="AA210" s="10">
        <f t="shared" ref="AA210" si="2860">Q210-M210</f>
        <v>11.562000000000001</v>
      </c>
      <c r="AB210" s="10">
        <f t="shared" ref="AB210" si="2861">U210-M210</f>
        <v>11.455</v>
      </c>
      <c r="AC210" s="36" t="e">
        <f t="shared" ref="AC210" si="2862">H210-M210</f>
        <v>#VALUE!</v>
      </c>
      <c r="AD210" s="36" t="e">
        <f t="shared" ref="AD210" si="2863">K210-M210</f>
        <v>#VALUE!</v>
      </c>
      <c r="AE210" s="36">
        <f t="shared" ref="AE210" si="2864">Q210-U210</f>
        <v>0.10700000000000109</v>
      </c>
      <c r="AF210" s="36">
        <f t="shared" ref="AF210" si="2865">M210*1.15</f>
        <v>3.8674499999999998</v>
      </c>
      <c r="AG210" s="36"/>
      <c r="AH210" s="36"/>
      <c r="AI210" s="36"/>
      <c r="AJ210" s="36"/>
    </row>
    <row r="211" spans="1:36" s="6" customFormat="1" ht="18" customHeight="1" x14ac:dyDescent="0.3">
      <c r="A211" s="6" t="s">
        <v>98</v>
      </c>
      <c r="B211" s="50"/>
      <c r="C211" s="50" t="str">
        <f t="shared" ref="C211" si="2866">TEXT(MONTH(D212), "00") &amp; "W" &amp; INT((DAY(D212) - 1) / 7) + 1</f>
        <v>11W4</v>
      </c>
      <c r="D211" s="13">
        <v>45624</v>
      </c>
      <c r="E211" s="54" t="s">
        <v>81</v>
      </c>
      <c r="F211" s="3" t="e">
        <f t="shared" ref="F211" si="2867">E211-E212</f>
        <v>#VALUE!</v>
      </c>
      <c r="G211" s="25" t="e">
        <f t="shared" ref="G211" si="2868">E211-K211</f>
        <v>#VALUE!</v>
      </c>
      <c r="H211" s="54" t="s">
        <v>81</v>
      </c>
      <c r="I211" s="3" t="e">
        <f t="shared" ref="I211" si="2869">H211-H212</f>
        <v>#VALUE!</v>
      </c>
      <c r="J211" s="25" t="e">
        <f t="shared" ref="J211" si="2870">H211-K211</f>
        <v>#VALUE!</v>
      </c>
      <c r="K211" s="63" t="s">
        <v>80</v>
      </c>
      <c r="L211" s="25" t="e">
        <f t="shared" ref="L211" si="2871">K211-K212</f>
        <v>#VALUE!</v>
      </c>
      <c r="M211" s="63" t="s">
        <v>80</v>
      </c>
      <c r="N211" s="3" t="e">
        <f t="shared" ref="N211" si="2872">M211-M212</f>
        <v>#VALUE!</v>
      </c>
      <c r="O211" s="3" t="e">
        <f t="shared" ref="O211" si="2873">M211-K211</f>
        <v>#VALUE!</v>
      </c>
      <c r="P211" s="32"/>
      <c r="Q211" s="55" t="s">
        <v>80</v>
      </c>
      <c r="R211" s="25" t="e">
        <f t="shared" ref="R211" si="2874">Q211-Q212</f>
        <v>#VALUE!</v>
      </c>
      <c r="S211" s="64">
        <v>1.0552999999999999</v>
      </c>
      <c r="T211" s="65">
        <v>46.26</v>
      </c>
      <c r="U211" s="61">
        <f t="shared" ref="U211" si="2875">ROUND(T211/$U$1*S211,3)</f>
        <v>14.308</v>
      </c>
      <c r="V211" s="3">
        <f t="shared" ref="V211" si="2876">U211-U212</f>
        <v>-0.16999999999999993</v>
      </c>
      <c r="W211" s="5"/>
      <c r="X211" s="62" t="s">
        <v>81</v>
      </c>
      <c r="Y211" s="15"/>
      <c r="Z211" s="10"/>
      <c r="AA211" s="10" t="e">
        <f t="shared" ref="AA211" si="2877">Q211-M211</f>
        <v>#VALUE!</v>
      </c>
      <c r="AB211" s="10" t="e">
        <f t="shared" ref="AB211" si="2878">U211-M211</f>
        <v>#VALUE!</v>
      </c>
      <c r="AC211" s="36" t="e">
        <f t="shared" ref="AC211" si="2879">H211-M211</f>
        <v>#VALUE!</v>
      </c>
      <c r="AD211" s="36" t="e">
        <f t="shared" ref="AD211" si="2880">K211-M211</f>
        <v>#VALUE!</v>
      </c>
      <c r="AE211" s="36" t="e">
        <f t="shared" ref="AE211" si="2881">Q211-U211</f>
        <v>#VALUE!</v>
      </c>
      <c r="AF211" s="36" t="e">
        <f t="shared" ref="AF211" si="2882">M211*1.15</f>
        <v>#VALUE!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83">TEXT(MONTH(D213), "00") &amp; "W" &amp; INT((DAY(D213) - 1) / 7) + 1</f>
        <v>11W4</v>
      </c>
      <c r="D212" s="13">
        <v>45623</v>
      </c>
      <c r="E212" s="57">
        <v>2.9950000000000001</v>
      </c>
      <c r="F212" s="3">
        <f t="shared" ref="F212" si="2884">E212-E213</f>
        <v>-0.12999999999999989</v>
      </c>
      <c r="G212" s="25">
        <f t="shared" ref="G212" si="2885">E212-K212</f>
        <v>-0.35499999999999998</v>
      </c>
      <c r="H212" s="57">
        <v>2.95</v>
      </c>
      <c r="I212" s="3">
        <f t="shared" ref="I212" si="2886">H212-H213</f>
        <v>-0.12999999999999989</v>
      </c>
      <c r="J212" s="25">
        <f t="shared" ref="J212" si="2887">H212-K212</f>
        <v>-0.39999999999999991</v>
      </c>
      <c r="K212" s="58">
        <v>3.35</v>
      </c>
      <c r="L212" s="25">
        <f t="shared" ref="L212" si="2888">K212-K213</f>
        <v>0.18999999999999995</v>
      </c>
      <c r="M212" s="59">
        <v>3.2040000000000002</v>
      </c>
      <c r="N212" s="3">
        <f t="shared" ref="N212" si="2889">M212-M213</f>
        <v>-0.22699999999999987</v>
      </c>
      <c r="O212" s="3">
        <f t="shared" ref="O212" si="2890">M212-K212</f>
        <v>-0.14599999999999991</v>
      </c>
      <c r="P212" s="32"/>
      <c r="Q212" s="28">
        <v>15.02</v>
      </c>
      <c r="R212" s="25">
        <f t="shared" ref="R212" si="2891">Q212-Q213</f>
        <v>8.0000000000000071E-2</v>
      </c>
      <c r="S212" s="18">
        <v>1.0564</v>
      </c>
      <c r="T212" s="8">
        <v>46.762</v>
      </c>
      <c r="U212" s="61">
        <f t="shared" ref="U212" si="2892">ROUND(T212/$U$1*S212,3)</f>
        <v>14.478</v>
      </c>
      <c r="V212" s="3">
        <f t="shared" ref="V212" si="2893">U212-U213</f>
        <v>-3.2999999999999474E-2</v>
      </c>
      <c r="W212" s="5"/>
      <c r="X212" s="12">
        <v>68.72</v>
      </c>
      <c r="Y212" s="15"/>
      <c r="Z212" s="10"/>
      <c r="AA212" s="10">
        <f t="shared" ref="AA212" si="2894">Q212-M212</f>
        <v>11.815999999999999</v>
      </c>
      <c r="AB212" s="10">
        <f t="shared" ref="AB212" si="2895">U212-M212</f>
        <v>11.273999999999999</v>
      </c>
      <c r="AC212" s="36">
        <f t="shared" ref="AC212" si="2896">H212-M212</f>
        <v>-0.254</v>
      </c>
      <c r="AD212" s="36">
        <f t="shared" ref="AD212" si="2897">K212-M212</f>
        <v>0.14599999999999991</v>
      </c>
      <c r="AE212" s="36">
        <f t="shared" ref="AE212" si="2898">Q212-U212</f>
        <v>0.54199999999999982</v>
      </c>
      <c r="AF212" s="36">
        <f t="shared" ref="AF212" si="2899">M212*1.15</f>
        <v>3.6846000000000001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00">TEXT(MONTH(D214), "00") &amp; "W" &amp; INT((DAY(D214) - 1) / 7) + 1</f>
        <v>11W4</v>
      </c>
      <c r="D213" s="13">
        <v>45622</v>
      </c>
      <c r="E213" s="57">
        <v>3.125</v>
      </c>
      <c r="F213" s="3">
        <f t="shared" ref="F213" si="2901">E213-E214</f>
        <v>0.43000000000000016</v>
      </c>
      <c r="G213" s="25">
        <f t="shared" ref="G213" si="2902">E213-K213</f>
        <v>-3.5000000000000142E-2</v>
      </c>
      <c r="H213" s="57">
        <v>3.08</v>
      </c>
      <c r="I213" s="3">
        <f t="shared" ref="I213" si="2903">H213-H214</f>
        <v>0.37999999999999989</v>
      </c>
      <c r="J213" s="25">
        <f t="shared" ref="J213" si="2904">H213-K213</f>
        <v>-8.0000000000000071E-2</v>
      </c>
      <c r="K213" s="58">
        <v>3.16</v>
      </c>
      <c r="L213" s="25">
        <f t="shared" ref="L213" si="2905">K213-K214</f>
        <v>0.39000000000000012</v>
      </c>
      <c r="M213" s="59">
        <v>3.431</v>
      </c>
      <c r="N213" s="3">
        <f t="shared" ref="N213" si="2906">M213-M214</f>
        <v>6.1999999999999833E-2</v>
      </c>
      <c r="O213" s="3">
        <f t="shared" ref="O213" si="2907">M213-K213</f>
        <v>0.27099999999999991</v>
      </c>
      <c r="P213" s="32"/>
      <c r="Q213" s="28">
        <v>14.94</v>
      </c>
      <c r="R213" s="25">
        <f t="shared" ref="R213" si="2908">Q213-Q214</f>
        <v>-7.5000000000001066E-2</v>
      </c>
      <c r="S213" s="18">
        <v>1.0486</v>
      </c>
      <c r="T213" s="8">
        <v>47.216000000000001</v>
      </c>
      <c r="U213" s="61">
        <f t="shared" ref="U213" si="2909">ROUND(T213/$U$1*S213,3)</f>
        <v>14.510999999999999</v>
      </c>
      <c r="V213" s="3">
        <f t="shared" ref="V213" si="2910">U213-U214</f>
        <v>-0.16999999999999993</v>
      </c>
      <c r="W213" s="5"/>
      <c r="X213" s="12">
        <v>68.77</v>
      </c>
      <c r="Y213" s="15"/>
      <c r="Z213" s="10"/>
      <c r="AA213" s="10">
        <f t="shared" ref="AA213" si="2911">Q213-M213</f>
        <v>11.509</v>
      </c>
      <c r="AB213" s="10">
        <f t="shared" ref="AB213" si="2912">U213-M213</f>
        <v>11.079999999999998</v>
      </c>
      <c r="AC213" s="36">
        <f t="shared" ref="AC213" si="2913">H213-M213</f>
        <v>-0.35099999999999998</v>
      </c>
      <c r="AD213" s="36">
        <f t="shared" ref="AD213" si="2914">K213-M213</f>
        <v>-0.27099999999999991</v>
      </c>
      <c r="AE213" s="36">
        <f t="shared" ref="AE213" si="2915">Q213-U213</f>
        <v>0.42900000000000027</v>
      </c>
      <c r="AF213" s="36">
        <f t="shared" ref="AF213" si="2916">M213*1.15</f>
        <v>3.9456499999999997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17">TEXT(MONTH(D215), "00") &amp; "W" &amp; INT((DAY(D215) - 1) / 7) + 1</f>
        <v>11W4</v>
      </c>
      <c r="D214" s="13">
        <v>45621</v>
      </c>
      <c r="E214" s="57">
        <v>2.6949999999999998</v>
      </c>
      <c r="F214" s="3">
        <f t="shared" ref="F214" si="2918">E214-E215</f>
        <v>0.39999999999999991</v>
      </c>
      <c r="G214" s="25">
        <f t="shared" ref="G214" si="2919">E214-K214</f>
        <v>-7.5000000000000178E-2</v>
      </c>
      <c r="H214" s="57">
        <v>2.7</v>
      </c>
      <c r="I214" s="3">
        <f t="shared" ref="I214" si="2920">H214-H215</f>
        <v>0.39000000000000012</v>
      </c>
      <c r="J214" s="25">
        <f t="shared" ref="J214" si="2921">H214-K214</f>
        <v>-6.999999999999984E-2</v>
      </c>
      <c r="K214" s="58">
        <v>2.77</v>
      </c>
      <c r="L214" s="25">
        <f t="shared" ref="L214" si="2922">K214-K215</f>
        <v>0.35000000000000009</v>
      </c>
      <c r="M214" s="59">
        <v>3.3690000000000002</v>
      </c>
      <c r="N214" s="3">
        <f t="shared" ref="N214" si="2923">M214-M215</f>
        <v>0.24000000000000021</v>
      </c>
      <c r="O214" s="3">
        <f t="shared" ref="O214" si="2924">M214-K214</f>
        <v>0.5990000000000002</v>
      </c>
      <c r="P214" s="32"/>
      <c r="Q214" s="28">
        <v>15.015000000000001</v>
      </c>
      <c r="R214" s="25">
        <f t="shared" ref="R214" si="2925">Q214-Q215</f>
        <v>0.23000000000000043</v>
      </c>
      <c r="S214" s="18">
        <v>1.0494000000000001</v>
      </c>
      <c r="T214" s="8">
        <v>47.732999999999997</v>
      </c>
      <c r="U214" s="61">
        <f t="shared" ref="U214" si="2926">ROUND(T214/$U$1*S214,3)</f>
        <v>14.680999999999999</v>
      </c>
      <c r="V214" s="3">
        <f t="shared" ref="V214" si="2927">U214-U215</f>
        <v>0.32599999999999874</v>
      </c>
      <c r="W214" s="5"/>
      <c r="X214" s="12">
        <v>68.94</v>
      </c>
      <c r="Y214" s="15"/>
      <c r="Z214" s="10"/>
      <c r="AA214" s="10">
        <f t="shared" ref="AA214" si="2928">Q214-M214</f>
        <v>11.646000000000001</v>
      </c>
      <c r="AB214" s="10">
        <f t="shared" ref="AB214" si="2929">U214-M214</f>
        <v>11.311999999999999</v>
      </c>
      <c r="AC214" s="36">
        <f t="shared" ref="AC214" si="2930">H214-M214</f>
        <v>-0.66900000000000004</v>
      </c>
      <c r="AD214" s="36">
        <f t="shared" ref="AD214" si="2931">K214-M214</f>
        <v>-0.5990000000000002</v>
      </c>
      <c r="AE214" s="36">
        <f t="shared" ref="AE214" si="2932">Q214-U214</f>
        <v>0.33400000000000141</v>
      </c>
      <c r="AF214" s="36">
        <f t="shared" ref="AF214" si="2933">M214*1.15</f>
        <v>3.8743499999999997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34">TEXT(MONTH(D216), "00") &amp; "W" &amp; INT((DAY(D216) - 1) / 7) + 1</f>
        <v>11W3</v>
      </c>
      <c r="D215" s="13">
        <v>45618</v>
      </c>
      <c r="E215" s="57">
        <v>2.2949999999999999</v>
      </c>
      <c r="F215" s="3">
        <f t="shared" ref="F215" si="2935">E215-E216</f>
        <v>-0.41500000000000004</v>
      </c>
      <c r="G215" s="25">
        <f t="shared" ref="G215" si="2936">E215-K215</f>
        <v>-0.125</v>
      </c>
      <c r="H215" s="57">
        <v>2.31</v>
      </c>
      <c r="I215" s="3">
        <f t="shared" ref="I215" si="2937">H215-H216</f>
        <v>-0.37000000000000011</v>
      </c>
      <c r="J215" s="25">
        <f t="shared" ref="J215" si="2938">H215-K215</f>
        <v>-0.10999999999999988</v>
      </c>
      <c r="K215" s="58">
        <v>2.42</v>
      </c>
      <c r="L215" s="25">
        <f t="shared" ref="L215" si="2939">K215-K216</f>
        <v>-0.41000000000000014</v>
      </c>
      <c r="M215" s="59">
        <v>3.129</v>
      </c>
      <c r="N215" s="3">
        <f t="shared" ref="N215" si="2940">M215-M216</f>
        <v>-0.20999999999999996</v>
      </c>
      <c r="O215" s="3">
        <f t="shared" ref="O215" si="2941">M215-K215</f>
        <v>0.70900000000000007</v>
      </c>
      <c r="P215" s="32"/>
      <c r="Q215" s="28">
        <v>14.785</v>
      </c>
      <c r="R215" s="25">
        <f t="shared" ref="R215" si="2942">Q215-Q216</f>
        <v>-0.28999999999999915</v>
      </c>
      <c r="S215" s="18">
        <v>1.0417000000000001</v>
      </c>
      <c r="T215" s="8">
        <v>47.018000000000001</v>
      </c>
      <c r="U215" s="61">
        <f t="shared" ref="U215" si="2943">ROUND(T215/$U$1*S215,3)</f>
        <v>14.355</v>
      </c>
      <c r="V215" s="3">
        <f t="shared" ref="V215" si="2944">U215-U216</f>
        <v>-0.47100000000000009</v>
      </c>
      <c r="W215" s="5"/>
      <c r="X215" s="12">
        <v>71.239999999999995</v>
      </c>
      <c r="Y215" s="15"/>
      <c r="Z215" s="10"/>
      <c r="AA215" s="10">
        <f t="shared" ref="AA215" si="2945">Q215-M215</f>
        <v>11.656000000000001</v>
      </c>
      <c r="AB215" s="10">
        <f t="shared" ref="AB215" si="2946">U215-M215</f>
        <v>11.226000000000001</v>
      </c>
      <c r="AC215" s="36">
        <f t="shared" ref="AC215" si="2947">H215-M215</f>
        <v>-0.81899999999999995</v>
      </c>
      <c r="AD215" s="36">
        <f t="shared" ref="AD215" si="2948">K215-M215</f>
        <v>-0.70900000000000007</v>
      </c>
      <c r="AE215" s="36">
        <f t="shared" ref="AE215" si="2949">Q215-U215</f>
        <v>0.42999999999999972</v>
      </c>
      <c r="AF215" s="36">
        <f t="shared" ref="AF215" si="2950">M215*1.15</f>
        <v>3.5983499999999999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51">TEXT(MONTH(D217), "00") &amp; "W" &amp; INT((DAY(D217) - 1) / 7) + 1</f>
        <v>11W3</v>
      </c>
      <c r="D216" s="13">
        <v>45617</v>
      </c>
      <c r="E216" s="57">
        <v>2.71</v>
      </c>
      <c r="F216" s="3">
        <f t="shared" ref="F216" si="2952">E216-E217</f>
        <v>0.41500000000000004</v>
      </c>
      <c r="G216" s="25">
        <f t="shared" ref="G216" si="2953">E216-K216</f>
        <v>-0.12000000000000011</v>
      </c>
      <c r="H216" s="57">
        <v>2.68</v>
      </c>
      <c r="I216" s="3">
        <f t="shared" ref="I216" si="2954">H216-H217</f>
        <v>0.38500000000000023</v>
      </c>
      <c r="J216" s="25">
        <f t="shared" ref="J216" si="2955">H216-K216</f>
        <v>-0.14999999999999991</v>
      </c>
      <c r="K216" s="58">
        <v>2.83</v>
      </c>
      <c r="L216" s="25">
        <f t="shared" ref="L216" si="2956">K216-K217</f>
        <v>0.49500000000000011</v>
      </c>
      <c r="M216" s="59">
        <v>3.339</v>
      </c>
      <c r="N216" s="3">
        <f t="shared" ref="N216" si="2957">M216-M217</f>
        <v>0.14599999999999991</v>
      </c>
      <c r="O216" s="3">
        <f t="shared" ref="O216" si="2958">M216-K216</f>
        <v>0.5089999999999999</v>
      </c>
      <c r="P216" s="32"/>
      <c r="Q216" s="28">
        <v>15.074999999999999</v>
      </c>
      <c r="R216" s="25">
        <f t="shared" ref="R216" si="2959">Q216-Q217</f>
        <v>0.41499999999999915</v>
      </c>
      <c r="S216" s="18">
        <v>1.0472999999999999</v>
      </c>
      <c r="T216" s="8">
        <v>48.302999999999997</v>
      </c>
      <c r="U216" s="61">
        <f t="shared" ref="U216" si="2960">ROUND(T216/$U$1*S216,3)</f>
        <v>14.826000000000001</v>
      </c>
      <c r="V216" s="3">
        <f t="shared" ref="V216" si="2961">U216-U217</f>
        <v>0.36599999999999966</v>
      </c>
      <c r="W216" s="5"/>
      <c r="X216" s="12">
        <v>70.099999999999994</v>
      </c>
      <c r="Y216" s="15"/>
      <c r="Z216" s="10"/>
      <c r="AA216" s="10">
        <f t="shared" ref="AA216" si="2962">Q216-M216</f>
        <v>11.735999999999999</v>
      </c>
      <c r="AB216" s="10">
        <f t="shared" ref="AB216" si="2963">U216-M216</f>
        <v>11.487</v>
      </c>
      <c r="AC216" s="36">
        <f t="shared" ref="AC216" si="2964">H216-M216</f>
        <v>-0.65899999999999981</v>
      </c>
      <c r="AD216" s="36">
        <f t="shared" ref="AD216" si="2965">K216-M216</f>
        <v>-0.5089999999999999</v>
      </c>
      <c r="AE216" s="36">
        <f t="shared" ref="AE216" si="2966">Q216-U216</f>
        <v>0.24899999999999878</v>
      </c>
      <c r="AF216" s="36">
        <f t="shared" ref="AF216" si="2967">M216*1.15</f>
        <v>3.8398499999999998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68">TEXT(MONTH(D218), "00") &amp; "W" &amp; INT((DAY(D218) - 1) / 7) + 1</f>
        <v>11W3</v>
      </c>
      <c r="D217" s="13">
        <v>45616</v>
      </c>
      <c r="E217" s="57">
        <v>2.2949999999999999</v>
      </c>
      <c r="F217" s="3">
        <f t="shared" ref="F217:F222" si="2969">E217-E218</f>
        <v>0.32499999999999996</v>
      </c>
      <c r="G217" s="25">
        <f t="shared" ref="G217" si="2970">E217-K217</f>
        <v>-4.0000000000000036E-2</v>
      </c>
      <c r="H217" s="57">
        <v>2.2949999999999999</v>
      </c>
      <c r="I217" s="3">
        <f t="shared" ref="I217:I222" si="2971">H217-H218</f>
        <v>0.34999999999999987</v>
      </c>
      <c r="J217" s="25">
        <f t="shared" ref="J217" si="2972">H217-K217</f>
        <v>-4.0000000000000036E-2</v>
      </c>
      <c r="K217" s="58">
        <v>2.335</v>
      </c>
      <c r="L217" s="25">
        <f t="shared" ref="L217:L222" si="2973">K217-K218</f>
        <v>0.23999999999999977</v>
      </c>
      <c r="M217" s="59">
        <v>3.1930000000000001</v>
      </c>
      <c r="N217" s="3">
        <f t="shared" ref="N217" si="2974">M217-M218</f>
        <v>0.19499999999999984</v>
      </c>
      <c r="O217" s="3">
        <f t="shared" ref="O217" si="2975">M217-K217</f>
        <v>0.8580000000000001</v>
      </c>
      <c r="P217" s="32"/>
      <c r="Q217" s="28">
        <v>14.66</v>
      </c>
      <c r="R217" s="25">
        <f t="shared" ref="R217" si="2976">Q217-Q218</f>
        <v>0.25999999999999979</v>
      </c>
      <c r="S217" s="18">
        <v>1.0543</v>
      </c>
      <c r="T217" s="8">
        <v>46.795999999999999</v>
      </c>
      <c r="U217" s="61">
        <f t="shared" ref="U217" si="2977">ROUND(T217/$U$1*S217,3)</f>
        <v>14.46</v>
      </c>
      <c r="V217" s="3">
        <f t="shared" ref="V217" si="2978">U217-U218</f>
        <v>0.27900000000000169</v>
      </c>
      <c r="W217" s="5"/>
      <c r="X217" s="12">
        <v>69.87</v>
      </c>
      <c r="Y217" s="15"/>
      <c r="Z217" s="10"/>
      <c r="AA217" s="10">
        <f t="shared" ref="AA217" si="2979">Q217-M217</f>
        <v>11.467000000000001</v>
      </c>
      <c r="AB217" s="10">
        <f t="shared" ref="AB217" si="2980">U217-M217</f>
        <v>11.267000000000001</v>
      </c>
      <c r="AC217" s="36">
        <f t="shared" ref="AC217" si="2981">H217-M217</f>
        <v>-0.89800000000000013</v>
      </c>
      <c r="AD217" s="36">
        <f t="shared" ref="AD217" si="2982">K217-M217</f>
        <v>-0.8580000000000001</v>
      </c>
      <c r="AE217" s="36">
        <f t="shared" ref="AE217" si="2983">Q217-U217</f>
        <v>0.19999999999999929</v>
      </c>
      <c r="AF217" s="36">
        <f t="shared" ref="AF217" si="2984">M217*1.15</f>
        <v>3.6719499999999998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85">TEXT(MONTH(D219), "00") &amp; "W" &amp; INT((DAY(D219) - 1) / 7) + 1</f>
        <v>11W3</v>
      </c>
      <c r="D218" s="13">
        <v>45615</v>
      </c>
      <c r="E218" s="57">
        <v>1.97</v>
      </c>
      <c r="F218" s="3">
        <f t="shared" si="2969"/>
        <v>0.11499999999999999</v>
      </c>
      <c r="G218" s="25">
        <f t="shared" ref="G218" si="2986">E218-K218</f>
        <v>-0.12500000000000022</v>
      </c>
      <c r="H218" s="57">
        <v>1.9450000000000001</v>
      </c>
      <c r="I218" s="3">
        <f t="shared" si="2971"/>
        <v>3.0000000000000027E-2</v>
      </c>
      <c r="J218" s="25">
        <f t="shared" ref="J218" si="2987">H218-K218</f>
        <v>-0.15000000000000013</v>
      </c>
      <c r="K218" s="58">
        <v>2.0950000000000002</v>
      </c>
      <c r="L218" s="25">
        <f t="shared" si="2973"/>
        <v>4.0000000000000036E-2</v>
      </c>
      <c r="M218" s="59">
        <v>2.9980000000000002</v>
      </c>
      <c r="N218" s="3">
        <f t="shared" ref="N218" si="2988">M218-M219</f>
        <v>2.5000000000000355E-2</v>
      </c>
      <c r="O218" s="3">
        <f t="shared" ref="O218" si="2989">M218-K218</f>
        <v>0.90300000000000002</v>
      </c>
      <c r="P218" s="32"/>
      <c r="Q218" s="28">
        <v>14.4</v>
      </c>
      <c r="R218" s="25">
        <f t="shared" ref="R218" si="2990">Q218-Q219</f>
        <v>-0.25</v>
      </c>
      <c r="S218" s="18">
        <v>1.0595000000000001</v>
      </c>
      <c r="T218" s="8">
        <v>45.667999999999999</v>
      </c>
      <c r="U218" s="61">
        <f t="shared" ref="U218" si="2991">ROUND(T218/$U$1*S218,3)</f>
        <v>14.180999999999999</v>
      </c>
      <c r="V218" s="3">
        <f t="shared" ref="V218" si="2992">U218-U219</f>
        <v>-0.38800000000000168</v>
      </c>
      <c r="W218" s="5"/>
      <c r="X218" s="12">
        <v>69.39</v>
      </c>
      <c r="Y218" s="15"/>
      <c r="Z218" s="10"/>
      <c r="AA218" s="10">
        <f t="shared" ref="AA218" si="2993">Q218-M218</f>
        <v>11.402000000000001</v>
      </c>
      <c r="AB218" s="10">
        <f t="shared" ref="AB218" si="2994">U218-M218</f>
        <v>11.183</v>
      </c>
      <c r="AC218" s="36">
        <f t="shared" ref="AC218" si="2995">H218-M218</f>
        <v>-1.0530000000000002</v>
      </c>
      <c r="AD218" s="36">
        <f t="shared" ref="AD218" si="2996">K218-M218</f>
        <v>-0.90300000000000002</v>
      </c>
      <c r="AE218" s="36">
        <f t="shared" ref="AE218" si="2997">Q218-U218</f>
        <v>0.21900000000000119</v>
      </c>
      <c r="AF218" s="36">
        <f t="shared" ref="AF218" si="2998">M218*1.15</f>
        <v>3.4477000000000002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2999">TEXT(MONTH(D220), "00") &amp; "W" &amp; INT((DAY(D220) - 1) / 7) + 1</f>
        <v>11W3</v>
      </c>
      <c r="D219" s="13">
        <v>45614</v>
      </c>
      <c r="E219" s="57">
        <v>1.855</v>
      </c>
      <c r="F219" s="3">
        <f t="shared" si="2969"/>
        <v>0.24</v>
      </c>
      <c r="G219" s="25">
        <f t="shared" ref="G219" si="3000">E219-K219</f>
        <v>-0.20000000000000018</v>
      </c>
      <c r="H219" s="57">
        <v>1.915</v>
      </c>
      <c r="I219" s="3">
        <f t="shared" si="2971"/>
        <v>0.31000000000000005</v>
      </c>
      <c r="J219" s="25">
        <f t="shared" ref="J219" si="3001">H219-K219</f>
        <v>-0.14000000000000012</v>
      </c>
      <c r="K219" s="58">
        <v>2.0550000000000002</v>
      </c>
      <c r="L219" s="25">
        <f t="shared" si="2973"/>
        <v>0.31000000000000005</v>
      </c>
      <c r="M219" s="59">
        <v>2.9729999999999999</v>
      </c>
      <c r="N219" s="3">
        <f t="shared" ref="N219" si="3002">M219-M220</f>
        <v>0.14999999999999991</v>
      </c>
      <c r="O219" s="3">
        <f t="shared" ref="O219" si="3003">M219-K219</f>
        <v>0.91799999999999971</v>
      </c>
      <c r="P219" s="32"/>
      <c r="Q219" s="28">
        <v>14.65</v>
      </c>
      <c r="R219" s="25">
        <f t="shared" ref="R219" si="3004">Q219-Q220</f>
        <v>1.0709999999999997</v>
      </c>
      <c r="S219" s="18">
        <v>1.0599000000000001</v>
      </c>
      <c r="T219" s="8">
        <v>46.9</v>
      </c>
      <c r="U219" s="61">
        <f t="shared" ref="U219" si="3005">ROUND(T219/$U$1*S219,3)</f>
        <v>14.569000000000001</v>
      </c>
      <c r="V219" s="3">
        <f t="shared" ref="V219" si="3006">U219-U220</f>
        <v>0.18800000000000061</v>
      </c>
      <c r="W219" s="5"/>
      <c r="X219" s="12">
        <v>69.16</v>
      </c>
      <c r="Y219" s="15"/>
      <c r="Z219" s="10"/>
      <c r="AA219" s="10">
        <f t="shared" ref="AA219" si="3007">Q219-M219</f>
        <v>11.677</v>
      </c>
      <c r="AB219" s="10">
        <f t="shared" ref="AB219" si="3008">U219-M219</f>
        <v>11.596</v>
      </c>
      <c r="AC219" s="36">
        <f t="shared" ref="AC219" si="3009">H219-M219</f>
        <v>-1.0579999999999998</v>
      </c>
      <c r="AD219" s="36">
        <f t="shared" ref="AD219" si="3010">K219-M219</f>
        <v>-0.91799999999999971</v>
      </c>
      <c r="AE219" s="36">
        <f t="shared" ref="AE219" si="3011">Q219-U219</f>
        <v>8.0999999999999517E-2</v>
      </c>
      <c r="AF219" s="36">
        <f t="shared" ref="AF219" si="3012">M219*1.15</f>
        <v>3.4189499999999997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13">TEXT(MONTH(D221), "00") &amp; "W" &amp; INT((DAY(D221) - 1) / 7) + 1</f>
        <v>11W2</v>
      </c>
      <c r="D220" s="13">
        <v>45611</v>
      </c>
      <c r="E220" s="57">
        <v>1.615</v>
      </c>
      <c r="F220" s="24">
        <f t="shared" si="2969"/>
        <v>-0.20500000000000007</v>
      </c>
      <c r="G220" s="25">
        <f t="shared" ref="G220" si="3014">E220-K220</f>
        <v>-0.13000000000000012</v>
      </c>
      <c r="H220" s="57">
        <v>1.605</v>
      </c>
      <c r="I220" s="24">
        <f t="shared" si="2971"/>
        <v>-0.2350000000000001</v>
      </c>
      <c r="J220" s="25">
        <f t="shared" ref="J220" si="3015">H220-K220</f>
        <v>-0.14000000000000012</v>
      </c>
      <c r="K220" s="58">
        <v>1.7450000000000001</v>
      </c>
      <c r="L220" s="25">
        <f t="shared" si="2973"/>
        <v>-0.27</v>
      </c>
      <c r="M220" s="59">
        <v>2.823</v>
      </c>
      <c r="N220" s="24">
        <f t="shared" ref="N220" si="3016">M220-M221</f>
        <v>3.7999999999999812E-2</v>
      </c>
      <c r="O220" s="24">
        <f t="shared" ref="O220" si="3017">M220-K220</f>
        <v>1.0779999999999998</v>
      </c>
      <c r="P220" s="32"/>
      <c r="Q220" s="28">
        <v>13.579000000000001</v>
      </c>
      <c r="R220" s="25">
        <f t="shared" ref="R220" si="3018">Q220-Q221</f>
        <v>1.4000000000001123E-2</v>
      </c>
      <c r="S220" s="18">
        <v>1.0541</v>
      </c>
      <c r="T220" s="8">
        <v>46.551000000000002</v>
      </c>
      <c r="U220" s="51">
        <f t="shared" ref="U220" si="3019">ROUND(T220/$U$1*S220,3)</f>
        <v>14.381</v>
      </c>
      <c r="V220" s="3">
        <f t="shared" ref="V220" si="3020">U220-U221</f>
        <v>0.11599999999999966</v>
      </c>
      <c r="W220" s="5"/>
      <c r="X220" s="60">
        <v>67.02</v>
      </c>
      <c r="Y220" s="15"/>
      <c r="Z220" s="10"/>
      <c r="AA220" s="10">
        <f t="shared" ref="AA220" si="3021">Q220-M220</f>
        <v>10.756</v>
      </c>
      <c r="AB220" s="10">
        <f t="shared" ref="AB220" si="3022">U220-M220</f>
        <v>11.558</v>
      </c>
      <c r="AC220" s="36">
        <f t="shared" ref="AC220" si="3023">H220-M220</f>
        <v>-1.218</v>
      </c>
      <c r="AD220" s="36">
        <f t="shared" ref="AD220" si="3024">K220-M220</f>
        <v>-1.0779999999999998</v>
      </c>
      <c r="AE220" s="36">
        <f t="shared" ref="AE220" si="3025">Q220-U220</f>
        <v>-0.8019999999999996</v>
      </c>
      <c r="AF220" s="36">
        <f t="shared" ref="AF220" si="3026">M220*1.15</f>
        <v>3.2464499999999998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27">TEXT(MONTH(D222), "00") &amp; "W" &amp; INT((DAY(D222) - 1) / 7) + 1</f>
        <v>11W2</v>
      </c>
      <c r="D221" s="13">
        <v>45610</v>
      </c>
      <c r="E221" s="57">
        <v>1.82</v>
      </c>
      <c r="F221" s="24">
        <f t="shared" si="2969"/>
        <v>-0.16999999999999993</v>
      </c>
      <c r="G221" s="25">
        <f t="shared" ref="G221" si="3028">E221-K221</f>
        <v>-0.19500000000000006</v>
      </c>
      <c r="H221" s="57">
        <v>1.84</v>
      </c>
      <c r="I221" s="24">
        <f t="shared" si="2971"/>
        <v>-0.1399999999999999</v>
      </c>
      <c r="J221" s="25">
        <f t="shared" ref="J221" si="3029">H221-K221</f>
        <v>-0.17500000000000004</v>
      </c>
      <c r="K221" s="58">
        <v>2.0150000000000001</v>
      </c>
      <c r="L221" s="25">
        <f t="shared" si="2973"/>
        <v>-8.0000000000000071E-2</v>
      </c>
      <c r="M221" s="59">
        <v>2.7850000000000001</v>
      </c>
      <c r="N221" s="24">
        <f t="shared" ref="N221" si="3030">M221-M222</f>
        <v>-0.19799999999999995</v>
      </c>
      <c r="O221" s="24">
        <f t="shared" ref="O221" si="3031">M221-K221</f>
        <v>0.77</v>
      </c>
      <c r="P221" s="32"/>
      <c r="Q221" s="28">
        <v>13.565</v>
      </c>
      <c r="R221" s="25">
        <f t="shared" ref="R221" si="3032">Q221-Q222</f>
        <v>9.9999999999997868E-3</v>
      </c>
      <c r="S221" s="18">
        <v>1.0529999999999999</v>
      </c>
      <c r="T221" s="8">
        <v>46.223999999999997</v>
      </c>
      <c r="U221" s="51">
        <f t="shared" ref="U221" si="3033">ROUND(T221/$U$1*S221,3)</f>
        <v>14.265000000000001</v>
      </c>
      <c r="V221" s="3">
        <f t="shared" ref="V221" si="3034">U221-U222</f>
        <v>0.74699999999999989</v>
      </c>
      <c r="W221" s="5"/>
      <c r="X221" s="60">
        <v>68.7</v>
      </c>
      <c r="Y221" s="15"/>
      <c r="Z221" s="10"/>
      <c r="AA221" s="10">
        <f t="shared" ref="AA221" si="3035">Q221-M221</f>
        <v>10.78</v>
      </c>
      <c r="AB221" s="10">
        <f t="shared" ref="AB221" si="3036">U221-M221</f>
        <v>11.48</v>
      </c>
      <c r="AC221" s="36">
        <f t="shared" ref="AC221" si="3037">H221-M221</f>
        <v>-0.94500000000000006</v>
      </c>
      <c r="AD221" s="36">
        <f t="shared" ref="AD221" si="3038">K221-M221</f>
        <v>-0.77</v>
      </c>
      <c r="AE221" s="36">
        <f t="shared" ref="AE221" si="3039">Q221-U221</f>
        <v>-0.70000000000000107</v>
      </c>
      <c r="AF221" s="36">
        <f t="shared" ref="AF221" si="3040">M221*1.15</f>
        <v>3.20275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41">TEXT(MONTH(D223), "00") &amp; "W" &amp; INT((DAY(D223) - 1) / 7) + 1</f>
        <v>11W2</v>
      </c>
      <c r="D222" s="13">
        <v>45609</v>
      </c>
      <c r="E222" s="57">
        <v>1.99</v>
      </c>
      <c r="F222" s="24">
        <f t="shared" si="2969"/>
        <v>0.17999999999999994</v>
      </c>
      <c r="G222" s="25">
        <f t="shared" ref="G222" si="3042">E222-K222</f>
        <v>-0.1050000000000002</v>
      </c>
      <c r="H222" s="57">
        <v>1.98</v>
      </c>
      <c r="I222" s="24">
        <f t="shared" si="2971"/>
        <v>0.15999999999999992</v>
      </c>
      <c r="J222" s="25">
        <f t="shared" ref="J222" si="3043">H222-K222</f>
        <v>-0.11500000000000021</v>
      </c>
      <c r="K222" s="58">
        <v>2.0950000000000002</v>
      </c>
      <c r="L222" s="25">
        <f t="shared" si="2973"/>
        <v>0.16000000000000014</v>
      </c>
      <c r="M222" s="59">
        <v>2.9830000000000001</v>
      </c>
      <c r="N222" s="24">
        <f t="shared" ref="N222" si="3044">M222-M223</f>
        <v>7.6000000000000068E-2</v>
      </c>
      <c r="O222" s="24">
        <f t="shared" ref="O222" si="3045">M222-K222</f>
        <v>0.8879999999999999</v>
      </c>
      <c r="P222" s="32"/>
      <c r="Q222" s="28">
        <v>13.555</v>
      </c>
      <c r="R222" s="25">
        <f t="shared" ref="R222" si="3046">Q222-Q223</f>
        <v>-9.9999999999997868E-3</v>
      </c>
      <c r="S222" s="18">
        <v>1.0563</v>
      </c>
      <c r="T222" s="8">
        <v>43.665999999999997</v>
      </c>
      <c r="U222" s="51">
        <f t="shared" ref="U222" si="3047">ROUND(T222/$U$1*S222,3)</f>
        <v>13.518000000000001</v>
      </c>
      <c r="V222" s="3">
        <f t="shared" ref="V222" si="3048">U222-U223</f>
        <v>-0.25999999999999979</v>
      </c>
      <c r="W222" s="5"/>
      <c r="X222" s="60">
        <v>68.430000000000007</v>
      </c>
      <c r="Y222" s="15"/>
      <c r="Z222" s="10"/>
      <c r="AA222" s="10">
        <f t="shared" ref="AA222" si="3049">Q222-M222</f>
        <v>10.571999999999999</v>
      </c>
      <c r="AB222" s="10">
        <f t="shared" ref="AB222" si="3050">U222-M222</f>
        <v>10.535</v>
      </c>
      <c r="AC222" s="36">
        <f t="shared" ref="AC222" si="3051">H222-M222</f>
        <v>-1.0030000000000001</v>
      </c>
      <c r="AD222" s="36">
        <f t="shared" ref="AD222" si="3052">K222-M222</f>
        <v>-0.8879999999999999</v>
      </c>
      <c r="AE222" s="36">
        <f t="shared" ref="AE222" si="3053">Q222-U222</f>
        <v>3.6999999999999034E-2</v>
      </c>
      <c r="AF222" s="36">
        <f t="shared" ref="AF222" si="3054">M222*1.15</f>
        <v>3.43045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55">TEXT(MONTH(D224), "00") &amp; "W" &amp; INT((DAY(D224) - 1) / 7) + 1</f>
        <v>11W2</v>
      </c>
      <c r="D223" s="13">
        <v>45608</v>
      </c>
      <c r="E223" s="57">
        <v>1.81</v>
      </c>
      <c r="F223" s="24">
        <f>E223-E225</f>
        <v>0.59499999999999997</v>
      </c>
      <c r="G223" s="25">
        <f t="shared" ref="G223" si="3056">E223-K223</f>
        <v>-0.125</v>
      </c>
      <c r="H223" s="57">
        <v>1.82</v>
      </c>
      <c r="I223" s="24">
        <f>H223-H225</f>
        <v>0.57000000000000006</v>
      </c>
      <c r="J223" s="25">
        <f t="shared" ref="J223" si="3057">H223-K223</f>
        <v>-0.11499999999999999</v>
      </c>
      <c r="K223" s="58">
        <v>1.9350000000000001</v>
      </c>
      <c r="L223" s="25">
        <f>K223-K225</f>
        <v>0.70500000000000007</v>
      </c>
      <c r="M223" s="59">
        <v>2.907</v>
      </c>
      <c r="N223" s="24">
        <f t="shared" ref="N223" si="3058">M223-M224</f>
        <v>-1.2999999999999901E-2</v>
      </c>
      <c r="O223" s="24">
        <f t="shared" ref="O223" si="3059">M223-K223</f>
        <v>0.97199999999999998</v>
      </c>
      <c r="P223" s="32"/>
      <c r="Q223" s="28">
        <v>13.565</v>
      </c>
      <c r="R223" s="25">
        <f t="shared" ref="R223" si="3060">Q223-Q224</f>
        <v>1.4999999999998792E-2</v>
      </c>
      <c r="S223" s="18">
        <v>1.0623</v>
      </c>
      <c r="T223" s="8">
        <v>44.255000000000003</v>
      </c>
      <c r="U223" s="51">
        <f t="shared" ref="U223" si="3061">ROUND(T223/$U$1*S223,3)</f>
        <v>13.778</v>
      </c>
      <c r="V223" s="3">
        <f t="shared" ref="V223" si="3062">U223-U224</f>
        <v>0.12400000000000055</v>
      </c>
      <c r="W223" s="5"/>
      <c r="X223" s="60">
        <v>68.12</v>
      </c>
      <c r="Y223" s="15"/>
      <c r="Z223" s="10"/>
      <c r="AA223" s="10">
        <f t="shared" ref="AA223" si="3063">Q223-M223</f>
        <v>10.657999999999999</v>
      </c>
      <c r="AB223" s="10">
        <f t="shared" ref="AB223" si="3064">U223-M223</f>
        <v>10.871</v>
      </c>
      <c r="AC223" s="36">
        <f t="shared" ref="AC223" si="3065">H223-M223</f>
        <v>-1.087</v>
      </c>
      <c r="AD223" s="36">
        <f t="shared" ref="AD223" si="3066">K223-M223</f>
        <v>-0.97199999999999998</v>
      </c>
      <c r="AE223" s="36">
        <f t="shared" ref="AE223" si="3067">Q223-U223</f>
        <v>-0.21300000000000097</v>
      </c>
      <c r="AF223" s="36">
        <f t="shared" ref="AF223" si="3068">M223*1.15</f>
        <v>3.3430499999999999</v>
      </c>
      <c r="AG223" s="36"/>
      <c r="AH223" s="36"/>
      <c r="AI223" s="36"/>
      <c r="AJ223" s="36"/>
    </row>
    <row r="224" spans="1:36" s="6" customFormat="1" ht="18" customHeight="1" x14ac:dyDescent="0.3">
      <c r="A224" s="6" t="s">
        <v>93</v>
      </c>
      <c r="B224" s="50"/>
      <c r="C224" s="50" t="str">
        <f t="shared" ref="C224" si="3069">TEXT(MONTH(D225), "00") &amp; "W" &amp; INT((DAY(D225) - 1) / 7) + 1</f>
        <v>11W2</v>
      </c>
      <c r="D224" s="13">
        <v>45607</v>
      </c>
      <c r="E224" s="54" t="s">
        <v>81</v>
      </c>
      <c r="F224" s="24" t="e">
        <f t="shared" ref="F224" si="3070">E224-E225</f>
        <v>#VALUE!</v>
      </c>
      <c r="G224" s="25" t="e">
        <f t="shared" ref="G224" si="3071">E224-K224</f>
        <v>#VALUE!</v>
      </c>
      <c r="H224" s="54" t="s">
        <v>81</v>
      </c>
      <c r="I224" s="24" t="e">
        <f t="shared" ref="I224" si="3072">H224-H225</f>
        <v>#VALUE!</v>
      </c>
      <c r="J224" s="25" t="e">
        <f t="shared" ref="J224" si="3073">H224-K224</f>
        <v>#VALUE!</v>
      </c>
      <c r="K224" s="56" t="s">
        <v>81</v>
      </c>
      <c r="L224" s="25" t="e">
        <f t="shared" ref="L224" si="3074">K224-K225</f>
        <v>#VALUE!</v>
      </c>
      <c r="M224" s="59">
        <v>2.92</v>
      </c>
      <c r="N224" s="24">
        <f t="shared" ref="N224" si="3075">M224-M225</f>
        <v>0.25099999999999989</v>
      </c>
      <c r="O224" s="24" t="e">
        <f t="shared" ref="O224" si="3076">M224-K224</f>
        <v>#VALUE!</v>
      </c>
      <c r="P224" s="32"/>
      <c r="Q224" s="28">
        <v>13.55</v>
      </c>
      <c r="R224" s="25">
        <f t="shared" ref="R224" si="3077">Q224-Q225</f>
        <v>0</v>
      </c>
      <c r="S224" s="18">
        <v>1.0653999999999999</v>
      </c>
      <c r="T224" s="8">
        <v>43.728000000000002</v>
      </c>
      <c r="U224" s="51">
        <f t="shared" ref="U224" si="3078">ROUND(T224/$U$1*S224,3)</f>
        <v>13.654</v>
      </c>
      <c r="V224" s="3">
        <f t="shared" ref="V224" si="3079">U224-U225</f>
        <v>0.33200000000000074</v>
      </c>
      <c r="W224" s="5"/>
      <c r="X224" s="60">
        <v>68.040000000000006</v>
      </c>
      <c r="Y224" s="15"/>
      <c r="Z224" s="10"/>
      <c r="AA224" s="10">
        <f t="shared" ref="AA224" si="3080">Q224-M224</f>
        <v>10.63</v>
      </c>
      <c r="AB224" s="10">
        <f t="shared" ref="AB224" si="3081">U224-M224</f>
        <v>10.734</v>
      </c>
      <c r="AC224" s="36" t="e">
        <f t="shared" ref="AC224" si="3082">H224-M224</f>
        <v>#VALUE!</v>
      </c>
      <c r="AD224" s="36" t="e">
        <f t="shared" ref="AD224" si="3083">K224-M224</f>
        <v>#VALUE!</v>
      </c>
      <c r="AE224" s="36">
        <f t="shared" ref="AE224" si="3084">Q224-U224</f>
        <v>-0.1039999999999992</v>
      </c>
      <c r="AF224" s="36">
        <f t="shared" ref="AF224" si="3085">M224*1.15</f>
        <v>3.3579999999999997</v>
      </c>
      <c r="AG224" s="36"/>
      <c r="AH224" s="36"/>
      <c r="AI224" s="36"/>
      <c r="AJ224" s="36"/>
    </row>
    <row r="225" spans="2:36" s="6" customFormat="1" ht="18" customHeight="1" x14ac:dyDescent="0.3">
      <c r="B225" s="50"/>
      <c r="C225" s="50" t="str">
        <f t="shared" ref="C225:C230" si="3086">TEXT(MONTH(D226), "00") &amp; "W" &amp; INT((DAY(D226) - 1) / 7) + 1</f>
        <v>11W1</v>
      </c>
      <c r="D225" s="13">
        <v>45604</v>
      </c>
      <c r="E225" s="57">
        <v>1.2150000000000001</v>
      </c>
      <c r="F225" s="24">
        <f t="shared" ref="F225" si="3087">E225-E226</f>
        <v>-0.24</v>
      </c>
      <c r="G225" s="25">
        <f t="shared" ref="G225" si="3088">E225-K225</f>
        <v>-1.4999999999999902E-2</v>
      </c>
      <c r="H225" s="57">
        <v>1.25</v>
      </c>
      <c r="I225" s="24">
        <f t="shared" ref="I225" si="3089">H225-H226</f>
        <v>-0.1100000000000001</v>
      </c>
      <c r="J225" s="25">
        <f t="shared" ref="J225" si="3090">H225-K225</f>
        <v>2.0000000000000018E-2</v>
      </c>
      <c r="K225" s="58">
        <v>1.23</v>
      </c>
      <c r="L225" s="25">
        <f t="shared" ref="L225" si="3091">K225-K226</f>
        <v>-0.28499999999999992</v>
      </c>
      <c r="M225" s="28">
        <v>2.669</v>
      </c>
      <c r="N225" s="24">
        <f t="shared" ref="N225" si="3092">M225-M226</f>
        <v>-2.4000000000000021E-2</v>
      </c>
      <c r="O225" s="24">
        <f t="shared" ref="O225" si="3093">M225-K225</f>
        <v>1.4390000000000001</v>
      </c>
      <c r="P225" s="32"/>
      <c r="Q225" s="28">
        <v>13.55</v>
      </c>
      <c r="R225" s="25">
        <f t="shared" ref="R225" si="3094">Q225-Q226</f>
        <v>5.5000000000001492E-2</v>
      </c>
      <c r="S225" s="18">
        <v>1.0718000000000001</v>
      </c>
      <c r="T225" s="8">
        <v>42.408999999999999</v>
      </c>
      <c r="U225" s="51">
        <f t="shared" ref="U225" si="3095">ROUND(T225/$U$1*S225,3)</f>
        <v>13.321999999999999</v>
      </c>
      <c r="V225" s="3">
        <f t="shared" ref="V225" si="3096">U225-U226</f>
        <v>0.25199999999999889</v>
      </c>
      <c r="W225" s="5"/>
      <c r="X225" s="12">
        <v>70.38</v>
      </c>
      <c r="Y225" s="15"/>
      <c r="Z225" s="10"/>
      <c r="AA225" s="10">
        <f t="shared" ref="AA225" si="3097">Q225-M225</f>
        <v>10.881</v>
      </c>
      <c r="AB225" s="10">
        <f t="shared" ref="AB225" si="3098">U225-M225</f>
        <v>10.652999999999999</v>
      </c>
      <c r="AC225" s="36">
        <f t="shared" ref="AC225" si="3099">H225-M225</f>
        <v>-1.419</v>
      </c>
      <c r="AD225" s="36">
        <f t="shared" ref="AD225" si="3100">K225-M225</f>
        <v>-1.4390000000000001</v>
      </c>
      <c r="AE225" s="36">
        <f t="shared" ref="AE225" si="3101">Q225-U225</f>
        <v>0.22800000000000153</v>
      </c>
      <c r="AF225" s="36">
        <f t="shared" ref="AF225" si="3102">M225*1.15</f>
        <v>3.06935</v>
      </c>
      <c r="AG225" s="36"/>
      <c r="AH225" s="36"/>
      <c r="AI225" s="36"/>
      <c r="AJ225" s="36"/>
    </row>
    <row r="226" spans="2:36" s="6" customFormat="1" ht="18" customHeight="1" x14ac:dyDescent="0.3">
      <c r="B226" s="50"/>
      <c r="C226" s="50" t="str">
        <f t="shared" si="3086"/>
        <v>11W1</v>
      </c>
      <c r="D226" s="13">
        <v>45603</v>
      </c>
      <c r="E226" s="57">
        <v>1.4550000000000001</v>
      </c>
      <c r="F226" s="24">
        <f t="shared" ref="F226" si="3103">E226-E227</f>
        <v>-0.28000000000000003</v>
      </c>
      <c r="G226" s="25">
        <f t="shared" ref="G226" si="3104">E226-K226</f>
        <v>-5.9999999999999831E-2</v>
      </c>
      <c r="H226" s="57">
        <v>1.36</v>
      </c>
      <c r="I226" s="24">
        <f t="shared" ref="I226" si="3105">H226-H227</f>
        <v>-0.35999999999999988</v>
      </c>
      <c r="J226" s="25">
        <f t="shared" ref="J226" si="3106">H226-K226</f>
        <v>-0.1549999999999998</v>
      </c>
      <c r="K226" s="58">
        <v>1.5149999999999999</v>
      </c>
      <c r="L226" s="25">
        <f t="shared" ref="L226" si="3107">K226-K227</f>
        <v>-0.28500000000000014</v>
      </c>
      <c r="M226" s="28">
        <v>2.6930000000000001</v>
      </c>
      <c r="N226" s="24">
        <f t="shared" ref="N226" si="3108">M226-M227</f>
        <v>-5.3999999999999826E-2</v>
      </c>
      <c r="O226" s="24">
        <f t="shared" ref="O226" si="3109">M226-K226</f>
        <v>1.1780000000000002</v>
      </c>
      <c r="P226" s="32"/>
      <c r="Q226" s="28">
        <v>13.494999999999999</v>
      </c>
      <c r="R226" s="25">
        <f t="shared" ref="R226" si="3110">Q226-Q227</f>
        <v>0</v>
      </c>
      <c r="S226" s="18">
        <v>1.0804</v>
      </c>
      <c r="T226" s="8">
        <v>41.276000000000003</v>
      </c>
      <c r="U226" s="51">
        <f t="shared" ref="U226" si="3111">ROUND(T226/$U$1*S226,3)</f>
        <v>13.07</v>
      </c>
      <c r="V226" s="3">
        <f t="shared" ref="V226" si="3112">U226-U227</f>
        <v>0.37100000000000044</v>
      </c>
      <c r="W226" s="5"/>
      <c r="X226" s="12">
        <v>72.36</v>
      </c>
      <c r="Y226" s="15"/>
      <c r="Z226" s="10"/>
      <c r="AA226" s="10">
        <f t="shared" ref="AA226" si="3113">Q226-M226</f>
        <v>10.802</v>
      </c>
      <c r="AB226" s="10">
        <f t="shared" ref="AB226" si="3114">U226-M226</f>
        <v>10.377000000000001</v>
      </c>
      <c r="AC226" s="36">
        <f t="shared" ref="AC226" si="3115">H226-M226</f>
        <v>-1.333</v>
      </c>
      <c r="AD226" s="36">
        <f t="shared" ref="AD226" si="3116">K226-M226</f>
        <v>-1.1780000000000002</v>
      </c>
      <c r="AE226" s="36">
        <f t="shared" ref="AE226" si="3117">Q226-U226</f>
        <v>0.42499999999999893</v>
      </c>
      <c r="AF226" s="36">
        <f t="shared" ref="AF226" si="3118">M226*1.15</f>
        <v>3.0969499999999996</v>
      </c>
      <c r="AG226" s="36"/>
      <c r="AH226" s="36"/>
      <c r="AI226" s="36"/>
      <c r="AJ226" s="36"/>
    </row>
    <row r="227" spans="2:36" s="6" customFormat="1" ht="18" customHeight="1" x14ac:dyDescent="0.3">
      <c r="B227" s="50"/>
      <c r="C227" s="50" t="str">
        <f t="shared" si="3086"/>
        <v>11W1</v>
      </c>
      <c r="D227" s="13">
        <v>45602</v>
      </c>
      <c r="E227" s="57">
        <v>1.7350000000000001</v>
      </c>
      <c r="F227" s="24">
        <f t="shared" ref="F227" si="3119">E227-E228</f>
        <v>0.15500000000000003</v>
      </c>
      <c r="G227" s="25">
        <f t="shared" ref="G227" si="3120">E227-K227</f>
        <v>-6.4999999999999947E-2</v>
      </c>
      <c r="H227" s="57">
        <v>1.72</v>
      </c>
      <c r="I227" s="24">
        <f t="shared" ref="I227" si="3121">H227-H228</f>
        <v>0.22999999999999998</v>
      </c>
      <c r="J227" s="25">
        <f t="shared" ref="J227" si="3122">H227-K227</f>
        <v>-8.0000000000000071E-2</v>
      </c>
      <c r="K227" s="58">
        <v>1.8</v>
      </c>
      <c r="L227" s="25">
        <f t="shared" ref="L227" si="3123">K227-K228</f>
        <v>0.15000000000000013</v>
      </c>
      <c r="M227" s="28">
        <v>2.7469999999999999</v>
      </c>
      <c r="N227" s="24">
        <f t="shared" ref="N227" si="3124">M227-M228</f>
        <v>7.6999999999999957E-2</v>
      </c>
      <c r="O227" s="24">
        <f t="shared" ref="O227" si="3125">M227-K227</f>
        <v>0.94699999999999984</v>
      </c>
      <c r="P227" s="32"/>
      <c r="Q227" s="28">
        <v>13.494999999999999</v>
      </c>
      <c r="R227" s="25">
        <f t="shared" ref="R227" si="3126">Q227-Q228</f>
        <v>-4.4999999999999929E-2</v>
      </c>
      <c r="S227" s="18">
        <v>1.0728</v>
      </c>
      <c r="T227" s="8">
        <v>40.387999999999998</v>
      </c>
      <c r="U227" s="51">
        <f t="shared" ref="U227" si="3127">ROUND(T227/$U$1*S227,3)</f>
        <v>12.699</v>
      </c>
      <c r="V227" s="3">
        <f t="shared" ref="V227" si="3128">U227-U228</f>
        <v>-0.27200000000000024</v>
      </c>
      <c r="W227" s="5"/>
      <c r="X227" s="12">
        <v>71.69</v>
      </c>
      <c r="Y227" s="15"/>
      <c r="Z227" s="10"/>
      <c r="AA227" s="10">
        <f t="shared" ref="AA227" si="3129">Q227-M227</f>
        <v>10.747999999999999</v>
      </c>
      <c r="AB227" s="10">
        <f t="shared" ref="AB227" si="3130">U227-M227</f>
        <v>9.952</v>
      </c>
      <c r="AC227" s="36">
        <f t="shared" ref="AC227" si="3131">H227-M227</f>
        <v>-1.0269999999999999</v>
      </c>
      <c r="AD227" s="36">
        <f t="shared" ref="AD227" si="3132">K227-M227</f>
        <v>-0.94699999999999984</v>
      </c>
      <c r="AE227" s="36">
        <f t="shared" ref="AE227" si="3133">Q227-U227</f>
        <v>0.79599999999999937</v>
      </c>
      <c r="AF227" s="36">
        <f t="shared" ref="AF227" si="3134">M227*1.15</f>
        <v>3.1590499999999997</v>
      </c>
      <c r="AG227" s="36"/>
      <c r="AH227" s="36"/>
      <c r="AI227" s="36"/>
      <c r="AJ227" s="36"/>
    </row>
    <row r="228" spans="2:36" s="6" customFormat="1" ht="18" customHeight="1" x14ac:dyDescent="0.3">
      <c r="B228" s="50"/>
      <c r="C228" s="50" t="str">
        <f t="shared" si="3086"/>
        <v>11W1</v>
      </c>
      <c r="D228" s="13">
        <v>45601</v>
      </c>
      <c r="E228" s="57">
        <v>1.58</v>
      </c>
      <c r="F228" s="24">
        <f t="shared" ref="F228" si="3135">E228-E229</f>
        <v>0.29500000000000015</v>
      </c>
      <c r="G228" s="25">
        <f t="shared" ref="G228" si="3136">E228-K228</f>
        <v>-6.999999999999984E-2</v>
      </c>
      <c r="H228" s="57">
        <v>1.49</v>
      </c>
      <c r="I228" s="24">
        <f t="shared" ref="I228" si="3137">H228-H229</f>
        <v>0.25</v>
      </c>
      <c r="J228" s="25">
        <f t="shared" ref="J228" si="3138">H228-K228</f>
        <v>-0.15999999999999992</v>
      </c>
      <c r="K228" s="58">
        <v>1.65</v>
      </c>
      <c r="L228" s="25">
        <f t="shared" ref="L228" si="3139">K228-K229</f>
        <v>0.2799999999999998</v>
      </c>
      <c r="M228" s="28">
        <v>2.67</v>
      </c>
      <c r="N228" s="24">
        <f t="shared" ref="N228" si="3140">M228-M229</f>
        <v>-0.11100000000000021</v>
      </c>
      <c r="O228" s="24">
        <f t="shared" ref="O228" si="3141">M228-K228</f>
        <v>1.02</v>
      </c>
      <c r="P228" s="32"/>
      <c r="Q228" s="28">
        <v>13.54</v>
      </c>
      <c r="R228" s="25">
        <f t="shared" ref="R228" si="3142">Q228-Q229</f>
        <v>6.4999999999999503E-2</v>
      </c>
      <c r="S228" s="18">
        <v>1.093</v>
      </c>
      <c r="T228" s="8">
        <v>40.491999999999997</v>
      </c>
      <c r="U228" s="51">
        <f t="shared" ref="U228" si="3143">ROUND(T228/$U$1*S228,3)</f>
        <v>12.971</v>
      </c>
      <c r="V228" s="3">
        <f t="shared" ref="V228" si="3144">U228-U229</f>
        <v>0.12400000000000055</v>
      </c>
      <c r="W228" s="5"/>
      <c r="X228" s="12">
        <v>71.989999999999995</v>
      </c>
      <c r="Y228" s="15"/>
      <c r="Z228" s="10"/>
      <c r="AA228" s="10">
        <f t="shared" ref="AA228" si="3145">Q228-M228</f>
        <v>10.87</v>
      </c>
      <c r="AB228" s="10">
        <f t="shared" ref="AB228" si="3146">U228-M228</f>
        <v>10.301</v>
      </c>
      <c r="AC228" s="36">
        <f t="shared" ref="AC228" si="3147">H228-M228</f>
        <v>-1.18</v>
      </c>
      <c r="AD228" s="36">
        <f t="shared" ref="AD228" si="3148">K228-M228</f>
        <v>-1.02</v>
      </c>
      <c r="AE228" s="36">
        <f t="shared" ref="AE228" si="3149">Q228-U228</f>
        <v>0.56899999999999906</v>
      </c>
      <c r="AF228" s="36">
        <f t="shared" ref="AF228" si="3150">M228*1.15</f>
        <v>3.0704999999999996</v>
      </c>
      <c r="AG228" s="36"/>
      <c r="AH228" s="36"/>
      <c r="AI228" s="36"/>
      <c r="AJ228" s="36"/>
    </row>
    <row r="229" spans="2:36" s="6" customFormat="1" ht="18" customHeight="1" x14ac:dyDescent="0.3">
      <c r="B229" s="50"/>
      <c r="C229" s="50" t="str">
        <f t="shared" si="3086"/>
        <v>11W1</v>
      </c>
      <c r="D229" s="13">
        <v>45600</v>
      </c>
      <c r="E229" s="57">
        <v>1.2849999999999999</v>
      </c>
      <c r="F229" s="24">
        <f t="shared" ref="F229" si="3151">E229-E230</f>
        <v>4.4999999999999929E-2</v>
      </c>
      <c r="G229" s="25">
        <f t="shared" ref="G229" si="3152">E229-K229</f>
        <v>-8.5000000000000187E-2</v>
      </c>
      <c r="H229" s="57">
        <v>1.24</v>
      </c>
      <c r="I229" s="24">
        <f t="shared" ref="I229" si="3153">H229-H230</f>
        <v>-1.0000000000000009E-2</v>
      </c>
      <c r="J229" s="25">
        <f t="shared" ref="J229" si="3154">H229-K229</f>
        <v>-0.13000000000000012</v>
      </c>
      <c r="K229" s="58">
        <v>1.37</v>
      </c>
      <c r="L229" s="25">
        <f t="shared" ref="L229" si="3155">K229-K230</f>
        <v>-0.10999999999999988</v>
      </c>
      <c r="M229" s="28">
        <v>2.7810000000000001</v>
      </c>
      <c r="N229" s="24">
        <f t="shared" ref="N229" si="3156">M229-M230</f>
        <v>0.11800000000000033</v>
      </c>
      <c r="O229" s="24">
        <f t="shared" ref="O229" si="3157">M229-K229</f>
        <v>1.411</v>
      </c>
      <c r="P229" s="32"/>
      <c r="Q229" s="28">
        <v>13.475</v>
      </c>
      <c r="R229" s="25">
        <f t="shared" ref="R229" si="3158">Q229-Q230</f>
        <v>0</v>
      </c>
      <c r="S229" s="18">
        <v>1.0876999999999999</v>
      </c>
      <c r="T229" s="8">
        <v>40.301000000000002</v>
      </c>
      <c r="U229" s="51">
        <f t="shared" ref="U229" si="3159">ROUND(T229/$U$1*S229,3)</f>
        <v>12.847</v>
      </c>
      <c r="V229" s="3">
        <f t="shared" ref="V229" si="3160">U229-U230</f>
        <v>0.40799999999999947</v>
      </c>
      <c r="W229" s="5"/>
      <c r="X229" s="12">
        <v>71.47</v>
      </c>
      <c r="Y229" s="15"/>
      <c r="Z229" s="10"/>
      <c r="AA229" s="10">
        <f t="shared" ref="AA229" si="3161">Q229-M229</f>
        <v>10.693999999999999</v>
      </c>
      <c r="AB229" s="10">
        <f t="shared" ref="AB229" si="3162">U229-M229</f>
        <v>10.065999999999999</v>
      </c>
      <c r="AC229" s="36">
        <f t="shared" ref="AC229" si="3163">H229-M229</f>
        <v>-1.5410000000000001</v>
      </c>
      <c r="AD229" s="36">
        <f t="shared" ref="AD229" si="3164">K229-M229</f>
        <v>-1.411</v>
      </c>
      <c r="AE229" s="36">
        <f t="shared" ref="AE229" si="3165">Q229-U229</f>
        <v>0.62800000000000011</v>
      </c>
      <c r="AF229" s="36">
        <f t="shared" ref="AF229" si="3166">M229*1.15</f>
        <v>3.19815</v>
      </c>
      <c r="AG229" s="36"/>
      <c r="AH229" s="36"/>
      <c r="AI229" s="36"/>
      <c r="AJ229" s="36"/>
    </row>
    <row r="230" spans="2:36" s="6" customFormat="1" ht="18" customHeight="1" x14ac:dyDescent="0.3">
      <c r="B230" s="50"/>
      <c r="C230" s="50" t="str">
        <f t="shared" si="3086"/>
        <v>10W5</v>
      </c>
      <c r="D230" s="13">
        <v>45597</v>
      </c>
      <c r="E230" s="57">
        <v>1.24</v>
      </c>
      <c r="F230" s="24">
        <f t="shared" ref="F230" si="3167">E230-E231</f>
        <v>-0.44500000000000006</v>
      </c>
      <c r="G230" s="25">
        <f t="shared" ref="G230" si="3168">E230-K230</f>
        <v>-0.24</v>
      </c>
      <c r="H230" s="57">
        <v>1.25</v>
      </c>
      <c r="I230" s="24">
        <f t="shared" ref="I230" si="3169">H230-H231</f>
        <v>-0.45500000000000007</v>
      </c>
      <c r="J230" s="25">
        <f t="shared" ref="J230" si="3170">H230-K230</f>
        <v>-0.22999999999999998</v>
      </c>
      <c r="K230" s="58">
        <v>1.48</v>
      </c>
      <c r="L230" s="25">
        <f t="shared" ref="L230" si="3171">K230-K231</f>
        <v>-0.39000000000000012</v>
      </c>
      <c r="M230" s="28">
        <v>2.6629999999999998</v>
      </c>
      <c r="N230" s="24">
        <f t="shared" ref="N230" si="3172">M230-M231</f>
        <v>-4.4000000000000039E-2</v>
      </c>
      <c r="O230" s="24">
        <f t="shared" ref="O230" si="3173">M230-K230</f>
        <v>1.1829999999999998</v>
      </c>
      <c r="P230" s="32"/>
      <c r="Q230" s="28">
        <v>13.475</v>
      </c>
      <c r="R230" s="25">
        <f t="shared" ref="R230" si="3174">Q230-Q231</f>
        <v>-0.14499999999999957</v>
      </c>
      <c r="S230" s="18">
        <v>1.0833999999999999</v>
      </c>
      <c r="T230" s="8">
        <v>39.174999999999997</v>
      </c>
      <c r="U230" s="51">
        <f t="shared" ref="U230" si="3175">ROUND(T230/$U$1*S230,3)</f>
        <v>12.439</v>
      </c>
      <c r="V230" s="3">
        <f t="shared" ref="V230" si="3176">U230-U231</f>
        <v>-0.50699999999999967</v>
      </c>
      <c r="W230" s="5"/>
      <c r="X230" s="12">
        <v>69.489999999999995</v>
      </c>
      <c r="Y230" s="15"/>
      <c r="Z230" s="10"/>
      <c r="AA230" s="10">
        <f t="shared" ref="AA230" si="3177">Q230-M230</f>
        <v>10.811999999999999</v>
      </c>
      <c r="AB230" s="10">
        <f t="shared" ref="AB230" si="3178">U230-M230</f>
        <v>9.7759999999999998</v>
      </c>
      <c r="AC230" s="36">
        <f t="shared" ref="AC230" si="3179">H230-M230</f>
        <v>-1.4129999999999998</v>
      </c>
      <c r="AD230" s="36">
        <f t="shared" ref="AD230" si="3180">K230-M230</f>
        <v>-1.1829999999999998</v>
      </c>
      <c r="AE230" s="36">
        <f t="shared" ref="AE230" si="3181">Q230-U230</f>
        <v>1.0359999999999996</v>
      </c>
      <c r="AF230" s="36">
        <f t="shared" ref="AF230" si="3182">M230*1.15</f>
        <v>3.0624499999999997</v>
      </c>
      <c r="AG230" s="36"/>
      <c r="AH230" s="36"/>
      <c r="AI230" s="36"/>
      <c r="AJ230" s="36"/>
    </row>
    <row r="231" spans="2:36" s="6" customFormat="1" ht="18" customHeight="1" x14ac:dyDescent="0.3">
      <c r="B231" s="50"/>
      <c r="C231" s="50" t="str">
        <f t="shared" ref="C231" si="3183">TEXT(MONTH(D231), "00") &amp; "W" &amp; INT((DAY(D231) - 1) / 7) + 1</f>
        <v>10W5</v>
      </c>
      <c r="D231" s="13">
        <v>45596</v>
      </c>
      <c r="E231" s="57">
        <v>1.6850000000000001</v>
      </c>
      <c r="F231" s="24">
        <f t="shared" ref="F231" si="3184">E231-E232</f>
        <v>-0.10499999999999998</v>
      </c>
      <c r="G231" s="25">
        <f t="shared" ref="G231" si="3185">E231-K231</f>
        <v>-0.18500000000000005</v>
      </c>
      <c r="H231" s="57">
        <v>1.7050000000000001</v>
      </c>
      <c r="I231" s="24">
        <f t="shared" ref="I231" si="3186">H231-H232</f>
        <v>-8.4999999999999964E-2</v>
      </c>
      <c r="J231" s="25">
        <f t="shared" ref="J231" si="3187">H231-K231</f>
        <v>-0.16500000000000004</v>
      </c>
      <c r="K231" s="58">
        <v>1.87</v>
      </c>
      <c r="L231" s="25">
        <f t="shared" ref="L231" si="3188">K231-K232</f>
        <v>-6.999999999999984E-2</v>
      </c>
      <c r="M231" s="28">
        <v>2.7069999999999999</v>
      </c>
      <c r="N231" s="24">
        <f t="shared" ref="N231" si="3189">M231-M232</f>
        <v>-0.13800000000000034</v>
      </c>
      <c r="O231" s="24">
        <f t="shared" ref="O231" si="3190">M231-K231</f>
        <v>0.83699999999999974</v>
      </c>
      <c r="P231" s="32"/>
      <c r="Q231" s="28">
        <v>13.62</v>
      </c>
      <c r="R231" s="25">
        <f t="shared" ref="R231" si="3191">Q231-Q232</f>
        <v>9.9999999999999645E-2</v>
      </c>
      <c r="S231" s="18">
        <v>1.0883</v>
      </c>
      <c r="T231" s="8">
        <v>40.588000000000001</v>
      </c>
      <c r="U231" s="51">
        <f t="shared" ref="U231" si="3192">ROUND(T231/$U$1*S231,3)</f>
        <v>12.946</v>
      </c>
      <c r="V231" s="3">
        <f t="shared" ref="V231" si="3193">U231-U232</f>
        <v>-6.7000000000000171E-2</v>
      </c>
      <c r="W231" s="5"/>
      <c r="X231" s="12">
        <v>69.260000000000005</v>
      </c>
      <c r="Y231" s="15"/>
      <c r="Z231" s="10"/>
      <c r="AA231" s="10">
        <f t="shared" ref="AA231" si="3194">Q231-M231</f>
        <v>10.913</v>
      </c>
      <c r="AB231" s="10">
        <f t="shared" ref="AB231" si="3195">U231-M231</f>
        <v>10.239000000000001</v>
      </c>
      <c r="AC231" s="36">
        <f t="shared" ref="AC231" si="3196">H231-M231</f>
        <v>-1.0019999999999998</v>
      </c>
      <c r="AD231" s="36">
        <f t="shared" ref="AD231" si="3197">K231-M231</f>
        <v>-0.83699999999999974</v>
      </c>
      <c r="AE231" s="36">
        <f t="shared" ref="AE231" si="3198">Q231-U231</f>
        <v>0.67399999999999949</v>
      </c>
      <c r="AF231" s="36">
        <f t="shared" ref="AF231" si="3199">M231*1.15</f>
        <v>3.1130499999999994</v>
      </c>
      <c r="AG231" s="36"/>
      <c r="AH231" s="36"/>
      <c r="AI231" s="36"/>
      <c r="AJ231" s="36"/>
    </row>
    <row r="232" spans="2:36" s="6" customFormat="1" ht="18" customHeight="1" x14ac:dyDescent="0.3">
      <c r="B232" s="50"/>
      <c r="C232" s="50" t="str">
        <f t="shared" ref="C232" si="3200">TEXT(MONTH(D232), "00") &amp; "W" &amp; INT((DAY(D232) - 1) / 7) + 1</f>
        <v>10W5</v>
      </c>
      <c r="D232" s="13">
        <v>45595</v>
      </c>
      <c r="E232" s="57">
        <v>1.79</v>
      </c>
      <c r="F232" s="24">
        <f t="shared" ref="F232" si="3201">E232-E233</f>
        <v>-1.0000000000000009E-2</v>
      </c>
      <c r="G232" s="25">
        <f t="shared" ref="G232" si="3202">E232-K232</f>
        <v>-0.14999999999999991</v>
      </c>
      <c r="H232" s="57">
        <v>1.79</v>
      </c>
      <c r="I232" s="24">
        <f t="shared" ref="I232" si="3203">H232-H233</f>
        <v>2.0000000000000018E-2</v>
      </c>
      <c r="J232" s="25">
        <f t="shared" ref="J232" si="3204">H232-K232</f>
        <v>-0.14999999999999991</v>
      </c>
      <c r="K232" s="58">
        <v>1.94</v>
      </c>
      <c r="L232" s="25">
        <f t="shared" ref="L232" si="3205">K232-K233</f>
        <v>4.0000000000000036E-2</v>
      </c>
      <c r="M232" s="28">
        <v>2.8450000000000002</v>
      </c>
      <c r="N232" s="24">
        <f t="shared" ref="N232" si="3206">M232-M233</f>
        <v>0.49900000000000011</v>
      </c>
      <c r="O232" s="24">
        <f t="shared" ref="O232" si="3207">M232-K232</f>
        <v>0.90500000000000025</v>
      </c>
      <c r="P232" s="32"/>
      <c r="Q232" s="28">
        <v>13.52</v>
      </c>
      <c r="R232" s="25">
        <f t="shared" ref="R232" si="3208">Q232-Q233</f>
        <v>-0.16500000000000092</v>
      </c>
      <c r="S232" s="18">
        <v>1.0854999999999999</v>
      </c>
      <c r="T232" s="8">
        <v>40.902999999999999</v>
      </c>
      <c r="U232" s="51">
        <f t="shared" ref="U232" si="3209">ROUND(T232/$U$1*S232,3)</f>
        <v>13.013</v>
      </c>
      <c r="V232" s="3">
        <f t="shared" ref="V232" si="3210">U232-U233</f>
        <v>-0.57900000000000063</v>
      </c>
      <c r="W232" s="5"/>
      <c r="X232" s="12">
        <v>68.61</v>
      </c>
      <c r="Y232" s="15"/>
      <c r="Z232" s="10"/>
      <c r="AA232" s="10">
        <f t="shared" ref="AA232" si="3211">Q232-M232</f>
        <v>10.674999999999999</v>
      </c>
      <c r="AB232" s="10">
        <f t="shared" ref="AB232" si="3212">U232-M232</f>
        <v>10.167999999999999</v>
      </c>
      <c r="AC232" s="36">
        <f t="shared" ref="AC232" si="3213">H232-M232</f>
        <v>-1.0550000000000002</v>
      </c>
      <c r="AD232" s="36">
        <f t="shared" ref="AD232" si="3214">K232-M232</f>
        <v>-0.90500000000000025</v>
      </c>
      <c r="AE232" s="36">
        <f t="shared" ref="AE232" si="3215">Q232-U232</f>
        <v>0.50699999999999967</v>
      </c>
      <c r="AF232" s="36">
        <f t="shared" ref="AF232" si="3216">M232*1.15</f>
        <v>3.2717499999999999</v>
      </c>
      <c r="AG232" s="36"/>
      <c r="AH232" s="36"/>
      <c r="AI232" s="36"/>
      <c r="AJ232" s="36"/>
    </row>
    <row r="233" spans="2:36" s="6" customFormat="1" ht="18" customHeight="1" x14ac:dyDescent="0.3">
      <c r="B233" s="50"/>
      <c r="C233" s="50" t="str">
        <f t="shared" ref="C233" si="3217">TEXT(MONTH(D233), "00") &amp; "W" &amp; INT((DAY(D233) - 1) / 7) + 1</f>
        <v>10W5</v>
      </c>
      <c r="D233" s="13">
        <v>45594</v>
      </c>
      <c r="E233" s="57">
        <v>1.8</v>
      </c>
      <c r="F233" s="24">
        <f t="shared" ref="F233" si="3218">E233-E234</f>
        <v>-9.4999999999999973E-2</v>
      </c>
      <c r="G233" s="25">
        <f t="shared" ref="G233" si="3219">E233-K233</f>
        <v>-9.9999999999999867E-2</v>
      </c>
      <c r="H233" s="57">
        <v>1.77</v>
      </c>
      <c r="I233" s="24">
        <f t="shared" ref="I233" si="3220">H233-H234</f>
        <v>-0.125</v>
      </c>
      <c r="J233" s="25">
        <f t="shared" ref="J233" si="3221">H233-K233</f>
        <v>-0.12999999999999989</v>
      </c>
      <c r="K233" s="58">
        <v>1.9</v>
      </c>
      <c r="L233" s="25">
        <f t="shared" ref="L233" si="3222">K233-K234</f>
        <v>-9.000000000000008E-2</v>
      </c>
      <c r="M233" s="28">
        <v>2.3460000000000001</v>
      </c>
      <c r="N233" s="24">
        <f t="shared" ref="N233" si="3223">M233-M234</f>
        <v>3.6999999999999922E-2</v>
      </c>
      <c r="O233" s="24">
        <f t="shared" ref="O233" si="3224">M233-K233</f>
        <v>0.44600000000000017</v>
      </c>
      <c r="P233" s="32"/>
      <c r="Q233" s="28">
        <v>13.685</v>
      </c>
      <c r="R233" s="25">
        <f t="shared" ref="R233" si="3225">Q233-Q234</f>
        <v>-7.0000000000000284E-2</v>
      </c>
      <c r="S233" s="18">
        <v>1.0818000000000001</v>
      </c>
      <c r="T233" s="8">
        <v>42.869</v>
      </c>
      <c r="U233" s="51">
        <f t="shared" ref="U233" si="3226">ROUND(T233/$U$1*S233,3)</f>
        <v>13.592000000000001</v>
      </c>
      <c r="V233" s="3">
        <f t="shared" ref="V233" si="3227">U233-U234</f>
        <v>0.11899999999999977</v>
      </c>
      <c r="W233" s="5"/>
      <c r="X233" s="12">
        <v>67.209999999999994</v>
      </c>
      <c r="Y233" s="15"/>
      <c r="Z233" s="10"/>
      <c r="AA233" s="10">
        <f t="shared" ref="AA233" si="3228">Q233-M233</f>
        <v>11.339</v>
      </c>
      <c r="AB233" s="10">
        <f t="shared" ref="AB233" si="3229">U233-M233</f>
        <v>11.246</v>
      </c>
      <c r="AC233" s="36">
        <f t="shared" ref="AC233" si="3230">H233-M233</f>
        <v>-0.57600000000000007</v>
      </c>
      <c r="AD233" s="36">
        <f t="shared" ref="AD233" si="3231">K233-M233</f>
        <v>-0.44600000000000017</v>
      </c>
      <c r="AE233" s="36">
        <f t="shared" ref="AE233" si="3232">Q233-U233</f>
        <v>9.2999999999999972E-2</v>
      </c>
      <c r="AF233" s="36">
        <f t="shared" ref="AF233" si="3233">M233*1.15</f>
        <v>2.6978999999999997</v>
      </c>
      <c r="AG233" s="36"/>
      <c r="AH233" s="36"/>
      <c r="AI233" s="36"/>
      <c r="AJ233" s="36"/>
    </row>
    <row r="234" spans="2:36" s="6" customFormat="1" ht="18" customHeight="1" x14ac:dyDescent="0.3">
      <c r="B234" s="50"/>
      <c r="C234" s="50" t="str">
        <f>TEXT(MONTH(D234), "00") &amp; "W" &amp; INT((DAY(D234) - 1) / 7) + 2</f>
        <v>10W5</v>
      </c>
      <c r="D234" s="13">
        <v>45593</v>
      </c>
      <c r="E234" s="57">
        <v>1.895</v>
      </c>
      <c r="F234" s="24">
        <f t="shared" ref="F234" si="3234">E234-E235</f>
        <v>5.0000000000001155E-3</v>
      </c>
      <c r="G234" s="25">
        <f t="shared" ref="G234" si="3235">E234-K234</f>
        <v>-9.4999999999999973E-2</v>
      </c>
      <c r="H234" s="57">
        <v>1.895</v>
      </c>
      <c r="I234" s="24">
        <f t="shared" ref="I234" si="3236">H234-H235</f>
        <v>-2.0000000000000018E-2</v>
      </c>
      <c r="J234" s="25">
        <f t="shared" ref="J234" si="3237">H234-K234</f>
        <v>-9.4999999999999973E-2</v>
      </c>
      <c r="K234" s="58">
        <v>1.99</v>
      </c>
      <c r="L234" s="25">
        <f t="shared" ref="L234" si="3238">K234-K235</f>
        <v>4.0000000000000036E-2</v>
      </c>
      <c r="M234" s="28">
        <v>2.3090000000000002</v>
      </c>
      <c r="N234" s="24">
        <f t="shared" ref="N234" si="3239">M234-M235</f>
        <v>-0.25099999999999989</v>
      </c>
      <c r="O234" s="24">
        <f t="shared" ref="O234" si="3240">M234-K234</f>
        <v>0.31900000000000017</v>
      </c>
      <c r="P234" s="32"/>
      <c r="Q234" s="28">
        <v>13.755000000000001</v>
      </c>
      <c r="R234" s="25">
        <f t="shared" ref="R234" si="3241">Q234-Q235</f>
        <v>-3.9999999999999147E-2</v>
      </c>
      <c r="S234" s="18">
        <v>1.0811999999999999</v>
      </c>
      <c r="T234" s="8">
        <v>42.518999999999998</v>
      </c>
      <c r="U234" s="51">
        <f t="shared" ref="U234" si="3242">ROUND(T234/$U$1*S234,3)</f>
        <v>13.473000000000001</v>
      </c>
      <c r="V234" s="3">
        <f t="shared" ref="V234" si="3243">U234-U235</f>
        <v>-0.29099999999999859</v>
      </c>
      <c r="W234" s="5"/>
      <c r="X234" s="12">
        <v>67.38</v>
      </c>
      <c r="Y234" s="15"/>
      <c r="Z234" s="10"/>
      <c r="AA234" s="10">
        <f t="shared" ref="AA234" si="3244">Q234-M234</f>
        <v>11.446000000000002</v>
      </c>
      <c r="AB234" s="10">
        <f t="shared" ref="AB234" si="3245">U234-M234</f>
        <v>11.164000000000001</v>
      </c>
      <c r="AC234" s="36">
        <f t="shared" ref="AC234" si="3246">H234-M234</f>
        <v>-0.41400000000000015</v>
      </c>
      <c r="AD234" s="36">
        <f t="shared" ref="AD234" si="3247">K234-M234</f>
        <v>-0.31900000000000017</v>
      </c>
      <c r="AE234" s="36">
        <f t="shared" ref="AE234" si="3248">Q234-U234</f>
        <v>0.28200000000000003</v>
      </c>
      <c r="AF234" s="36">
        <f t="shared" ref="AF234" si="3249">M234*1.15</f>
        <v>2.6553499999999999</v>
      </c>
      <c r="AG234" s="36"/>
      <c r="AH234" s="36"/>
      <c r="AI234" s="36"/>
      <c r="AJ234" s="36"/>
    </row>
    <row r="235" spans="2:36" s="6" customFormat="1" ht="18" customHeight="1" x14ac:dyDescent="0.3">
      <c r="B235" s="50"/>
      <c r="C235" s="50" t="str">
        <f t="shared" ref="C235" si="3250">TEXT(MONTH(D235), "00") &amp; "W" &amp; INT((DAY(D235) - 1) / 7) + 1</f>
        <v>10W4</v>
      </c>
      <c r="D235" s="13">
        <v>45590</v>
      </c>
      <c r="E235" s="57">
        <v>1.89</v>
      </c>
      <c r="F235" s="24">
        <f t="shared" ref="F235" si="3251">E235-E236</f>
        <v>-5.0000000000000044E-2</v>
      </c>
      <c r="G235" s="25">
        <f t="shared" ref="G235" si="3252">E235-K235</f>
        <v>-6.0000000000000053E-2</v>
      </c>
      <c r="H235" s="57">
        <v>1.915</v>
      </c>
      <c r="I235" s="24">
        <f t="shared" ref="I235" si="3253">H235-H236</f>
        <v>1.0000000000000009E-2</v>
      </c>
      <c r="J235" s="25">
        <f t="shared" ref="J235" si="3254">H235-K235</f>
        <v>-3.499999999999992E-2</v>
      </c>
      <c r="K235" s="58">
        <v>1.95</v>
      </c>
      <c r="L235" s="25">
        <f t="shared" ref="L235" si="3255">K235-K236</f>
        <v>-9.9999999999999867E-2</v>
      </c>
      <c r="M235" s="28">
        <v>2.56</v>
      </c>
      <c r="N235" s="24">
        <f t="shared" ref="N235" si="3256">M235-M236</f>
        <v>3.8000000000000256E-2</v>
      </c>
      <c r="O235" s="24">
        <f t="shared" ref="O235" si="3257">M235-K235</f>
        <v>0.6100000000000001</v>
      </c>
      <c r="P235" s="32"/>
      <c r="Q235" s="28">
        <v>13.795</v>
      </c>
      <c r="R235" s="25">
        <f t="shared" ref="R235" si="3258">Q235-Q236</f>
        <v>7.4999999999999289E-2</v>
      </c>
      <c r="S235" s="18">
        <v>1.0792999999999999</v>
      </c>
      <c r="T235" s="8">
        <v>43.512999999999998</v>
      </c>
      <c r="U235" s="51">
        <f t="shared" ref="U235" si="3259">ROUND(T235/$U$1*S235,3)</f>
        <v>13.763999999999999</v>
      </c>
      <c r="V235" s="3">
        <f t="shared" ref="V235" si="3260">U235-U236</f>
        <v>0.3879999999999999</v>
      </c>
      <c r="W235" s="5"/>
      <c r="X235" s="12">
        <v>71.78</v>
      </c>
      <c r="Y235" s="15"/>
      <c r="Z235" s="10"/>
      <c r="AA235" s="10">
        <f t="shared" ref="AA235" si="3261">Q235-M235</f>
        <v>11.234999999999999</v>
      </c>
      <c r="AB235" s="10">
        <f t="shared" ref="AB235" si="3262">U235-M235</f>
        <v>11.203999999999999</v>
      </c>
      <c r="AC235" s="36">
        <f t="shared" ref="AC235" si="3263">H235-M235</f>
        <v>-0.64500000000000002</v>
      </c>
      <c r="AD235" s="36">
        <f t="shared" ref="AD235" si="3264">K235-M235</f>
        <v>-0.6100000000000001</v>
      </c>
      <c r="AE235" s="36">
        <f t="shared" ref="AE235" si="3265">Q235-U235</f>
        <v>3.1000000000000583E-2</v>
      </c>
      <c r="AF235" s="36">
        <f t="shared" ref="AF235" si="3266">M235*1.15</f>
        <v>2.944</v>
      </c>
      <c r="AG235" s="36"/>
      <c r="AH235" s="36"/>
      <c r="AI235" s="36"/>
      <c r="AJ235" s="36"/>
    </row>
    <row r="236" spans="2:36" s="6" customFormat="1" ht="18" customHeight="1" x14ac:dyDescent="0.3">
      <c r="B236" s="50"/>
      <c r="C236" s="50" t="str">
        <f t="shared" ref="C236" si="3267">TEXT(MONTH(D236), "00") &amp; "W" &amp; INT((DAY(D236) - 1) / 7) + 1</f>
        <v>10W4</v>
      </c>
      <c r="D236" s="13">
        <v>45589</v>
      </c>
      <c r="E236" s="57">
        <v>1.94</v>
      </c>
      <c r="F236" s="24">
        <f t="shared" ref="F236" si="3268">E236-E237</f>
        <v>5.4999999999999938E-2</v>
      </c>
      <c r="G236" s="25">
        <f t="shared" ref="G236" si="3269">E236-K236</f>
        <v>-0.10999999999999988</v>
      </c>
      <c r="H236" s="57">
        <v>1.905</v>
      </c>
      <c r="I236" s="24">
        <f t="shared" ref="I236" si="3270">H236-H237</f>
        <v>5.0000000000000044E-2</v>
      </c>
      <c r="J236" s="25">
        <f t="shared" ref="J236" si="3271">H236-K236</f>
        <v>-0.1449999999999998</v>
      </c>
      <c r="K236" s="58">
        <v>2.0499999999999998</v>
      </c>
      <c r="L236" s="25">
        <f t="shared" ref="L236" si="3272">K236-K237</f>
        <v>0.1399999999999999</v>
      </c>
      <c r="M236" s="28">
        <v>2.5219999999999998</v>
      </c>
      <c r="N236" s="24">
        <f t="shared" ref="N236" si="3273">M236-M237</f>
        <v>0.17999999999999972</v>
      </c>
      <c r="O236" s="24">
        <f t="shared" ref="O236" si="3274">M236-K236</f>
        <v>0.47199999999999998</v>
      </c>
      <c r="P236" s="32"/>
      <c r="Q236" s="28">
        <v>13.72</v>
      </c>
      <c r="R236" s="25">
        <f t="shared" ref="R236" si="3275">Q236-Q237</f>
        <v>0.125</v>
      </c>
      <c r="S236" s="18">
        <v>1.0827</v>
      </c>
      <c r="T236" s="8">
        <v>42.154000000000003</v>
      </c>
      <c r="U236" s="51">
        <f t="shared" ref="U236" si="3276">ROUND(T236/$U$1*S236,3)</f>
        <v>13.375999999999999</v>
      </c>
      <c r="V236" s="3">
        <f t="shared" ref="V236" si="3277">U236-U237</f>
        <v>0.30100000000000016</v>
      </c>
      <c r="W236" s="5"/>
      <c r="X236" s="12">
        <v>71.209999999999994</v>
      </c>
      <c r="Y236" s="15"/>
      <c r="Z236" s="10"/>
      <c r="AA236" s="10">
        <f t="shared" ref="AA236" si="3278">Q236-M236</f>
        <v>11.198</v>
      </c>
      <c r="AB236" s="10">
        <f t="shared" ref="AB236" si="3279">U236-M236</f>
        <v>10.853999999999999</v>
      </c>
      <c r="AC236" s="36">
        <f t="shared" ref="AC236" si="3280">H236-M236</f>
        <v>-0.61699999999999977</v>
      </c>
      <c r="AD236" s="36">
        <f t="shared" ref="AD236" si="3281">K236-M236</f>
        <v>-0.47199999999999998</v>
      </c>
      <c r="AE236" s="36">
        <f t="shared" ref="AE236" si="3282">Q236-U236</f>
        <v>0.34400000000000119</v>
      </c>
      <c r="AF236" s="36">
        <f t="shared" ref="AF236" si="3283">M236*1.15</f>
        <v>2.9002999999999997</v>
      </c>
      <c r="AG236" s="36"/>
      <c r="AH236" s="36"/>
      <c r="AI236" s="36"/>
      <c r="AJ236" s="36"/>
    </row>
    <row r="237" spans="2:36" s="6" customFormat="1" ht="18" customHeight="1" x14ac:dyDescent="0.3">
      <c r="B237" s="50"/>
      <c r="C237" s="50" t="str">
        <f t="shared" ref="C237" si="3284">TEXT(MONTH(D237), "00") &amp; "W" &amp; INT((DAY(D237) - 1) / 7) + 1</f>
        <v>10W4</v>
      </c>
      <c r="D237" s="13">
        <v>45588</v>
      </c>
      <c r="E237" s="57">
        <v>1.885</v>
      </c>
      <c r="F237" s="24">
        <f t="shared" ref="F237:F242" si="3285">E237-E238</f>
        <v>0.27</v>
      </c>
      <c r="G237" s="25">
        <f t="shared" ref="G237" si="3286">E237-K237</f>
        <v>-2.4999999999999911E-2</v>
      </c>
      <c r="H237" s="57">
        <v>1.855</v>
      </c>
      <c r="I237" s="24">
        <f t="shared" ref="I237:I242" si="3287">H237-H238</f>
        <v>0.30000000000000004</v>
      </c>
      <c r="J237" s="25">
        <f t="shared" ref="J237" si="3288">H237-K237</f>
        <v>-5.4999999999999938E-2</v>
      </c>
      <c r="K237" s="58">
        <v>1.91</v>
      </c>
      <c r="L237" s="25">
        <f t="shared" ref="L237:L242" si="3289">K237-K238</f>
        <v>0.19499999999999984</v>
      </c>
      <c r="M237" s="28">
        <v>2.3420000000000001</v>
      </c>
      <c r="N237" s="24">
        <f t="shared" ref="N237" si="3290">M237-M238</f>
        <v>3.1000000000000139E-2</v>
      </c>
      <c r="O237" s="24">
        <f t="shared" ref="O237" si="3291">M237-K237</f>
        <v>0.43200000000000016</v>
      </c>
      <c r="P237" s="32"/>
      <c r="Q237" s="28">
        <v>13.595000000000001</v>
      </c>
      <c r="R237" s="25">
        <f t="shared" ref="R237" si="3292">Q237-Q238</f>
        <v>7.0000000000000284E-2</v>
      </c>
      <c r="S237" s="18">
        <v>1.0781000000000001</v>
      </c>
      <c r="T237" s="8">
        <v>41.38</v>
      </c>
      <c r="U237" s="51">
        <f t="shared" ref="U237" si="3293">ROUND(T237/$U$1*S237,3)</f>
        <v>13.074999999999999</v>
      </c>
      <c r="V237" s="3">
        <f t="shared" ref="V237" si="3294">U237-U238</f>
        <v>0.19499999999999851</v>
      </c>
      <c r="W237" s="5"/>
      <c r="X237" s="12">
        <v>70.77</v>
      </c>
      <c r="Y237" s="15"/>
      <c r="Z237" s="10"/>
      <c r="AA237" s="10">
        <f t="shared" ref="AA237" si="3295">Q237-M237</f>
        <v>11.253</v>
      </c>
      <c r="AB237" s="10">
        <f t="shared" ref="AB237" si="3296">U237-M237</f>
        <v>10.732999999999999</v>
      </c>
      <c r="AC237" s="36">
        <f t="shared" ref="AC237" si="3297">H237-M237</f>
        <v>-0.4870000000000001</v>
      </c>
      <c r="AD237" s="36">
        <f t="shared" ref="AD237" si="3298">K237-M237</f>
        <v>-0.43200000000000016</v>
      </c>
      <c r="AE237" s="36">
        <f t="shared" ref="AE237" si="3299">Q237-U237</f>
        <v>0.52000000000000135</v>
      </c>
      <c r="AF237" s="36">
        <f t="shared" ref="AF237" si="3300">M237*1.15</f>
        <v>2.6932999999999998</v>
      </c>
      <c r="AG237" s="36"/>
      <c r="AH237" s="36"/>
      <c r="AI237" s="36"/>
      <c r="AJ237" s="36"/>
    </row>
    <row r="238" spans="2:36" s="6" customFormat="1" ht="18" customHeight="1" x14ac:dyDescent="0.3">
      <c r="B238" s="50"/>
      <c r="C238" s="50" t="str">
        <f t="shared" ref="C238" si="3301">TEXT(MONTH(D238), "00") &amp; "W" &amp; INT((DAY(D238) - 1) / 7) + 1</f>
        <v>10W4</v>
      </c>
      <c r="D238" s="13">
        <v>45587</v>
      </c>
      <c r="E238" s="57">
        <v>1.615</v>
      </c>
      <c r="F238" s="24">
        <f t="shared" si="3285"/>
        <v>0.15999999999999992</v>
      </c>
      <c r="G238" s="25">
        <f t="shared" ref="G238" si="3302">E238-K238</f>
        <v>-0.10000000000000009</v>
      </c>
      <c r="H238" s="57">
        <v>1.5549999999999999</v>
      </c>
      <c r="I238" s="24">
        <f t="shared" si="3287"/>
        <v>5.9999999999999831E-2</v>
      </c>
      <c r="J238" s="25">
        <f t="shared" ref="J238" si="3303">H238-K238</f>
        <v>-0.16000000000000014</v>
      </c>
      <c r="K238" s="58">
        <v>1.7150000000000001</v>
      </c>
      <c r="L238" s="25">
        <f t="shared" si="3289"/>
        <v>-4.9999999999999822E-2</v>
      </c>
      <c r="M238" s="28">
        <v>2.3109999999999999</v>
      </c>
      <c r="N238" s="24">
        <f t="shared" ref="N238" si="3304">M238-M239</f>
        <v>-9.9999999999988987E-4</v>
      </c>
      <c r="O238" s="24">
        <f t="shared" ref="O238" si="3305">M238-K238</f>
        <v>0.59599999999999986</v>
      </c>
      <c r="P238" s="32"/>
      <c r="Q238" s="28">
        <v>13.525</v>
      </c>
      <c r="R238" s="25">
        <f t="shared" ref="R238" si="3306">Q238-Q239</f>
        <v>0.1850000000000005</v>
      </c>
      <c r="S238" s="18">
        <v>1.0797000000000001</v>
      </c>
      <c r="T238" s="8">
        <v>40.704000000000001</v>
      </c>
      <c r="U238" s="51">
        <f t="shared" ref="U238" si="3307">ROUND(T238/$U$1*S238,3)</f>
        <v>12.88</v>
      </c>
      <c r="V238" s="3">
        <f t="shared" ref="V238" si="3308">U238-U239</f>
        <v>0.19400000000000084</v>
      </c>
      <c r="W238" s="5"/>
      <c r="X238" s="12">
        <v>72.09</v>
      </c>
      <c r="Y238" s="15"/>
      <c r="Z238" s="10"/>
      <c r="AA238" s="10">
        <f t="shared" ref="AA238" si="3309">Q238-M238</f>
        <v>11.214</v>
      </c>
      <c r="AB238" s="10">
        <f t="shared" ref="AB238" si="3310">U238-M238</f>
        <v>10.569000000000001</v>
      </c>
      <c r="AC238" s="36">
        <f t="shared" ref="AC238" si="3311">H238-M238</f>
        <v>-0.75600000000000001</v>
      </c>
      <c r="AD238" s="36">
        <f t="shared" ref="AD238" si="3312">K238-M238</f>
        <v>-0.59599999999999986</v>
      </c>
      <c r="AE238" s="36">
        <f t="shared" ref="AE238" si="3313">Q238-U238</f>
        <v>0.64499999999999957</v>
      </c>
      <c r="AF238" s="36">
        <f t="shared" ref="AF238" si="3314">M238*1.15</f>
        <v>2.6576499999999998</v>
      </c>
      <c r="AG238" s="36"/>
      <c r="AH238" s="36"/>
      <c r="AI238" s="36"/>
      <c r="AJ238" s="36"/>
    </row>
    <row r="239" spans="2:36" s="6" customFormat="1" ht="18" customHeight="1" x14ac:dyDescent="0.3">
      <c r="B239" s="50"/>
      <c r="C239" s="50" t="str">
        <f>TEXT(MONTH(D239), "00") &amp; "W" &amp; INT((DAY(D239) - 1) / 7) + 2</f>
        <v>10W4</v>
      </c>
      <c r="D239" s="13">
        <v>45586</v>
      </c>
      <c r="E239" s="57">
        <v>1.4550000000000001</v>
      </c>
      <c r="F239" s="24">
        <f t="shared" si="3285"/>
        <v>-5.9999999999999831E-2</v>
      </c>
      <c r="G239" s="25">
        <f t="shared" ref="G239" si="3315">E239-K239</f>
        <v>-0.30999999999999983</v>
      </c>
      <c r="H239" s="57">
        <v>1.4950000000000001</v>
      </c>
      <c r="I239" s="24">
        <f t="shared" si="3287"/>
        <v>-0.17999999999999994</v>
      </c>
      <c r="J239" s="25">
        <f t="shared" ref="J239" si="3316">H239-K239</f>
        <v>-0.2699999999999998</v>
      </c>
      <c r="K239" s="58">
        <v>1.7649999999999999</v>
      </c>
      <c r="L239" s="25">
        <f t="shared" si="3289"/>
        <v>-6.0000000000000053E-2</v>
      </c>
      <c r="M239" s="28">
        <v>2.3119999999999998</v>
      </c>
      <c r="N239" s="24">
        <f t="shared" ref="N239" si="3317">M239-M240</f>
        <v>5.3999999999999826E-2</v>
      </c>
      <c r="O239" s="24">
        <f t="shared" ref="O239" si="3318">M239-K239</f>
        <v>0.54699999999999993</v>
      </c>
      <c r="P239" s="32"/>
      <c r="Q239" s="28">
        <v>13.34</v>
      </c>
      <c r="R239" s="25">
        <f t="shared" ref="R239" si="3319">Q239-Q240</f>
        <v>6.4999999999999503E-2</v>
      </c>
      <c r="S239" s="18">
        <v>1.0814999999999999</v>
      </c>
      <c r="T239" s="8">
        <v>40.024000000000001</v>
      </c>
      <c r="U239" s="51">
        <f t="shared" ref="U239" si="3320">ROUND(T239/$U$1*S239,3)</f>
        <v>12.686</v>
      </c>
      <c r="V239" s="3">
        <f t="shared" ref="V239" si="3321">U239-U240</f>
        <v>0.20100000000000051</v>
      </c>
      <c r="W239" s="5"/>
      <c r="X239" s="12">
        <v>70.56</v>
      </c>
      <c r="Y239" s="15"/>
      <c r="Z239" s="10"/>
      <c r="AA239" s="10">
        <f t="shared" ref="AA239" si="3322">Q239-M239</f>
        <v>11.028</v>
      </c>
      <c r="AB239" s="10">
        <f t="shared" ref="AB239" si="3323">U239-M239</f>
        <v>10.374000000000001</v>
      </c>
      <c r="AC239" s="36">
        <f t="shared" ref="AC239" si="3324">H239-M239</f>
        <v>-0.81699999999999973</v>
      </c>
      <c r="AD239" s="36">
        <f t="shared" ref="AD239" si="3325">K239-M239</f>
        <v>-0.54699999999999993</v>
      </c>
      <c r="AE239" s="36">
        <f t="shared" ref="AE239" si="3326">Q239-U239</f>
        <v>0.65399999999999991</v>
      </c>
      <c r="AF239" s="36">
        <f t="shared" ref="AF239" si="3327">M239*1.15</f>
        <v>2.6587999999999994</v>
      </c>
      <c r="AG239" s="36"/>
      <c r="AH239" s="36"/>
      <c r="AI239" s="36"/>
      <c r="AJ239" s="36"/>
    </row>
    <row r="240" spans="2:36" s="6" customFormat="1" ht="18" customHeight="1" x14ac:dyDescent="0.3">
      <c r="B240" s="50"/>
      <c r="C240" s="50" t="str">
        <f t="shared" ref="C240" si="3328">TEXT(MONTH(D240), "00") &amp; "W" &amp; INT((DAY(D240) - 1) / 7) + 1</f>
        <v>10W3</v>
      </c>
      <c r="D240" s="13">
        <v>45583</v>
      </c>
      <c r="E240" s="57">
        <v>1.5149999999999999</v>
      </c>
      <c r="F240" s="24">
        <f t="shared" si="3285"/>
        <v>-0.37000000000000011</v>
      </c>
      <c r="G240" s="25">
        <f t="shared" ref="G240" si="3329">E240-K240</f>
        <v>-0.31000000000000005</v>
      </c>
      <c r="H240" s="57">
        <v>1.675</v>
      </c>
      <c r="I240" s="24">
        <f t="shared" si="3287"/>
        <v>-0.26</v>
      </c>
      <c r="J240" s="25">
        <f t="shared" ref="J240" si="3330">H240-K240</f>
        <v>-0.14999999999999991</v>
      </c>
      <c r="K240" s="58">
        <v>1.825</v>
      </c>
      <c r="L240" s="25">
        <f t="shared" si="3289"/>
        <v>-0.36499999999999999</v>
      </c>
      <c r="M240" s="28">
        <v>2.258</v>
      </c>
      <c r="N240" s="24">
        <f t="shared" ref="N240" si="3331">M240-M241</f>
        <v>-8.8999999999999968E-2</v>
      </c>
      <c r="O240" s="24">
        <f t="shared" ref="O240" si="3332">M240-K240</f>
        <v>0.43300000000000005</v>
      </c>
      <c r="P240" s="32"/>
      <c r="Q240" s="28">
        <v>13.275</v>
      </c>
      <c r="R240" s="25">
        <f t="shared" ref="R240" si="3333">Q240-Q241</f>
        <v>-0.21999999999999886</v>
      </c>
      <c r="S240" s="18">
        <v>1.0866</v>
      </c>
      <c r="T240" s="8">
        <v>39.204000000000001</v>
      </c>
      <c r="U240" s="51">
        <f t="shared" ref="U240" si="3334">ROUND(T240/$U$1*S240,3)</f>
        <v>12.484999999999999</v>
      </c>
      <c r="V240" s="3">
        <f t="shared" ref="V240" si="3335">U240-U241</f>
        <v>-0.10100000000000087</v>
      </c>
      <c r="W240" s="5"/>
      <c r="X240" s="12">
        <v>69.22</v>
      </c>
      <c r="Y240" s="15"/>
      <c r="Z240" s="10"/>
      <c r="AA240" s="10">
        <f t="shared" ref="AA240" si="3336">Q240-M240</f>
        <v>11.016999999999999</v>
      </c>
      <c r="AB240" s="10">
        <f t="shared" ref="AB240" si="3337">U240-M240</f>
        <v>10.227</v>
      </c>
      <c r="AC240" s="36">
        <f t="shared" ref="AC240" si="3338">H240-M240</f>
        <v>-0.58299999999999996</v>
      </c>
      <c r="AD240" s="36">
        <f t="shared" ref="AD240" si="3339">K240-M240</f>
        <v>-0.43300000000000005</v>
      </c>
      <c r="AE240" s="36">
        <f t="shared" ref="AE240" si="3340">Q240-U240</f>
        <v>0.79000000000000092</v>
      </c>
      <c r="AF240" s="36">
        <f t="shared" ref="AF240" si="3341">M240*1.15</f>
        <v>2.5966999999999998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 t="shared" ref="C241" si="3342">TEXT(MONTH(D241), "00") &amp; "W" &amp; INT((DAY(D241) - 1) / 7) + 1</f>
        <v>10W3</v>
      </c>
      <c r="D241" s="13">
        <v>45582</v>
      </c>
      <c r="E241" s="57">
        <v>1.885</v>
      </c>
      <c r="F241" s="24">
        <f t="shared" si="3285"/>
        <v>-0.11999999999999988</v>
      </c>
      <c r="G241" s="25">
        <f t="shared" ref="G241" si="3343">E241-K241</f>
        <v>-0.30499999999999994</v>
      </c>
      <c r="H241" s="57">
        <v>1.9350000000000001</v>
      </c>
      <c r="I241" s="24">
        <f t="shared" si="3287"/>
        <v>-8.0000000000000071E-2</v>
      </c>
      <c r="J241" s="25">
        <f t="shared" ref="J241" si="3344">H241-K241</f>
        <v>-0.25499999999999989</v>
      </c>
      <c r="K241" s="58">
        <v>2.19</v>
      </c>
      <c r="L241" s="25">
        <f t="shared" si="3289"/>
        <v>-2.0000000000000018E-2</v>
      </c>
      <c r="M241" s="28">
        <v>2.347</v>
      </c>
      <c r="N241" s="24">
        <f t="shared" ref="N241" si="3345">M241-M242</f>
        <v>-2.0000000000000018E-2</v>
      </c>
      <c r="O241" s="24">
        <f t="shared" ref="O241" si="3346">M241-K241</f>
        <v>0.15700000000000003</v>
      </c>
      <c r="P241" s="32"/>
      <c r="Q241" s="28">
        <v>13.494999999999999</v>
      </c>
      <c r="R241" s="25">
        <f t="shared" ref="R241" si="3347">Q241-Q242</f>
        <v>2.9999999999999361E-2</v>
      </c>
      <c r="S241" s="18">
        <v>1.0831</v>
      </c>
      <c r="T241" s="8">
        <v>39.65</v>
      </c>
      <c r="U241" s="51">
        <f t="shared" ref="U241" si="3348">ROUND(T241/$U$1*S241,3)</f>
        <v>12.586</v>
      </c>
      <c r="V241" s="3">
        <f t="shared" ref="V241" si="3349">U241-U242</f>
        <v>9.5000000000000639E-2</v>
      </c>
      <c r="W241" s="5"/>
      <c r="X241" s="12">
        <v>70.67</v>
      </c>
      <c r="Y241" s="15"/>
      <c r="Z241" s="10"/>
      <c r="AA241" s="10">
        <f t="shared" ref="AA241" si="3350">Q241-M241</f>
        <v>11.148</v>
      </c>
      <c r="AB241" s="10">
        <f t="shared" ref="AB241" si="3351">U241-M241</f>
        <v>10.239000000000001</v>
      </c>
      <c r="AC241" s="36">
        <f t="shared" ref="AC241" si="3352">H241-M241</f>
        <v>-0.41199999999999992</v>
      </c>
      <c r="AD241" s="36">
        <f t="shared" ref="AD241" si="3353">K241-M241</f>
        <v>-0.15700000000000003</v>
      </c>
      <c r="AE241" s="36">
        <f t="shared" ref="AE241" si="3354">Q241-U241</f>
        <v>0.90899999999999892</v>
      </c>
      <c r="AF241" s="36">
        <f t="shared" ref="AF241" si="3355">M241*1.15</f>
        <v>2.6990499999999997</v>
      </c>
      <c r="AG241" s="36"/>
      <c r="AH241" s="36"/>
      <c r="AI241" s="36"/>
      <c r="AJ241" s="36"/>
    </row>
    <row r="242" spans="1:36" s="6" customFormat="1" ht="18" customHeight="1" x14ac:dyDescent="0.3">
      <c r="B242" s="50"/>
      <c r="C242" s="50" t="str">
        <f t="shared" ref="C242" si="3356">TEXT(MONTH(D242), "00") &amp; "W" &amp; INT((DAY(D242) - 1) / 7) + 1</f>
        <v>10W3</v>
      </c>
      <c r="D242" s="13">
        <v>45581</v>
      </c>
      <c r="E242" s="57">
        <v>2.0049999999999999</v>
      </c>
      <c r="F242" s="24">
        <f t="shared" si="3285"/>
        <v>-6.0000000000000053E-2</v>
      </c>
      <c r="G242" s="25">
        <f t="shared" ref="G242" si="3357">E242-K242</f>
        <v>-0.20500000000000007</v>
      </c>
      <c r="H242" s="57">
        <v>2.0150000000000001</v>
      </c>
      <c r="I242" s="24">
        <f t="shared" si="3287"/>
        <v>-6.999999999999984E-2</v>
      </c>
      <c r="J242" s="25">
        <f t="shared" ref="J242" si="3358">H242-K242</f>
        <v>-0.19499999999999984</v>
      </c>
      <c r="K242" s="58">
        <v>2.21</v>
      </c>
      <c r="L242" s="25">
        <f t="shared" si="3289"/>
        <v>-0.16000000000000014</v>
      </c>
      <c r="M242" s="28">
        <v>2.367</v>
      </c>
      <c r="N242" s="24">
        <f t="shared" ref="N242" si="3359">M242-M243</f>
        <v>-0.13100000000000023</v>
      </c>
      <c r="O242" s="24">
        <f t="shared" ref="O242" si="3360">M242-K242</f>
        <v>0.15700000000000003</v>
      </c>
      <c r="P242" s="32"/>
      <c r="Q242" s="28">
        <v>13.465</v>
      </c>
      <c r="R242" s="25">
        <f t="shared" ref="R242" si="3361">Q242-Q243</f>
        <v>0.35599999999999987</v>
      </c>
      <c r="S242" s="18">
        <v>1.0861000000000001</v>
      </c>
      <c r="T242" s="8">
        <v>39.241</v>
      </c>
      <c r="U242" s="51">
        <f t="shared" ref="U242" si="3362">ROUND(T242/$U$1*S242,3)</f>
        <v>12.491</v>
      </c>
      <c r="V242" s="3">
        <f t="shared" ref="V242" si="3363">U242-U243</f>
        <v>-0.26699999999999946</v>
      </c>
      <c r="W242" s="5"/>
      <c r="X242" s="12">
        <v>70.39</v>
      </c>
      <c r="Y242" s="15"/>
      <c r="Z242" s="10"/>
      <c r="AA242" s="10">
        <f t="shared" ref="AA242" si="3364">Q242-M242</f>
        <v>11.097999999999999</v>
      </c>
      <c r="AB242" s="10">
        <f t="shared" ref="AB242" si="3365">U242-M242</f>
        <v>10.123999999999999</v>
      </c>
      <c r="AC242" s="36">
        <f t="shared" ref="AC242" si="3366">H242-M242</f>
        <v>-0.35199999999999987</v>
      </c>
      <c r="AD242" s="36">
        <f t="shared" ref="AD242" si="3367">K242-M242</f>
        <v>-0.15700000000000003</v>
      </c>
      <c r="AE242" s="36">
        <f t="shared" ref="AE242" si="3368">Q242-U242</f>
        <v>0.9740000000000002</v>
      </c>
      <c r="AF242" s="36">
        <f t="shared" ref="AF242" si="3369">M242*1.15</f>
        <v>2.7220499999999999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 t="shared" ref="C243:C248" si="3370">TEXT(MONTH(D243), "00") &amp; "W" &amp; INT((DAY(D243) - 1) / 7) + 1</f>
        <v>10W3</v>
      </c>
      <c r="D243" s="13">
        <v>45580</v>
      </c>
      <c r="E243" s="57">
        <v>2.0649999999999999</v>
      </c>
      <c r="F243" s="24">
        <f>E243-E245</f>
        <v>-6.999999999999984E-2</v>
      </c>
      <c r="G243" s="25">
        <f t="shared" ref="G243" si="3371">E243-K243</f>
        <v>-0.30500000000000016</v>
      </c>
      <c r="H243" s="57">
        <v>2.085</v>
      </c>
      <c r="I243" s="24">
        <f>H243-H245</f>
        <v>-3.0000000000000249E-2</v>
      </c>
      <c r="J243" s="25">
        <f t="shared" ref="J243" si="3372">H243-K243</f>
        <v>-0.28500000000000014</v>
      </c>
      <c r="K243" s="58">
        <v>2.37</v>
      </c>
      <c r="L243" s="25">
        <f>K243-K245</f>
        <v>7.5000000000000178E-2</v>
      </c>
      <c r="M243" s="28">
        <v>2.4980000000000002</v>
      </c>
      <c r="N243" s="24">
        <f t="shared" ref="N243" si="3373">M243-M244</f>
        <v>4.0000000000000036E-3</v>
      </c>
      <c r="O243" s="24">
        <f t="shared" ref="O243" si="3374">M243-K243</f>
        <v>0.12800000000000011</v>
      </c>
      <c r="P243" s="32"/>
      <c r="Q243" s="28">
        <v>13.109</v>
      </c>
      <c r="R243" s="25">
        <f t="shared" ref="R243" si="3375">Q243-Q244</f>
        <v>3.9999999999995595E-3</v>
      </c>
      <c r="S243" s="18">
        <v>1.089</v>
      </c>
      <c r="T243" s="8">
        <v>39.972999999999999</v>
      </c>
      <c r="U243" s="51">
        <f t="shared" ref="U243" si="3376">ROUND(T243/$U$1*S243,3)</f>
        <v>12.757999999999999</v>
      </c>
      <c r="V243" s="3">
        <f t="shared" ref="V243" si="3377">U243-U244</f>
        <v>-0.21000000000000085</v>
      </c>
      <c r="W243" s="5"/>
      <c r="X243" s="12">
        <v>70.58</v>
      </c>
      <c r="Y243" s="15"/>
      <c r="Z243" s="10"/>
      <c r="AA243" s="10">
        <f t="shared" ref="AA243" si="3378">Q243-M243</f>
        <v>10.611000000000001</v>
      </c>
      <c r="AB243" s="10">
        <f t="shared" ref="AB243" si="3379">U243-M243</f>
        <v>10.259999999999998</v>
      </c>
      <c r="AC243" s="36">
        <f t="shared" ref="AC243" si="3380">H243-M243</f>
        <v>-0.41300000000000026</v>
      </c>
      <c r="AD243" s="36">
        <f t="shared" ref="AD243" si="3381">K243-M243</f>
        <v>-0.12800000000000011</v>
      </c>
      <c r="AE243" s="36">
        <f t="shared" ref="AE243" si="3382">Q243-U243</f>
        <v>0.35100000000000087</v>
      </c>
      <c r="AF243" s="36">
        <f t="shared" ref="AF243" si="3383">M243*1.15</f>
        <v>2.8727</v>
      </c>
      <c r="AG243" s="36"/>
      <c r="AH243" s="36"/>
      <c r="AI243" s="36"/>
      <c r="AJ243" s="36"/>
    </row>
    <row r="244" spans="1:36" s="6" customFormat="1" ht="18" customHeight="1" x14ac:dyDescent="0.3">
      <c r="A244" s="6" t="s">
        <v>89</v>
      </c>
      <c r="B244" s="50"/>
      <c r="C244" s="50" t="str">
        <f>TEXT(MONTH(D244), "00") &amp; "W" &amp; INT((DAY(D244) - 1) / 7) + 2</f>
        <v>10W3</v>
      </c>
      <c r="D244" s="13">
        <v>45579</v>
      </c>
      <c r="E244" s="54" t="s">
        <v>81</v>
      </c>
      <c r="F244" s="24" t="e">
        <f t="shared" ref="F244" si="3384">E244-E245</f>
        <v>#VALUE!</v>
      </c>
      <c r="G244" s="25" t="e">
        <f t="shared" ref="G244" si="3385">E244-K244</f>
        <v>#VALUE!</v>
      </c>
      <c r="H244" s="54" t="s">
        <v>81</v>
      </c>
      <c r="I244" s="24" t="e">
        <f t="shared" ref="I244" si="3386">H244-H245</f>
        <v>#VALUE!</v>
      </c>
      <c r="J244" s="25" t="e">
        <f t="shared" ref="J244" si="3387">H244-K244</f>
        <v>#VALUE!</v>
      </c>
      <c r="K244" s="56" t="s">
        <v>81</v>
      </c>
      <c r="L244" s="25" t="e">
        <f t="shared" ref="L244" si="3388">K244-K245</f>
        <v>#VALUE!</v>
      </c>
      <c r="M244" s="28">
        <v>2.4940000000000002</v>
      </c>
      <c r="N244" s="24">
        <f t="shared" ref="N244" si="3389">M244-M245</f>
        <v>-0.1379999999999999</v>
      </c>
      <c r="O244" s="24" t="e">
        <f t="shared" ref="O244" si="3390">M244-K244</f>
        <v>#VALUE!</v>
      </c>
      <c r="P244" s="32"/>
      <c r="Q244" s="28">
        <v>13.105</v>
      </c>
      <c r="R244" s="25">
        <f t="shared" ref="R244" si="3391">Q244-Q245</f>
        <v>2.5000000000000355E-2</v>
      </c>
      <c r="S244" s="18">
        <v>1.0909</v>
      </c>
      <c r="T244" s="8">
        <v>40.558999999999997</v>
      </c>
      <c r="U244" s="51">
        <f t="shared" ref="U244" si="3392">ROUND(T244/$U$1*S244,3)</f>
        <v>12.968</v>
      </c>
      <c r="V244" s="3">
        <f t="shared" ref="V244" si="3393">U244-U245</f>
        <v>0.1850000000000005</v>
      </c>
      <c r="W244" s="5"/>
      <c r="X244" s="12">
        <v>73.83</v>
      </c>
      <c r="Y244" s="15"/>
      <c r="Z244" s="10"/>
      <c r="AA244" s="10">
        <f t="shared" ref="AA244" si="3394">Q244-M244</f>
        <v>10.611000000000001</v>
      </c>
      <c r="AB244" s="10">
        <f t="shared" ref="AB244" si="3395">U244-M244</f>
        <v>10.474</v>
      </c>
      <c r="AC244" s="36" t="e">
        <f t="shared" ref="AC244" si="3396">H244-M244</f>
        <v>#VALUE!</v>
      </c>
      <c r="AD244" s="36" t="e">
        <f t="shared" ref="AD244" si="3397">K244-M244</f>
        <v>#VALUE!</v>
      </c>
      <c r="AE244" s="36">
        <f t="shared" ref="AE244" si="3398">Q244-U244</f>
        <v>0.13700000000000045</v>
      </c>
      <c r="AF244" s="36">
        <f t="shared" ref="AF244" si="3399">M244*1.15</f>
        <v>2.8681000000000001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si="3370"/>
        <v>10W2</v>
      </c>
      <c r="D245" s="13">
        <v>45576</v>
      </c>
      <c r="E245" s="23">
        <v>2.1349999999999998</v>
      </c>
      <c r="F245" s="24">
        <f t="shared" ref="F245" si="3400">E245-E246</f>
        <v>-2.0000000000000018E-2</v>
      </c>
      <c r="G245" s="25">
        <f t="shared" ref="G245" si="3401">E245-K245</f>
        <v>-0.16000000000000014</v>
      </c>
      <c r="H245" s="23">
        <v>2.1150000000000002</v>
      </c>
      <c r="I245" s="24">
        <f t="shared" ref="I245" si="3402">H245-H246</f>
        <v>-1.499999999999968E-2</v>
      </c>
      <c r="J245" s="25">
        <f t="shared" ref="J245" si="3403">H245-K245</f>
        <v>-0.17999999999999972</v>
      </c>
      <c r="K245" s="28">
        <v>2.2949999999999999</v>
      </c>
      <c r="L245" s="25">
        <f t="shared" ref="L245" si="3404">K245-K246</f>
        <v>3.5000000000000142E-2</v>
      </c>
      <c r="M245" s="28">
        <v>2.6320000000000001</v>
      </c>
      <c r="N245" s="24">
        <f t="shared" ref="N245" si="3405">M245-M246</f>
        <v>-4.2999999999999705E-2</v>
      </c>
      <c r="O245" s="24">
        <f t="shared" ref="O245" si="3406">M245-K245</f>
        <v>0.33700000000000019</v>
      </c>
      <c r="P245" s="32"/>
      <c r="Q245" s="28">
        <v>13.08</v>
      </c>
      <c r="R245" s="25">
        <f t="shared" ref="R245" si="3407">Q245-Q246</f>
        <v>5.0000000000007816E-3</v>
      </c>
      <c r="S245" s="18">
        <v>1.0936999999999999</v>
      </c>
      <c r="T245" s="8">
        <v>39.878999999999998</v>
      </c>
      <c r="U245" s="51">
        <f t="shared" ref="U245" si="3408">ROUND(T245/$U$1*S245,3)</f>
        <v>12.782999999999999</v>
      </c>
      <c r="V245" s="3">
        <f t="shared" ref="V245" si="3409">U245-U246</f>
        <v>-0.13000000000000078</v>
      </c>
      <c r="W245" s="5"/>
      <c r="X245" s="12">
        <v>75.56</v>
      </c>
      <c r="Y245" s="15"/>
      <c r="Z245" s="10"/>
      <c r="AA245" s="10">
        <f t="shared" ref="AA245" si="3410">Q245-M245</f>
        <v>10.448</v>
      </c>
      <c r="AB245" s="10">
        <f t="shared" ref="AB245" si="3411">U245-M245</f>
        <v>10.151</v>
      </c>
      <c r="AC245" s="36">
        <f t="shared" ref="AC245" si="3412">H245-M245</f>
        <v>-0.5169999999999999</v>
      </c>
      <c r="AD245" s="36">
        <f t="shared" ref="AD245" si="3413">K245-M245</f>
        <v>-0.33700000000000019</v>
      </c>
      <c r="AE245" s="36">
        <f t="shared" ref="AE245" si="3414">Q245-U245</f>
        <v>0.2970000000000006</v>
      </c>
      <c r="AF245" s="36">
        <f t="shared" ref="AF245" si="3415">M245*1.15</f>
        <v>3.0267999999999997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 t="shared" si="3370"/>
        <v>10W2</v>
      </c>
      <c r="D246" s="13">
        <v>45575</v>
      </c>
      <c r="E246" s="23">
        <v>2.1549999999999998</v>
      </c>
      <c r="F246" s="24">
        <f t="shared" ref="F246" si="3416">E246-E247</f>
        <v>-0.10000000000000009</v>
      </c>
      <c r="G246" s="25">
        <f t="shared" ref="G246" si="3417">E246-K246</f>
        <v>-0.10499999999999998</v>
      </c>
      <c r="H246" s="23">
        <v>2.13</v>
      </c>
      <c r="I246" s="24">
        <f t="shared" ref="I246" si="3418">H246-H247</f>
        <v>-0.10000000000000009</v>
      </c>
      <c r="J246" s="25">
        <f t="shared" ref="J246" si="3419">H246-K246</f>
        <v>-0.12999999999999989</v>
      </c>
      <c r="K246" s="28">
        <v>2.2599999999999998</v>
      </c>
      <c r="L246" s="25">
        <f t="shared" ref="L246" si="3420">K246-K247</f>
        <v>-0.15500000000000025</v>
      </c>
      <c r="M246" s="28">
        <v>2.6749999999999998</v>
      </c>
      <c r="N246" s="24">
        <f t="shared" ref="N246" si="3421">M246-M247</f>
        <v>1.499999999999968E-2</v>
      </c>
      <c r="O246" s="24">
        <f t="shared" ref="O246" si="3422">M246-K246</f>
        <v>0.41500000000000004</v>
      </c>
      <c r="P246" s="32"/>
      <c r="Q246" s="28">
        <v>13.074999999999999</v>
      </c>
      <c r="R246" s="25">
        <f t="shared" ref="R246" si="3423">Q246-Q247</f>
        <v>4.9999999999990052E-3</v>
      </c>
      <c r="S246" s="18">
        <v>1.0934999999999999</v>
      </c>
      <c r="T246" s="8">
        <v>40.292999999999999</v>
      </c>
      <c r="U246" s="51">
        <f t="shared" ref="U246" si="3424">ROUND(T246/$U$1*S246,3)</f>
        <v>12.913</v>
      </c>
      <c r="V246" s="3">
        <f t="shared" ref="V246" si="3425">U246-U247</f>
        <v>0.62100000000000044</v>
      </c>
      <c r="W246" s="5"/>
      <c r="X246" s="12">
        <v>75.849999999999994</v>
      </c>
      <c r="Y246" s="15"/>
      <c r="Z246" s="10"/>
      <c r="AA246" s="10">
        <f t="shared" ref="AA246" si="3426">Q246-M246</f>
        <v>10.399999999999999</v>
      </c>
      <c r="AB246" s="10">
        <f t="shared" ref="AB246" si="3427">U246-M246</f>
        <v>10.238</v>
      </c>
      <c r="AC246" s="36">
        <f t="shared" ref="AC246" si="3428">H246-M246</f>
        <v>-0.54499999999999993</v>
      </c>
      <c r="AD246" s="36">
        <f t="shared" ref="AD246" si="3429">K246-M246</f>
        <v>-0.41500000000000004</v>
      </c>
      <c r="AE246" s="36">
        <f t="shared" ref="AE246" si="3430">Q246-U246</f>
        <v>0.16199999999999903</v>
      </c>
      <c r="AF246" s="36">
        <f t="shared" ref="AF246" si="3431">M246*1.15</f>
        <v>3.0762499999999995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 t="shared" si="3370"/>
        <v>10W2</v>
      </c>
      <c r="D247" s="13">
        <v>45574</v>
      </c>
      <c r="E247" s="23">
        <v>2.2549999999999999</v>
      </c>
      <c r="F247" s="24">
        <f t="shared" ref="F247" si="3432">E247-E248</f>
        <v>-6.0000000000000053E-2</v>
      </c>
      <c r="G247" s="25">
        <f t="shared" ref="G247" si="3433">E247-K247</f>
        <v>-0.16000000000000014</v>
      </c>
      <c r="H247" s="23">
        <v>2.23</v>
      </c>
      <c r="I247" s="24">
        <f t="shared" ref="I247" si="3434">H247-H248</f>
        <v>-4.4999999999999929E-2</v>
      </c>
      <c r="J247" s="25">
        <f t="shared" ref="J247" si="3435">H247-K247</f>
        <v>-0.18500000000000005</v>
      </c>
      <c r="K247" s="28">
        <v>2.415</v>
      </c>
      <c r="L247" s="25">
        <f t="shared" ref="L247" si="3436">K247-K248</f>
        <v>2.0000000000000018E-2</v>
      </c>
      <c r="M247" s="28">
        <v>2.66</v>
      </c>
      <c r="N247" s="24">
        <f t="shared" ref="N247" si="3437">M247-M248</f>
        <v>-7.2999999999999954E-2</v>
      </c>
      <c r="O247" s="24">
        <f t="shared" ref="O247" si="3438">M247-K247</f>
        <v>0.24500000000000011</v>
      </c>
      <c r="P247" s="32"/>
      <c r="Q247" s="28">
        <v>13.07</v>
      </c>
      <c r="R247" s="25">
        <f t="shared" ref="R247" si="3439">Q247-Q248</f>
        <v>-2.5000000000000355E-2</v>
      </c>
      <c r="S247" s="18">
        <v>1.0939000000000001</v>
      </c>
      <c r="T247" s="8">
        <v>38.341000000000001</v>
      </c>
      <c r="U247" s="51">
        <f t="shared" ref="U247" si="3440">ROUND(T247/$U$1*S247,3)</f>
        <v>12.292</v>
      </c>
      <c r="V247" s="3">
        <f t="shared" ref="V247" si="3441">U247-U248</f>
        <v>-0.23199999999999932</v>
      </c>
      <c r="W247" s="5"/>
      <c r="X247" s="12">
        <v>73.239999999999995</v>
      </c>
      <c r="Y247" s="15"/>
      <c r="Z247" s="10"/>
      <c r="AA247" s="10">
        <f t="shared" ref="AA247" si="3442">Q247-M247</f>
        <v>10.41</v>
      </c>
      <c r="AB247" s="10">
        <f t="shared" ref="AB247" si="3443">U247-M247</f>
        <v>9.6319999999999997</v>
      </c>
      <c r="AC247" s="36">
        <f t="shared" ref="AC247" si="3444">H247-M247</f>
        <v>-0.43000000000000016</v>
      </c>
      <c r="AD247" s="36">
        <f t="shared" ref="AD247" si="3445">K247-M247</f>
        <v>-0.24500000000000011</v>
      </c>
      <c r="AE247" s="36">
        <f t="shared" ref="AE247" si="3446">Q247-U247</f>
        <v>0.77800000000000047</v>
      </c>
      <c r="AF247" s="36">
        <f t="shared" ref="AF247" si="3447">M247*1.15</f>
        <v>3.0589999999999997</v>
      </c>
      <c r="AG247" s="36"/>
      <c r="AH247" s="36"/>
      <c r="AI247" s="36"/>
      <c r="AJ247" s="36"/>
    </row>
    <row r="248" spans="1:36" s="6" customFormat="1" ht="18" customHeight="1" x14ac:dyDescent="0.3">
      <c r="B248" s="50"/>
      <c r="C248" s="50" t="str">
        <f t="shared" si="3370"/>
        <v>10W2</v>
      </c>
      <c r="D248" s="13">
        <v>45573</v>
      </c>
      <c r="E248" s="23">
        <v>2.3149999999999999</v>
      </c>
      <c r="F248" s="24">
        <f t="shared" ref="F248" si="3448">E248-E249</f>
        <v>-7.5000000000000178E-2</v>
      </c>
      <c r="G248" s="25">
        <f t="shared" ref="G248" si="3449">E248-K248</f>
        <v>-8.0000000000000071E-2</v>
      </c>
      <c r="H248" s="23">
        <v>2.2749999999999999</v>
      </c>
      <c r="I248" s="24">
        <f t="shared" ref="I248" si="3450">H248-H249</f>
        <v>-7.0000000000000284E-2</v>
      </c>
      <c r="J248" s="25">
        <f t="shared" ref="J248" si="3451">H248-K248</f>
        <v>-0.12000000000000011</v>
      </c>
      <c r="K248" s="28">
        <v>2.395</v>
      </c>
      <c r="L248" s="25">
        <f t="shared" ref="L248" si="3452">K248-K249</f>
        <v>-0.12999999999999989</v>
      </c>
      <c r="M248" s="28">
        <v>2.7330000000000001</v>
      </c>
      <c r="N248" s="24">
        <f t="shared" ref="N248" si="3453">M248-M249</f>
        <v>-1.2999999999999901E-2</v>
      </c>
      <c r="O248" s="24">
        <f t="shared" ref="O248" si="3454">M248-K248</f>
        <v>0.33800000000000008</v>
      </c>
      <c r="P248" s="32"/>
      <c r="Q248" s="28">
        <v>13.095000000000001</v>
      </c>
      <c r="R248" s="25">
        <f t="shared" ref="R248" si="3455">Q248-Q249</f>
        <v>-3.9999999999999147E-2</v>
      </c>
      <c r="S248" s="18">
        <v>1.0980000000000001</v>
      </c>
      <c r="T248" s="8">
        <v>38.918999999999997</v>
      </c>
      <c r="U248" s="51">
        <f t="shared" ref="U248" si="3456">ROUND(T248/$U$1*S248,3)</f>
        <v>12.523999999999999</v>
      </c>
      <c r="V248" s="3">
        <f t="shared" ref="V248" si="3457">U248-U249</f>
        <v>-0.42000000000000171</v>
      </c>
      <c r="W248" s="5"/>
      <c r="X248" s="12">
        <v>73.569999999999993</v>
      </c>
      <c r="Y248" s="15"/>
      <c r="Z248" s="10"/>
      <c r="AA248" s="10">
        <f t="shared" ref="AA248" si="3458">Q248-M248</f>
        <v>10.362</v>
      </c>
      <c r="AB248" s="10">
        <f t="shared" ref="AB248" si="3459">U248-M248</f>
        <v>9.7909999999999986</v>
      </c>
      <c r="AC248" s="36">
        <f t="shared" ref="AC248" si="3460">H248-M248</f>
        <v>-0.45800000000000018</v>
      </c>
      <c r="AD248" s="36">
        <f t="shared" ref="AD248" si="3461">K248-M248</f>
        <v>-0.33800000000000008</v>
      </c>
      <c r="AE248" s="36">
        <f t="shared" ref="AE248" si="3462">Q248-U248</f>
        <v>0.57100000000000151</v>
      </c>
      <c r="AF248" s="36">
        <f t="shared" ref="AF248" si="3463">M248*1.15</f>
        <v>3.1429499999999999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>TEXT(MONTH(D249), "00") &amp; "W" &amp; INT((DAY(D249) - 1) / 7) + 2</f>
        <v>10W2</v>
      </c>
      <c r="D249" s="13">
        <v>45572</v>
      </c>
      <c r="E249" s="23">
        <v>2.39</v>
      </c>
      <c r="F249" s="24">
        <f t="shared" ref="F249" si="3464">E249-E250</f>
        <v>0.11000000000000032</v>
      </c>
      <c r="G249" s="25">
        <f t="shared" ref="G249" si="3465">E249-K249</f>
        <v>-0.13499999999999979</v>
      </c>
      <c r="H249" s="23">
        <v>2.3450000000000002</v>
      </c>
      <c r="I249" s="24">
        <f t="shared" ref="I249" si="3466">H249-H250</f>
        <v>7.5000000000000178E-2</v>
      </c>
      <c r="J249" s="25">
        <f t="shared" ref="J249" si="3467">H249-K249</f>
        <v>-0.17999999999999972</v>
      </c>
      <c r="K249" s="28">
        <v>2.5249999999999999</v>
      </c>
      <c r="L249" s="25">
        <f t="shared" ref="L249" si="3468">K249-K250</f>
        <v>-2.4999999999999911E-2</v>
      </c>
      <c r="M249" s="28">
        <v>2.746</v>
      </c>
      <c r="N249" s="24">
        <f t="shared" ref="N249" si="3469">M249-M250</f>
        <v>-0.1080000000000001</v>
      </c>
      <c r="O249" s="24">
        <f t="shared" ref="O249" si="3470">M249-K249</f>
        <v>0.22100000000000009</v>
      </c>
      <c r="P249" s="32"/>
      <c r="Q249" s="28">
        <v>13.135</v>
      </c>
      <c r="R249" s="25">
        <f t="shared" ref="R249" si="3471">Q249-Q250</f>
        <v>4.4999999999999929E-2</v>
      </c>
      <c r="S249" s="18">
        <v>1.0973999999999999</v>
      </c>
      <c r="T249" s="8">
        <v>40.244</v>
      </c>
      <c r="U249" s="51">
        <f t="shared" ref="U249" si="3472">ROUND(T249/$U$1*S249,3)</f>
        <v>12.944000000000001</v>
      </c>
      <c r="V249" s="3">
        <f t="shared" ref="V249" si="3473">U249-U250</f>
        <v>-0.23899999999999899</v>
      </c>
      <c r="W249" s="5"/>
      <c r="X249" s="12">
        <v>77.14</v>
      </c>
      <c r="Y249" s="15"/>
      <c r="Z249" s="10"/>
      <c r="AA249" s="10">
        <f t="shared" ref="AA249" si="3474">Q249-M249</f>
        <v>10.388999999999999</v>
      </c>
      <c r="AB249" s="10">
        <f t="shared" ref="AB249" si="3475">U249-M249</f>
        <v>10.198</v>
      </c>
      <c r="AC249" s="36">
        <f t="shared" ref="AC249" si="3476">H249-M249</f>
        <v>-0.4009999999999998</v>
      </c>
      <c r="AD249" s="36">
        <f t="shared" ref="AD249" si="3477">K249-M249</f>
        <v>-0.22100000000000009</v>
      </c>
      <c r="AE249" s="36">
        <f t="shared" ref="AE249" si="3478">Q249-U249</f>
        <v>0.19099999999999895</v>
      </c>
      <c r="AF249" s="36">
        <f t="shared" ref="AF249" si="3479">M249*1.15</f>
        <v>3.1578999999999997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ref="C250" si="3480">TEXT(MONTH(D250), "00") &amp; "W" &amp; INT((DAY(D250) - 1) / 7) + 1</f>
        <v>10W1</v>
      </c>
      <c r="D250" s="13">
        <v>45569</v>
      </c>
      <c r="E250" s="23">
        <v>2.2799999999999998</v>
      </c>
      <c r="F250" s="24">
        <f t="shared" ref="F250" si="3481">E250-E251</f>
        <v>-0.22500000000000009</v>
      </c>
      <c r="G250" s="25">
        <f t="shared" ref="G250" si="3482">E250-K250</f>
        <v>-0.27</v>
      </c>
      <c r="H250" s="23">
        <v>2.27</v>
      </c>
      <c r="I250" s="24">
        <f t="shared" ref="I250" si="3483">H250-H251</f>
        <v>-0.25</v>
      </c>
      <c r="J250" s="25">
        <f t="shared" ref="J250" si="3484">H250-K250</f>
        <v>-0.2799999999999998</v>
      </c>
      <c r="K250" s="28">
        <v>2.5499999999999998</v>
      </c>
      <c r="L250" s="25">
        <f t="shared" ref="L250" si="3485">K250-K251</f>
        <v>-0.19000000000000039</v>
      </c>
      <c r="M250" s="28">
        <v>2.8540000000000001</v>
      </c>
      <c r="N250" s="24">
        <f t="shared" ref="N250" si="3486">M250-M251</f>
        <v>-0.1160000000000001</v>
      </c>
      <c r="O250" s="24">
        <f t="shared" ref="O250" si="3487">M250-K250</f>
        <v>0.30400000000000027</v>
      </c>
      <c r="P250" s="32"/>
      <c r="Q250" s="28">
        <v>13.09</v>
      </c>
      <c r="R250" s="25">
        <f t="shared" ref="R250" si="3488">Q250-Q251</f>
        <v>-5.0000000000007816E-3</v>
      </c>
      <c r="S250" s="18">
        <v>1.0975999999999999</v>
      </c>
      <c r="T250" s="8">
        <v>40.98</v>
      </c>
      <c r="U250" s="51">
        <f t="shared" ref="U250" si="3489">ROUND(T250/$U$1*S250,3)</f>
        <v>13.183</v>
      </c>
      <c r="V250" s="3">
        <f t="shared" ref="V250" si="3490">U250-U251</f>
        <v>0.27899999999999991</v>
      </c>
      <c r="W250" s="5"/>
      <c r="X250" s="12">
        <v>74.38</v>
      </c>
      <c r="Y250" s="15"/>
      <c r="Z250" s="10"/>
      <c r="AA250" s="10">
        <f t="shared" ref="AA250" si="3491">Q250-M250</f>
        <v>10.236000000000001</v>
      </c>
      <c r="AB250" s="10">
        <f t="shared" ref="AB250" si="3492">U250-M250</f>
        <v>10.329000000000001</v>
      </c>
      <c r="AC250" s="36">
        <f t="shared" ref="AC250" si="3493">H250-M250</f>
        <v>-0.58400000000000007</v>
      </c>
      <c r="AD250" s="36">
        <f t="shared" ref="AD250" si="3494">K250-M250</f>
        <v>-0.30400000000000027</v>
      </c>
      <c r="AE250" s="36">
        <f t="shared" ref="AE250" si="3495">Q250-U250</f>
        <v>-9.2999999999999972E-2</v>
      </c>
      <c r="AF250" s="36">
        <f t="shared" ref="AF250" si="3496">M250*1.15</f>
        <v>3.2820999999999998</v>
      </c>
      <c r="AG250" s="36"/>
      <c r="AH250" s="36"/>
      <c r="AI250" s="36"/>
      <c r="AJ250" s="36"/>
    </row>
    <row r="251" spans="1:36" s="6" customFormat="1" ht="18" customHeight="1" x14ac:dyDescent="0.3">
      <c r="B251" s="50"/>
      <c r="C251" s="50" t="str">
        <f t="shared" ref="C251" si="3497">TEXT(MONTH(D251), "00") &amp; "W" &amp; INT((DAY(D251) - 1) / 7) + 1</f>
        <v>10W1</v>
      </c>
      <c r="D251" s="13">
        <v>45568</v>
      </c>
      <c r="E251" s="23">
        <v>2.5049999999999999</v>
      </c>
      <c r="F251" s="24">
        <f t="shared" ref="F251" si="3498">E251-E252</f>
        <v>-0.14500000000000002</v>
      </c>
      <c r="G251" s="25">
        <f t="shared" ref="G251" si="3499">E251-K251</f>
        <v>-0.23500000000000032</v>
      </c>
      <c r="H251" s="23">
        <v>2.52</v>
      </c>
      <c r="I251" s="24">
        <f t="shared" ref="I251" si="3500">H251-H252</f>
        <v>-8.0000000000000071E-2</v>
      </c>
      <c r="J251" s="25">
        <f t="shared" ref="J251" si="3501">H251-K251</f>
        <v>-0.2200000000000002</v>
      </c>
      <c r="K251" s="28">
        <v>2.74</v>
      </c>
      <c r="L251" s="25">
        <f t="shared" ref="L251" si="3502">K251-K252</f>
        <v>-1.9999999999999574E-2</v>
      </c>
      <c r="M251" s="28">
        <v>2.97</v>
      </c>
      <c r="N251" s="24">
        <f t="shared" ref="N251" si="3503">M251-M252</f>
        <v>8.4000000000000075E-2</v>
      </c>
      <c r="O251" s="24">
        <f t="shared" ref="O251" si="3504">M251-K251</f>
        <v>0.22999999999999998</v>
      </c>
      <c r="P251" s="32"/>
      <c r="Q251" s="28">
        <v>13.095000000000001</v>
      </c>
      <c r="R251" s="25">
        <f t="shared" ref="R251" si="3505">Q251-Q252</f>
        <v>5.0000000000007816E-3</v>
      </c>
      <c r="S251" s="18">
        <v>1.1031</v>
      </c>
      <c r="T251" s="8">
        <v>39.911999999999999</v>
      </c>
      <c r="U251" s="51">
        <f t="shared" ref="U251" si="3506">ROUND(T251/$U$1*S251,3)</f>
        <v>12.904</v>
      </c>
      <c r="V251" s="3">
        <f t="shared" ref="V251" si="3507">U251-U252</f>
        <v>0.40300000000000047</v>
      </c>
      <c r="W251" s="5"/>
      <c r="X251" s="12">
        <v>73.709999999999994</v>
      </c>
      <c r="Y251" s="15"/>
      <c r="Z251" s="10"/>
      <c r="AA251" s="10">
        <f t="shared" ref="AA251" si="3508">Q251-M251</f>
        <v>10.125</v>
      </c>
      <c r="AB251" s="10">
        <f t="shared" ref="AB251" si="3509">U251-M251</f>
        <v>9.9339999999999993</v>
      </c>
      <c r="AC251" s="36">
        <f t="shared" ref="AC251" si="3510">H251-M251</f>
        <v>-0.45000000000000018</v>
      </c>
      <c r="AD251" s="36">
        <f t="shared" ref="AD251" si="3511">K251-M251</f>
        <v>-0.22999999999999998</v>
      </c>
      <c r="AE251" s="36">
        <f t="shared" ref="AE251" si="3512">Q251-U251</f>
        <v>0.19100000000000072</v>
      </c>
      <c r="AF251" s="36">
        <f t="shared" ref="AF251" si="3513">M251*1.15</f>
        <v>3.4154999999999998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 t="shared" ref="C252" si="3514">TEXT(MONTH(D252), "00") &amp; "W" &amp; INT((DAY(D252) - 1) / 7) + 1</f>
        <v>10W1</v>
      </c>
      <c r="D252" s="13">
        <v>45567</v>
      </c>
      <c r="E252" s="23">
        <v>2.65</v>
      </c>
      <c r="F252" s="24">
        <f t="shared" ref="F252" si="3515">E252-E253</f>
        <v>8.0000000000000071E-2</v>
      </c>
      <c r="G252" s="25">
        <f t="shared" ref="G252" si="3516">E252-K252</f>
        <v>-0.10999999999999988</v>
      </c>
      <c r="H252" s="23">
        <v>2.6</v>
      </c>
      <c r="I252" s="24">
        <f t="shared" ref="I252" si="3517">H252-H253</f>
        <v>7.0000000000000284E-2</v>
      </c>
      <c r="J252" s="25">
        <f t="shared" ref="J252" si="3518">H252-K252</f>
        <v>-0.1599999999999997</v>
      </c>
      <c r="K252" s="28">
        <v>2.76</v>
      </c>
      <c r="L252" s="25">
        <f t="shared" ref="L252" si="3519">K252-K253</f>
        <v>8.9999999999999858E-2</v>
      </c>
      <c r="M252" s="28">
        <v>2.8860000000000001</v>
      </c>
      <c r="N252" s="24">
        <f t="shared" ref="N252" si="3520">M252-M253</f>
        <v>-9.9999999999997868E-3</v>
      </c>
      <c r="O252" s="24">
        <f t="shared" ref="O252" si="3521">M252-K252</f>
        <v>0.12600000000000033</v>
      </c>
      <c r="P252" s="32"/>
      <c r="Q252" s="28">
        <v>13.09</v>
      </c>
      <c r="R252" s="25">
        <f t="shared" ref="R252" si="3522">Q252-Q253</f>
        <v>-8.5000000000000853E-2</v>
      </c>
      <c r="S252" s="18">
        <v>1.1045</v>
      </c>
      <c r="T252" s="8">
        <v>38.616999999999997</v>
      </c>
      <c r="U252" s="51">
        <f t="shared" ref="U252" si="3523">ROUND(T252/$U$1*S252,3)</f>
        <v>12.500999999999999</v>
      </c>
      <c r="V252" s="3">
        <f t="shared" ref="V252" si="3524">U252-U253</f>
        <v>-0.2370000000000001</v>
      </c>
      <c r="W252" s="5"/>
      <c r="X252" s="12">
        <v>70.099999999999994</v>
      </c>
      <c r="Y252" s="15"/>
      <c r="Z252" s="10"/>
      <c r="AA252" s="10">
        <f t="shared" ref="AA252" si="3525">Q252-M252</f>
        <v>10.204000000000001</v>
      </c>
      <c r="AB252" s="10">
        <f t="shared" ref="AB252" si="3526">U252-M252</f>
        <v>9.6149999999999984</v>
      </c>
      <c r="AC252" s="36">
        <f t="shared" ref="AC252" si="3527">H252-M252</f>
        <v>-0.28600000000000003</v>
      </c>
      <c r="AD252" s="36">
        <f t="shared" ref="AD252" si="3528">K252-M252</f>
        <v>-0.12600000000000033</v>
      </c>
      <c r="AE252" s="36">
        <f t="shared" ref="AE252" si="3529">Q252-U252</f>
        <v>0.58900000000000041</v>
      </c>
      <c r="AF252" s="36">
        <f t="shared" ref="AF252" si="3530">M252*1.15</f>
        <v>3.3188999999999997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 t="shared" ref="C253" si="3531">TEXT(MONTH(D253), "00") &amp; "W" &amp; INT((DAY(D253) - 1) / 7) + 1</f>
        <v>10W1</v>
      </c>
      <c r="D253" s="13">
        <v>45566</v>
      </c>
      <c r="E253" s="23">
        <v>2.57</v>
      </c>
      <c r="F253" s="24">
        <f t="shared" ref="F253" si="3532">E253-E254</f>
        <v>0.13499999999999979</v>
      </c>
      <c r="G253" s="25">
        <f t="shared" ref="G253" si="3533">E253-K253</f>
        <v>-0.10000000000000009</v>
      </c>
      <c r="H253" s="23">
        <v>2.5299999999999998</v>
      </c>
      <c r="I253" s="24">
        <f t="shared" ref="I253" si="3534">H253-H254</f>
        <v>6.999999999999984E-2</v>
      </c>
      <c r="J253" s="25">
        <f t="shared" ref="J253" si="3535">H253-K253</f>
        <v>-0.14000000000000012</v>
      </c>
      <c r="K253" s="28">
        <v>2.67</v>
      </c>
      <c r="L253" s="25">
        <f t="shared" ref="L253" si="3536">K253-K254</f>
        <v>1.5000000000000124E-2</v>
      </c>
      <c r="M253" s="28">
        <v>2.8959999999999999</v>
      </c>
      <c r="N253" s="24">
        <f t="shared" ref="N253" si="3537">M253-M254</f>
        <v>-2.7000000000000135E-2</v>
      </c>
      <c r="O253" s="24">
        <f t="shared" ref="O253" si="3538">M253-K253</f>
        <v>0.22599999999999998</v>
      </c>
      <c r="P253" s="32"/>
      <c r="Q253" s="28">
        <v>13.175000000000001</v>
      </c>
      <c r="R253" s="25">
        <f t="shared" ref="R253" si="3539">Q253-Q254</f>
        <v>5.0000000000000711E-2</v>
      </c>
      <c r="S253" s="18">
        <v>1.1067</v>
      </c>
      <c r="T253" s="8">
        <v>39.273000000000003</v>
      </c>
      <c r="U253" s="51">
        <f t="shared" ref="U253" si="3540">ROUND(T253/$U$1*S253,3)</f>
        <v>12.738</v>
      </c>
      <c r="V253" s="3">
        <f t="shared" ref="V253" si="3541">U253-U254</f>
        <v>-3.0000000000001137E-3</v>
      </c>
      <c r="W253" s="5"/>
      <c r="X253" s="12">
        <v>69.83</v>
      </c>
      <c r="Y253" s="15"/>
      <c r="Z253" s="10"/>
      <c r="AA253" s="10">
        <f t="shared" ref="AA253" si="3542">Q253-M253</f>
        <v>10.279</v>
      </c>
      <c r="AB253" s="10">
        <f t="shared" ref="AB253" si="3543">U253-M253</f>
        <v>9.8419999999999987</v>
      </c>
      <c r="AC253" s="36">
        <f t="shared" ref="AC253" si="3544">H253-M253</f>
        <v>-0.3660000000000001</v>
      </c>
      <c r="AD253" s="36">
        <f t="shared" ref="AD253" si="3545">K253-M253</f>
        <v>-0.22599999999999998</v>
      </c>
      <c r="AE253" s="36">
        <f t="shared" ref="AE253" si="3546">Q253-U253</f>
        <v>0.43700000000000117</v>
      </c>
      <c r="AF253" s="36">
        <f t="shared" ref="AF253" si="3547">M253*1.15</f>
        <v>3.3303999999999996</v>
      </c>
      <c r="AG253" s="36"/>
      <c r="AH253" s="36"/>
      <c r="AI253" s="36"/>
      <c r="AJ253" s="36"/>
    </row>
    <row r="254" spans="1:36" s="6" customFormat="1" ht="18" customHeight="1" x14ac:dyDescent="0.3">
      <c r="B254" s="50"/>
      <c r="C254" s="50" t="str">
        <f>TEXT(MONTH(D254+1), "00") &amp; "W" &amp; INT((DAY(D254-29) - 1) / 7) + 1</f>
        <v>10W1</v>
      </c>
      <c r="D254" s="13">
        <v>45565</v>
      </c>
      <c r="E254" s="23">
        <v>2.4350000000000001</v>
      </c>
      <c r="F254" s="24">
        <f t="shared" ref="F254" si="3548">E254-E255</f>
        <v>6.0000000000000053E-2</v>
      </c>
      <c r="G254" s="25">
        <f t="shared" ref="G254" si="3549">E254-K254</f>
        <v>-0.21999999999999975</v>
      </c>
      <c r="H254" s="23">
        <v>2.46</v>
      </c>
      <c r="I254" s="24">
        <f t="shared" ref="I254" si="3550">H254-H255</f>
        <v>6.999999999999984E-2</v>
      </c>
      <c r="J254" s="25">
        <f t="shared" ref="J254" si="3551">H254-K254</f>
        <v>-0.19499999999999984</v>
      </c>
      <c r="K254" s="28">
        <v>2.6549999999999998</v>
      </c>
      <c r="L254" s="25">
        <f t="shared" ref="L254" si="3552">K254-K255</f>
        <v>0.12999999999999989</v>
      </c>
      <c r="M254" s="28">
        <v>2.923</v>
      </c>
      <c r="N254" s="24">
        <f t="shared" ref="N254" si="3553">M254-M255</f>
        <v>2.0999999999999908E-2</v>
      </c>
      <c r="O254" s="24">
        <f t="shared" ref="O254" si="3554">M254-K254</f>
        <v>0.26800000000000024</v>
      </c>
      <c r="P254" s="32"/>
      <c r="Q254" s="28">
        <v>13.125</v>
      </c>
      <c r="R254" s="25">
        <f t="shared" ref="R254" si="3555">Q254-Q255</f>
        <v>-8.0000000000000071E-2</v>
      </c>
      <c r="S254" s="18">
        <v>1.1133999999999999</v>
      </c>
      <c r="T254" s="8">
        <v>39.043999999999997</v>
      </c>
      <c r="U254" s="51">
        <f t="shared" ref="U254" si="3556">ROUND(T254/$U$1*S254,3)</f>
        <v>12.741</v>
      </c>
      <c r="V254" s="3">
        <f t="shared" ref="V254" si="3557">U254-U255</f>
        <v>0.27099999999999902</v>
      </c>
      <c r="W254" s="5"/>
      <c r="X254" s="12">
        <v>68.17</v>
      </c>
      <c r="Y254" s="15"/>
      <c r="Z254" s="10"/>
      <c r="AA254" s="10">
        <f t="shared" ref="AA254" si="3558">Q254-M254</f>
        <v>10.202</v>
      </c>
      <c r="AB254" s="10">
        <f t="shared" ref="AB254" si="3559">U254-M254</f>
        <v>9.8179999999999996</v>
      </c>
      <c r="AC254" s="36">
        <f t="shared" ref="AC254" si="3560">H254-M254</f>
        <v>-0.46300000000000008</v>
      </c>
      <c r="AD254" s="36">
        <f t="shared" ref="AD254" si="3561">K254-M254</f>
        <v>-0.26800000000000024</v>
      </c>
      <c r="AE254" s="36">
        <f t="shared" ref="AE254" si="3562">Q254-U254</f>
        <v>0.38400000000000034</v>
      </c>
      <c r="AF254" s="36">
        <f t="shared" ref="AF254" si="3563">M254*1.15</f>
        <v>3.3614499999999996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ref="C255" si="3564">TEXT(MONTH(D255), "00") &amp; "W" &amp; INT((DAY(D255) - 1) / 7) + 1</f>
        <v>09W4</v>
      </c>
      <c r="D255" s="13">
        <v>45562</v>
      </c>
      <c r="E255" s="23">
        <v>2.375</v>
      </c>
      <c r="F255" s="24">
        <f t="shared" ref="F255" si="3565">E255-E256</f>
        <v>-4.9999999999999822E-2</v>
      </c>
      <c r="G255" s="25">
        <f t="shared" ref="G255" si="3566">E255-K255</f>
        <v>-0.14999999999999991</v>
      </c>
      <c r="H255" s="23">
        <v>2.39</v>
      </c>
      <c r="I255" s="24">
        <f t="shared" ref="I255" si="3567">H255-H256</f>
        <v>-6.0000000000000053E-2</v>
      </c>
      <c r="J255" s="25">
        <f t="shared" ref="J255" si="3568">H255-K255</f>
        <v>-0.13499999999999979</v>
      </c>
      <c r="K255" s="28">
        <v>2.5249999999999999</v>
      </c>
      <c r="L255" s="25">
        <f t="shared" ref="L255" si="3569">K255-K256</f>
        <v>-0.10999999999999988</v>
      </c>
      <c r="M255" s="28">
        <v>2.9020000000000001</v>
      </c>
      <c r="N255" s="24">
        <f t="shared" ref="N255" si="3570">M255-M256</f>
        <v>0.31700000000000017</v>
      </c>
      <c r="O255" s="24">
        <f t="shared" ref="O255" si="3571">M255-K255</f>
        <v>0.37700000000000022</v>
      </c>
      <c r="P255" s="32"/>
      <c r="Q255" s="28">
        <v>13.205</v>
      </c>
      <c r="R255" s="25">
        <f t="shared" ref="R255" si="3572">Q255-Q256</f>
        <v>1.5000000000000568E-2</v>
      </c>
      <c r="S255" s="18">
        <v>1.1163000000000001</v>
      </c>
      <c r="T255" s="8">
        <v>38.113999999999997</v>
      </c>
      <c r="U255" s="51">
        <f t="shared" ref="U255" si="3573">ROUND(T255/$U$1*S255,3)</f>
        <v>12.47</v>
      </c>
      <c r="V255" s="3">
        <f t="shared" ref="V255" si="3574">U255-U256</f>
        <v>5.9000000000001052E-2</v>
      </c>
      <c r="W255" s="5"/>
      <c r="X255" s="12">
        <v>68.180000000000007</v>
      </c>
      <c r="Y255" s="15"/>
      <c r="Z255" s="10"/>
      <c r="AA255" s="10">
        <f t="shared" ref="AA255" si="3575">Q255-M255</f>
        <v>10.303000000000001</v>
      </c>
      <c r="AB255" s="10">
        <f t="shared" ref="AB255" si="3576">U255-M255</f>
        <v>9.5680000000000014</v>
      </c>
      <c r="AC255" s="36">
        <f t="shared" ref="AC255" si="3577">H255-M255</f>
        <v>-0.51200000000000001</v>
      </c>
      <c r="AD255" s="36">
        <f t="shared" ref="AD255" si="3578">K255-M255</f>
        <v>-0.37700000000000022</v>
      </c>
      <c r="AE255" s="36">
        <f t="shared" ref="AE255" si="3579">Q255-U255</f>
        <v>0.73499999999999943</v>
      </c>
      <c r="AF255" s="36">
        <f t="shared" ref="AF255" si="3580">M255*1.15</f>
        <v>3.3372999999999999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 t="shared" ref="C256" si="3581">TEXT(MONTH(D256), "00") &amp; "W" &amp; INT((DAY(D256) - 1) / 7) + 1</f>
        <v>09W4</v>
      </c>
      <c r="D256" s="13">
        <v>45561</v>
      </c>
      <c r="E256" s="23">
        <v>2.4249999999999998</v>
      </c>
      <c r="F256" s="24">
        <f t="shared" ref="F256" si="3582">E256-E257</f>
        <v>-3.0000000000000249E-2</v>
      </c>
      <c r="G256" s="25">
        <f t="shared" ref="G256" si="3583">E256-K256</f>
        <v>-0.20999999999999996</v>
      </c>
      <c r="H256" s="23">
        <v>2.4500000000000002</v>
      </c>
      <c r="I256" s="24">
        <f t="shared" ref="I256" si="3584">H256-H257</f>
        <v>-9.9999999999997868E-3</v>
      </c>
      <c r="J256" s="25">
        <f t="shared" ref="J256" si="3585">H256-K256</f>
        <v>-0.18499999999999961</v>
      </c>
      <c r="K256" s="28">
        <v>2.6349999999999998</v>
      </c>
      <c r="L256" s="25">
        <f t="shared" ref="L256" si="3586">K256-K257</f>
        <v>1.499999999999968E-2</v>
      </c>
      <c r="M256" s="28">
        <v>2.585</v>
      </c>
      <c r="N256" s="24">
        <f t="shared" ref="N256" si="3587">M256-M257</f>
        <v>-5.2000000000000046E-2</v>
      </c>
      <c r="O256" s="24">
        <f t="shared" ref="O256" si="3588">M256-K256</f>
        <v>-4.9999999999999822E-2</v>
      </c>
      <c r="P256" s="32"/>
      <c r="Q256" s="28">
        <v>13.19</v>
      </c>
      <c r="R256" s="25">
        <f t="shared" ref="R256" si="3589">Q256-Q257</f>
        <v>9.4999999999998863E-2</v>
      </c>
      <c r="S256" s="18">
        <v>1.1175999999999999</v>
      </c>
      <c r="T256" s="8">
        <v>37.89</v>
      </c>
      <c r="U256" s="51">
        <f t="shared" ref="U256" si="3590">ROUND(T256/$U$1*S256,3)</f>
        <v>12.411</v>
      </c>
      <c r="V256" s="3">
        <f t="shared" ref="V256" si="3591">U256-U257</f>
        <v>0.23499999999999943</v>
      </c>
      <c r="W256" s="5"/>
      <c r="X256" s="12">
        <v>67.67</v>
      </c>
      <c r="Y256" s="15"/>
      <c r="Z256" s="10"/>
      <c r="AA256" s="10">
        <f t="shared" ref="AA256" si="3592">Q256-M256</f>
        <v>10.605</v>
      </c>
      <c r="AB256" s="10">
        <f t="shared" ref="AB256" si="3593">U256-M256</f>
        <v>9.8260000000000005</v>
      </c>
      <c r="AC256" s="36">
        <f t="shared" ref="AC256" si="3594">H256-M256</f>
        <v>-0.13499999999999979</v>
      </c>
      <c r="AD256" s="36">
        <f t="shared" ref="AD256" si="3595">K256-M256</f>
        <v>4.9999999999999822E-2</v>
      </c>
      <c r="AE256" s="36">
        <f t="shared" ref="AE256" si="3596">Q256-U256</f>
        <v>0.77899999999999991</v>
      </c>
      <c r="AF256" s="36">
        <f t="shared" ref="AF256" si="3597">M256*1.15</f>
        <v>2.9727499999999996</v>
      </c>
      <c r="AG256" s="36"/>
      <c r="AH256" s="36"/>
      <c r="AI256" s="36"/>
      <c r="AJ256" s="36"/>
    </row>
    <row r="257" spans="2:36" s="6" customFormat="1" ht="18" customHeight="1" x14ac:dyDescent="0.3">
      <c r="B257" s="50"/>
      <c r="C257" s="50" t="str">
        <f t="shared" ref="C257" si="3598">TEXT(MONTH(D257), "00") &amp; "W" &amp; INT((DAY(D257) - 1) / 7) + 1</f>
        <v>09W4</v>
      </c>
      <c r="D257" s="13">
        <v>45560</v>
      </c>
      <c r="E257" s="23">
        <v>2.4550000000000001</v>
      </c>
      <c r="F257" s="24">
        <f t="shared" ref="F257" si="3599">E257-E258</f>
        <v>0</v>
      </c>
      <c r="G257" s="25">
        <f t="shared" ref="G257" si="3600">E257-K257</f>
        <v>-0.16500000000000004</v>
      </c>
      <c r="H257" s="23">
        <v>2.46</v>
      </c>
      <c r="I257" s="24">
        <f t="shared" ref="I257" si="3601">H257-H258</f>
        <v>2.4999999999999911E-2</v>
      </c>
      <c r="J257" s="25">
        <f t="shared" ref="J257" si="3602">H257-K257</f>
        <v>-0.16000000000000014</v>
      </c>
      <c r="K257" s="28">
        <v>2.62</v>
      </c>
      <c r="L257" s="25">
        <f t="shared" ref="L257" si="3603">K257-K258</f>
        <v>4.9999999999998934E-3</v>
      </c>
      <c r="M257" s="28">
        <v>2.637</v>
      </c>
      <c r="N257" s="24">
        <f t="shared" ref="N257" si="3604">M257-M258</f>
        <v>8.5999999999999854E-2</v>
      </c>
      <c r="O257" s="24">
        <f t="shared" ref="O257" si="3605">M257-K257</f>
        <v>1.6999999999999904E-2</v>
      </c>
      <c r="P257" s="32"/>
      <c r="Q257" s="28">
        <v>13.095000000000001</v>
      </c>
      <c r="R257" s="25">
        <f t="shared" ref="R257" si="3606">Q257-Q258</f>
        <v>4.0000000000000924E-2</v>
      </c>
      <c r="S257" s="18">
        <v>1.1132</v>
      </c>
      <c r="T257" s="8">
        <v>37.319000000000003</v>
      </c>
      <c r="U257" s="51">
        <f t="shared" ref="U257" si="3607">ROUND(T257/$U$1*S257,3)</f>
        <v>12.176</v>
      </c>
      <c r="V257" s="3">
        <f t="shared" ref="V257" si="3608">U257-U258</f>
        <v>0.57200000000000095</v>
      </c>
      <c r="W257" s="5"/>
      <c r="X257" s="12">
        <v>69.69</v>
      </c>
      <c r="Y257" s="15"/>
      <c r="Z257" s="10"/>
      <c r="AA257" s="10">
        <f t="shared" ref="AA257" si="3609">Q257-M257</f>
        <v>10.458</v>
      </c>
      <c r="AB257" s="10">
        <f t="shared" ref="AB257" si="3610">U257-M257</f>
        <v>9.5389999999999997</v>
      </c>
      <c r="AC257" s="36">
        <f t="shared" ref="AC257" si="3611">H257-M257</f>
        <v>-0.17700000000000005</v>
      </c>
      <c r="AD257" s="36">
        <f t="shared" ref="AD257" si="3612">K257-M257</f>
        <v>-1.6999999999999904E-2</v>
      </c>
      <c r="AE257" s="36">
        <f t="shared" ref="AE257" si="3613">Q257-U257</f>
        <v>0.91900000000000048</v>
      </c>
      <c r="AF257" s="36">
        <f t="shared" ref="AF257" si="3614">M257*1.15</f>
        <v>3.0325499999999996</v>
      </c>
      <c r="AG257" s="36"/>
      <c r="AH257" s="36"/>
      <c r="AI257" s="36"/>
      <c r="AJ257" s="36"/>
    </row>
    <row r="258" spans="2:36" s="6" customFormat="1" ht="18" customHeight="1" x14ac:dyDescent="0.3">
      <c r="B258" s="50"/>
      <c r="C258" s="50" t="str">
        <f t="shared" ref="C258" si="3615">TEXT(MONTH(D258), "00") &amp; "W" &amp; INT((DAY(D258) - 1) / 7) + 1</f>
        <v>09W4</v>
      </c>
      <c r="D258" s="13">
        <v>45559</v>
      </c>
      <c r="E258" s="23">
        <v>2.4550000000000001</v>
      </c>
      <c r="F258" s="24">
        <f t="shared" ref="F258" si="3616">E258-E259</f>
        <v>8.9999999999999858E-2</v>
      </c>
      <c r="G258" s="25">
        <f t="shared" ref="G258" si="3617">E258-K258</f>
        <v>-0.16000000000000014</v>
      </c>
      <c r="H258" s="23">
        <v>2.4350000000000001</v>
      </c>
      <c r="I258" s="24">
        <f t="shared" ref="I258" si="3618">H258-H259</f>
        <v>0.14500000000000002</v>
      </c>
      <c r="J258" s="25">
        <f t="shared" ref="J258" si="3619">H258-K258</f>
        <v>-0.18000000000000016</v>
      </c>
      <c r="K258" s="28">
        <v>2.6150000000000002</v>
      </c>
      <c r="L258" s="25">
        <f t="shared" ref="L258" si="3620">K258-K259</f>
        <v>0.21000000000000041</v>
      </c>
      <c r="M258" s="28">
        <v>2.5510000000000002</v>
      </c>
      <c r="N258" s="24">
        <f t="shared" ref="N258" si="3621">M258-M259</f>
        <v>-6.1999999999999833E-2</v>
      </c>
      <c r="O258" s="24">
        <f t="shared" ref="O258" si="3622">M258-K258</f>
        <v>-6.4000000000000057E-2</v>
      </c>
      <c r="P258" s="32"/>
      <c r="Q258" s="28">
        <v>13.055</v>
      </c>
      <c r="R258" s="25">
        <f t="shared" ref="R258" si="3623">Q258-Q259</f>
        <v>-0.15000000000000036</v>
      </c>
      <c r="S258" s="18">
        <v>1.1180000000000001</v>
      </c>
      <c r="T258" s="8">
        <v>35.412999999999997</v>
      </c>
      <c r="U258" s="51">
        <f t="shared" ref="U258" si="3624">ROUND(T258/$U$1*S258,3)</f>
        <v>11.603999999999999</v>
      </c>
      <c r="V258" s="3">
        <f t="shared" ref="V258" si="3625">U258-U259</f>
        <v>-0.18900000000000006</v>
      </c>
      <c r="W258" s="5"/>
      <c r="X258" s="12">
        <v>71.56</v>
      </c>
      <c r="Y258" s="15"/>
      <c r="Z258" s="10"/>
      <c r="AA258" s="10">
        <f t="shared" ref="AA258" si="3626">Q258-M258</f>
        <v>10.504</v>
      </c>
      <c r="AB258" s="10">
        <f t="shared" ref="AB258" si="3627">U258-M258</f>
        <v>9.052999999999999</v>
      </c>
      <c r="AC258" s="36">
        <f t="shared" ref="AC258" si="3628">H258-M258</f>
        <v>-0.1160000000000001</v>
      </c>
      <c r="AD258" s="36">
        <f t="shared" ref="AD258" si="3629">K258-M258</f>
        <v>6.4000000000000057E-2</v>
      </c>
      <c r="AE258" s="36">
        <f t="shared" ref="AE258" si="3630">Q258-U258</f>
        <v>1.4510000000000005</v>
      </c>
      <c r="AF258" s="36">
        <f t="shared" ref="AF258" si="3631">M258*1.15</f>
        <v>2.9336500000000001</v>
      </c>
      <c r="AG258" s="36"/>
      <c r="AH258" s="36"/>
      <c r="AI258" s="36"/>
      <c r="AJ258" s="36"/>
    </row>
    <row r="259" spans="2:36" s="6" customFormat="1" ht="18" customHeight="1" x14ac:dyDescent="0.3">
      <c r="B259" s="50"/>
      <c r="C259" s="50" t="str">
        <f t="shared" ref="C259" si="3632">TEXT(MONTH(D259), "00") &amp; "W" &amp; INT((DAY(D259) - 1) / 7) + 1</f>
        <v>09W4</v>
      </c>
      <c r="D259" s="13">
        <v>45558</v>
      </c>
      <c r="E259" s="23">
        <v>2.3650000000000002</v>
      </c>
      <c r="F259" s="24">
        <f t="shared" ref="F259" si="3633">E259-E260</f>
        <v>0.24000000000000021</v>
      </c>
      <c r="G259" s="25">
        <f t="shared" ref="G259" si="3634">E259-K259</f>
        <v>-3.9999999999999591E-2</v>
      </c>
      <c r="H259" s="23">
        <v>2.29</v>
      </c>
      <c r="I259" s="24">
        <f t="shared" ref="I259" si="3635">H259-H260</f>
        <v>0.16999999999999993</v>
      </c>
      <c r="J259" s="25">
        <f t="shared" ref="J259" si="3636">H259-K259</f>
        <v>-0.11499999999999977</v>
      </c>
      <c r="K259" s="28">
        <v>2.4049999999999998</v>
      </c>
      <c r="L259" s="25">
        <f t="shared" ref="L259" si="3637">K259-K260</f>
        <v>0.19499999999999984</v>
      </c>
      <c r="M259" s="28">
        <v>2.613</v>
      </c>
      <c r="N259" s="24">
        <f t="shared" ref="N259" si="3638">M259-M260</f>
        <v>0.17899999999999983</v>
      </c>
      <c r="O259" s="24">
        <f t="shared" ref="O259" si="3639">M259-K259</f>
        <v>0.20800000000000018</v>
      </c>
      <c r="P259" s="32"/>
      <c r="Q259" s="28">
        <v>13.205</v>
      </c>
      <c r="R259" s="25">
        <f t="shared" ref="R259" si="3640">Q259-Q260</f>
        <v>0.23499999999999943</v>
      </c>
      <c r="S259" s="18">
        <v>1.1112</v>
      </c>
      <c r="T259" s="8">
        <v>36.210999999999999</v>
      </c>
      <c r="U259" s="51">
        <f t="shared" ref="U259" si="3641">ROUND(T259/$U$1*S259,3)</f>
        <v>11.792999999999999</v>
      </c>
      <c r="V259" s="3">
        <f t="shared" ref="V259" si="3642">U259-U260</f>
        <v>0.52499999999999858</v>
      </c>
      <c r="W259" s="5"/>
      <c r="X259" s="12">
        <v>70.37</v>
      </c>
      <c r="Y259" s="15"/>
      <c r="Z259" s="10"/>
      <c r="AA259" s="10">
        <f t="shared" ref="AA259" si="3643">Q259-M259</f>
        <v>10.592000000000001</v>
      </c>
      <c r="AB259" s="10">
        <f t="shared" ref="AB259" si="3644">U259-M259</f>
        <v>9.18</v>
      </c>
      <c r="AC259" s="36">
        <f t="shared" ref="AC259" si="3645">H259-M259</f>
        <v>-0.32299999999999995</v>
      </c>
      <c r="AD259" s="36">
        <f t="shared" ref="AD259" si="3646">K259-M259</f>
        <v>-0.20800000000000018</v>
      </c>
      <c r="AE259" s="36">
        <f t="shared" ref="AE259" si="3647">Q259-U259</f>
        <v>1.4120000000000008</v>
      </c>
      <c r="AF259" s="36">
        <f t="shared" ref="AF259" si="3648">M259*1.15</f>
        <v>3.0049499999999996</v>
      </c>
      <c r="AG259" s="36"/>
      <c r="AH259" s="36"/>
      <c r="AI259" s="36"/>
      <c r="AJ259" s="36"/>
    </row>
    <row r="260" spans="2:36" s="6" customFormat="1" ht="18" customHeight="1" x14ac:dyDescent="0.3">
      <c r="B260" s="50"/>
      <c r="C260" s="50" t="str">
        <f t="shared" ref="C260" si="3649">TEXT(MONTH(D260), "00") &amp; "W" &amp; INT((DAY(D260) - 1) / 7) + 1</f>
        <v>09W3</v>
      </c>
      <c r="D260" s="13">
        <v>45555</v>
      </c>
      <c r="E260" s="23">
        <v>2.125</v>
      </c>
      <c r="F260" s="24">
        <f t="shared" ref="F260" si="3650">E260-E261</f>
        <v>6.999999999999984E-2</v>
      </c>
      <c r="G260" s="25">
        <f t="shared" ref="G260" si="3651">E260-K260</f>
        <v>-8.4999999999999964E-2</v>
      </c>
      <c r="H260" s="23">
        <v>2.12</v>
      </c>
      <c r="I260" s="24">
        <f t="shared" ref="I260" si="3652">H260-H261</f>
        <v>3.5000000000000142E-2</v>
      </c>
      <c r="J260" s="25">
        <f t="shared" ref="J260" si="3653">H260-K260</f>
        <v>-8.9999999999999858E-2</v>
      </c>
      <c r="K260" s="28">
        <v>2.21</v>
      </c>
      <c r="L260" s="25">
        <f t="shared" ref="L260" si="3654">K260-K261</f>
        <v>-4.9999999999998934E-3</v>
      </c>
      <c r="M260" s="28">
        <v>2.4340000000000002</v>
      </c>
      <c r="N260" s="24">
        <f t="shared" ref="N260" si="3655">M260-M261</f>
        <v>8.6000000000000298E-2</v>
      </c>
      <c r="O260" s="24">
        <f t="shared" ref="O260" si="3656">M260-K260</f>
        <v>0.2240000000000002</v>
      </c>
      <c r="P260" s="32"/>
      <c r="Q260" s="28">
        <v>12.97</v>
      </c>
      <c r="R260" s="25">
        <f t="shared" ref="R260" si="3657">Q260-Q261</f>
        <v>0.14000000000000057</v>
      </c>
      <c r="S260" s="18">
        <v>1.1162000000000001</v>
      </c>
      <c r="T260" s="8">
        <v>34.444000000000003</v>
      </c>
      <c r="U260" s="51">
        <f t="shared" ref="U260" si="3658">ROUND(T260/$U$1*S260,3)</f>
        <v>11.268000000000001</v>
      </c>
      <c r="V260" s="3">
        <f t="shared" ref="V260" si="3659">U260-U261</f>
        <v>0.44600000000000151</v>
      </c>
      <c r="W260" s="5"/>
      <c r="X260" s="12">
        <v>71.92</v>
      </c>
      <c r="Y260" s="15"/>
      <c r="Z260" s="10"/>
      <c r="AA260" s="10">
        <f t="shared" ref="AA260" si="3660">Q260-M260</f>
        <v>10.536000000000001</v>
      </c>
      <c r="AB260" s="10">
        <f t="shared" ref="AB260" si="3661">U260-M260</f>
        <v>8.8339999999999996</v>
      </c>
      <c r="AC260" s="36">
        <f t="shared" ref="AC260" si="3662">H260-M260</f>
        <v>-0.31400000000000006</v>
      </c>
      <c r="AD260" s="36">
        <f t="shared" ref="AD260" si="3663">K260-M260</f>
        <v>-0.2240000000000002</v>
      </c>
      <c r="AE260" s="36">
        <f t="shared" ref="AE260" si="3664">Q260-U260</f>
        <v>1.702</v>
      </c>
      <c r="AF260" s="36">
        <f t="shared" ref="AF260" si="3665">M260*1.15</f>
        <v>2.7991000000000001</v>
      </c>
      <c r="AG260" s="36"/>
      <c r="AH260" s="36"/>
      <c r="AI260" s="36"/>
      <c r="AJ260" s="36"/>
    </row>
    <row r="261" spans="2:36" s="6" customFormat="1" ht="18" customHeight="1" x14ac:dyDescent="0.3">
      <c r="B261" s="50"/>
      <c r="C261" s="50" t="str">
        <f t="shared" ref="C261" si="3666">TEXT(MONTH(D261), "00") &amp; "W" &amp; INT((DAY(D261) - 1) / 7) + 1</f>
        <v>09W3</v>
      </c>
      <c r="D261" s="13">
        <v>45554</v>
      </c>
      <c r="E261" s="23">
        <v>2.0550000000000002</v>
      </c>
      <c r="F261" s="24">
        <f t="shared" ref="F261" si="3667">E261-E262</f>
        <v>-0.17499999999999982</v>
      </c>
      <c r="G261" s="25">
        <f t="shared" ref="G261" si="3668">E261-K261</f>
        <v>-0.1599999999999997</v>
      </c>
      <c r="H261" s="23">
        <v>2.085</v>
      </c>
      <c r="I261" s="24">
        <f t="shared" ref="I261" si="3669">H261-H262</f>
        <v>-5.500000000000016E-2</v>
      </c>
      <c r="J261" s="25">
        <f t="shared" ref="J261" si="3670">H261-K261</f>
        <v>-0.12999999999999989</v>
      </c>
      <c r="K261" s="28">
        <v>2.2149999999999999</v>
      </c>
      <c r="L261" s="25">
        <f t="shared" ref="L261" si="3671">K261-K262</f>
        <v>-0.11000000000000032</v>
      </c>
      <c r="M261" s="28">
        <v>2.3479999999999999</v>
      </c>
      <c r="N261" s="24">
        <f t="shared" ref="N261" si="3672">M261-M262</f>
        <v>6.4000000000000057E-2</v>
      </c>
      <c r="O261" s="24">
        <f t="shared" ref="O261" si="3673">M261-K261</f>
        <v>0.13300000000000001</v>
      </c>
      <c r="P261" s="32"/>
      <c r="Q261" s="28">
        <v>12.83</v>
      </c>
      <c r="R261" s="25">
        <f t="shared" ref="R261" si="3674">Q261-Q262</f>
        <v>-0.39000000000000057</v>
      </c>
      <c r="S261" s="18">
        <v>1.1161000000000001</v>
      </c>
      <c r="T261" s="8">
        <v>33.082999999999998</v>
      </c>
      <c r="U261" s="51">
        <f t="shared" ref="U261" si="3675">ROUND(T261/$U$1*S261,3)</f>
        <v>10.821999999999999</v>
      </c>
      <c r="V261" s="3">
        <f t="shared" ref="V261" si="3676">U261-U262</f>
        <v>-0.66300000000000026</v>
      </c>
      <c r="W261" s="5"/>
      <c r="X261" s="12">
        <v>71.95</v>
      </c>
      <c r="Y261" s="15"/>
      <c r="Z261" s="10"/>
      <c r="AA261" s="10">
        <f t="shared" ref="AA261" si="3677">Q261-M261</f>
        <v>10.481999999999999</v>
      </c>
      <c r="AB261" s="10">
        <f t="shared" ref="AB261" si="3678">U261-M261</f>
        <v>8.4740000000000002</v>
      </c>
      <c r="AC261" s="36">
        <f t="shared" ref="AC261" si="3679">H261-M261</f>
        <v>-0.2629999999999999</v>
      </c>
      <c r="AD261" s="36">
        <f t="shared" ref="AD261" si="3680">K261-M261</f>
        <v>-0.13300000000000001</v>
      </c>
      <c r="AE261" s="36">
        <f t="shared" ref="AE261" si="3681">Q261-U261</f>
        <v>2.0080000000000009</v>
      </c>
      <c r="AF261" s="36">
        <f t="shared" ref="AF261" si="3682">M261*1.15</f>
        <v>2.7001999999999997</v>
      </c>
      <c r="AG261" s="36"/>
      <c r="AH261" s="36"/>
      <c r="AI261" s="36"/>
      <c r="AJ261" s="36"/>
    </row>
    <row r="262" spans="2:36" s="6" customFormat="1" ht="18" customHeight="1" x14ac:dyDescent="0.3">
      <c r="B262" s="50"/>
      <c r="C262" s="50" t="str">
        <f t="shared" ref="C262" si="3683">TEXT(MONTH(D262), "00") &amp; "W" &amp; INT((DAY(D262) - 1) / 7) + 1</f>
        <v>09W3</v>
      </c>
      <c r="D262" s="13">
        <v>45553</v>
      </c>
      <c r="E262" s="23">
        <v>2.23</v>
      </c>
      <c r="F262" s="24">
        <f t="shared" ref="F262" si="3684">E262-E263</f>
        <v>2.9999999999999805E-2</v>
      </c>
      <c r="G262" s="25">
        <f t="shared" ref="G262" si="3685">E262-K262</f>
        <v>-9.5000000000000195E-2</v>
      </c>
      <c r="H262" s="23">
        <v>2.14</v>
      </c>
      <c r="I262" s="24">
        <f t="shared" ref="I262" si="3686">H262-H263</f>
        <v>-4.9999999999999822E-2</v>
      </c>
      <c r="J262" s="25">
        <f t="shared" ref="J262" si="3687">H262-K262</f>
        <v>-0.18500000000000005</v>
      </c>
      <c r="K262" s="28">
        <v>2.3250000000000002</v>
      </c>
      <c r="L262" s="25">
        <f t="shared" ref="L262" si="3688">K262-K263</f>
        <v>0</v>
      </c>
      <c r="M262" s="28">
        <v>2.2839999999999998</v>
      </c>
      <c r="N262" s="24">
        <f t="shared" ref="N262" si="3689">M262-M263</f>
        <v>-4.0000000000000036E-2</v>
      </c>
      <c r="O262" s="24">
        <f t="shared" ref="O262" si="3690">M262-K262</f>
        <v>-4.1000000000000369E-2</v>
      </c>
      <c r="P262" s="32"/>
      <c r="Q262" s="28">
        <v>13.22</v>
      </c>
      <c r="R262" s="25">
        <f t="shared" ref="R262" si="3691">Q262-Q263</f>
        <v>-8.0000000000000071E-2</v>
      </c>
      <c r="S262" s="18">
        <v>1.1117999999999999</v>
      </c>
      <c r="T262" s="8">
        <v>35.244999999999997</v>
      </c>
      <c r="U262" s="51">
        <f t="shared" ref="U262" si="3692">ROUND(T262/$U$1*S262,3)</f>
        <v>11.484999999999999</v>
      </c>
      <c r="V262" s="3">
        <f t="shared" ref="V262" si="3693">U262-U263</f>
        <v>-9.2999999999999972E-2</v>
      </c>
      <c r="W262" s="5"/>
      <c r="X262" s="12">
        <v>70.91</v>
      </c>
      <c r="Y262" s="15"/>
      <c r="Z262" s="10"/>
      <c r="AA262" s="10">
        <f t="shared" ref="AA262" si="3694">Q262-M262</f>
        <v>10.936</v>
      </c>
      <c r="AB262" s="10">
        <f t="shared" ref="AB262" si="3695">U262-M262</f>
        <v>9.2010000000000005</v>
      </c>
      <c r="AC262" s="36">
        <f t="shared" ref="AC262" si="3696">H262-M262</f>
        <v>-0.14399999999999968</v>
      </c>
      <c r="AD262" s="36">
        <f t="shared" ref="AD262" si="3697">K262-M262</f>
        <v>4.1000000000000369E-2</v>
      </c>
      <c r="AE262" s="36">
        <f t="shared" ref="AE262" si="3698">Q262-U262</f>
        <v>1.7350000000000012</v>
      </c>
      <c r="AF262" s="36">
        <f t="shared" ref="AF262" si="3699">M262*1.15</f>
        <v>2.6265999999999994</v>
      </c>
      <c r="AG262" s="36"/>
      <c r="AH262" s="36"/>
      <c r="AI262" s="36"/>
      <c r="AJ262" s="36"/>
    </row>
    <row r="263" spans="2:36" s="6" customFormat="1" ht="18" customHeight="1" x14ac:dyDescent="0.3">
      <c r="B263" s="50"/>
      <c r="C263" s="50" t="str">
        <f t="shared" ref="C263" si="3700">TEXT(MONTH(D263), "00") &amp; "W" &amp; INT((DAY(D263) - 1) / 7) + 1</f>
        <v>09W3</v>
      </c>
      <c r="D263" s="13">
        <v>45552</v>
      </c>
      <c r="E263" s="23">
        <v>2.2000000000000002</v>
      </c>
      <c r="F263" s="24">
        <f t="shared" ref="F263" si="3701">E263-E264</f>
        <v>6.5000000000000391E-2</v>
      </c>
      <c r="G263" s="25">
        <f t="shared" ref="G263" si="3702">E263-K263</f>
        <v>-0.125</v>
      </c>
      <c r="H263" s="23">
        <v>2.19</v>
      </c>
      <c r="I263" s="24">
        <f t="shared" ref="I263" si="3703">H263-H264</f>
        <v>6.4999999999999947E-2</v>
      </c>
      <c r="J263" s="25">
        <f t="shared" ref="J263" si="3704">H263-K263</f>
        <v>-0.13500000000000023</v>
      </c>
      <c r="K263" s="28">
        <v>2.3250000000000002</v>
      </c>
      <c r="L263" s="25">
        <f t="shared" ref="L263" si="3705">K263-K264</f>
        <v>0.12000000000000011</v>
      </c>
      <c r="M263" s="28">
        <v>2.3239999999999998</v>
      </c>
      <c r="N263" s="24">
        <f t="shared" ref="N263" si="3706">M263-M264</f>
        <v>-4.9000000000000377E-2</v>
      </c>
      <c r="O263" s="24">
        <f t="shared" ref="O263" si="3707">M263-K263</f>
        <v>-1.000000000000334E-3</v>
      </c>
      <c r="P263" s="32"/>
      <c r="Q263" s="28">
        <v>13.3</v>
      </c>
      <c r="R263" s="25">
        <f t="shared" ref="R263" si="3708">Q263-Q264</f>
        <v>0.16999999999999993</v>
      </c>
      <c r="S263" s="18">
        <v>1.1113</v>
      </c>
      <c r="T263" s="8">
        <v>35.546999999999997</v>
      </c>
      <c r="U263" s="51">
        <f t="shared" ref="U263" si="3709">ROUND(T263/$U$1*S263,3)</f>
        <v>11.577999999999999</v>
      </c>
      <c r="V263" s="3">
        <f t="shared" ref="V263" si="3710">U263-U264</f>
        <v>0.45899999999999963</v>
      </c>
      <c r="W263" s="5"/>
      <c r="X263" s="12">
        <v>71.19</v>
      </c>
      <c r="Y263" s="15"/>
      <c r="Z263" s="10"/>
      <c r="AA263" s="10">
        <f t="shared" ref="AA263" si="3711">Q263-M263</f>
        <v>10.976000000000001</v>
      </c>
      <c r="AB263" s="10">
        <f t="shared" ref="AB263" si="3712">U263-M263</f>
        <v>9.2539999999999996</v>
      </c>
      <c r="AC263" s="36">
        <f t="shared" ref="AC263" si="3713">H263-M263</f>
        <v>-0.1339999999999999</v>
      </c>
      <c r="AD263" s="36">
        <f t="shared" ref="AD263" si="3714">K263-M263</f>
        <v>1.000000000000334E-3</v>
      </c>
      <c r="AE263" s="36">
        <f t="shared" ref="AE263" si="3715">Q263-U263</f>
        <v>1.7220000000000013</v>
      </c>
      <c r="AF263" s="36">
        <f t="shared" ref="AF263" si="3716">M263*1.15</f>
        <v>2.6725999999999996</v>
      </c>
      <c r="AG263" s="36"/>
      <c r="AH263" s="36"/>
      <c r="AI263" s="36"/>
      <c r="AJ263" s="36"/>
    </row>
    <row r="264" spans="2:36" s="6" customFormat="1" ht="18" customHeight="1" x14ac:dyDescent="0.3">
      <c r="B264" s="50"/>
      <c r="C264" s="50" t="str">
        <f t="shared" ref="C264" si="3717">TEXT(MONTH(D264), "00") &amp; "W" &amp; INT((DAY(D264) - 1) / 7) + 1</f>
        <v>09W3</v>
      </c>
      <c r="D264" s="13">
        <v>45551</v>
      </c>
      <c r="E264" s="23">
        <v>2.1349999999999998</v>
      </c>
      <c r="F264" s="24">
        <f t="shared" ref="F264" si="3718">E264-E265</f>
        <v>9.9999999999999645E-2</v>
      </c>
      <c r="G264" s="25">
        <f t="shared" ref="G264" si="3719">E264-K264</f>
        <v>-7.0000000000000284E-2</v>
      </c>
      <c r="H264" s="23">
        <v>2.125</v>
      </c>
      <c r="I264" s="24">
        <f t="shared" ref="I264" si="3720">H264-H265</f>
        <v>7.5000000000000178E-2</v>
      </c>
      <c r="J264" s="25">
        <f t="shared" ref="J264" si="3721">H264-K264</f>
        <v>-8.0000000000000071E-2</v>
      </c>
      <c r="K264" s="28">
        <v>2.2050000000000001</v>
      </c>
      <c r="L264" s="25">
        <f t="shared" ref="L264" si="3722">K264-K265</f>
        <v>-4.9999999999998934E-3</v>
      </c>
      <c r="M264" s="28">
        <v>2.3730000000000002</v>
      </c>
      <c r="N264" s="24">
        <f t="shared" ref="N264" si="3723">M264-M265</f>
        <v>6.800000000000006E-2</v>
      </c>
      <c r="O264" s="24">
        <f t="shared" ref="O264" si="3724">M264-K264</f>
        <v>0.16800000000000015</v>
      </c>
      <c r="P264" s="32"/>
      <c r="Q264" s="28">
        <v>13.13</v>
      </c>
      <c r="R264" s="25">
        <f t="shared" ref="R264" si="3725">Q264-Q265</f>
        <v>-0.54399999999999871</v>
      </c>
      <c r="S264" s="18">
        <v>1.1132</v>
      </c>
      <c r="T264" s="8">
        <v>34.081000000000003</v>
      </c>
      <c r="U264" s="51">
        <f t="shared" ref="U264" si="3726">ROUND(T264/$U$1*S264,3)</f>
        <v>11.119</v>
      </c>
      <c r="V264" s="3">
        <f t="shared" ref="V264" si="3727">U264-U265</f>
        <v>-0.4529999999999994</v>
      </c>
      <c r="W264" s="5"/>
      <c r="X264" s="12">
        <v>70.09</v>
      </c>
      <c r="Y264" s="15"/>
      <c r="Z264" s="10"/>
      <c r="AA264" s="10">
        <f t="shared" ref="AA264" si="3728">Q264-M264</f>
        <v>10.757000000000001</v>
      </c>
      <c r="AB264" s="10">
        <f t="shared" ref="AB264" si="3729">U264-M264</f>
        <v>8.7459999999999987</v>
      </c>
      <c r="AC264" s="36">
        <f t="shared" ref="AC264" si="3730">H264-M264</f>
        <v>-0.24800000000000022</v>
      </c>
      <c r="AD264" s="36">
        <f t="shared" ref="AD264" si="3731">K264-M264</f>
        <v>-0.16800000000000015</v>
      </c>
      <c r="AE264" s="36">
        <f t="shared" ref="AE264" si="3732">Q264-U264</f>
        <v>2.011000000000001</v>
      </c>
      <c r="AF264" s="36">
        <f t="shared" ref="AF264" si="3733">M264*1.15</f>
        <v>2.7289500000000002</v>
      </c>
      <c r="AG264" s="36"/>
      <c r="AH264" s="36"/>
      <c r="AI264" s="36"/>
      <c r="AJ264" s="36"/>
    </row>
    <row r="265" spans="2:36" s="6" customFormat="1" ht="18" customHeight="1" x14ac:dyDescent="0.3">
      <c r="B265" s="50"/>
      <c r="C265" s="50" t="str">
        <f t="shared" ref="C265" si="3734">TEXT(MONTH(D265), "00") &amp; "W" &amp; INT((DAY(D265) - 1) / 7) + 1</f>
        <v>09W2</v>
      </c>
      <c r="D265" s="13">
        <v>45548</v>
      </c>
      <c r="E265" s="23">
        <v>2.0350000000000001</v>
      </c>
      <c r="F265" s="24">
        <f t="shared" ref="F265" si="3735">E265-E266</f>
        <v>9.000000000000008E-2</v>
      </c>
      <c r="G265" s="25">
        <f t="shared" ref="G265" si="3736">E265-K265</f>
        <v>-0.17499999999999982</v>
      </c>
      <c r="H265" s="23">
        <v>2.0499999999999998</v>
      </c>
      <c r="I265" s="24">
        <f t="shared" ref="I265" si="3737">H265-H266</f>
        <v>0.10499999999999976</v>
      </c>
      <c r="J265" s="25">
        <f t="shared" ref="J265" si="3738">H265-K265</f>
        <v>-0.16000000000000014</v>
      </c>
      <c r="K265" s="28">
        <v>2.21</v>
      </c>
      <c r="L265" s="25">
        <f t="shared" ref="L265" si="3739">K265-K266</f>
        <v>9.4999999999999751E-2</v>
      </c>
      <c r="M265" s="28">
        <v>2.3050000000000002</v>
      </c>
      <c r="N265" s="24">
        <f t="shared" ref="N265" si="3740">M265-M266</f>
        <v>-5.2000000000000046E-2</v>
      </c>
      <c r="O265" s="24">
        <f t="shared" ref="O265" si="3741">M265-K265</f>
        <v>9.5000000000000195E-2</v>
      </c>
      <c r="P265" s="32"/>
      <c r="Q265" s="28">
        <v>13.673999999999999</v>
      </c>
      <c r="R265" s="25">
        <f t="shared" ref="R265" si="3742">Q265-Q266</f>
        <v>-1.1000000000001009E-2</v>
      </c>
      <c r="S265" s="18">
        <v>1.1075999999999999</v>
      </c>
      <c r="T265" s="8">
        <v>35.648000000000003</v>
      </c>
      <c r="U265" s="51">
        <f t="shared" ref="U265" si="3743">ROUND(T265/$U$1*S265,3)</f>
        <v>11.571999999999999</v>
      </c>
      <c r="V265" s="3">
        <f t="shared" ref="V265" si="3744">U265-U266</f>
        <v>0.14999999999999858</v>
      </c>
      <c r="W265" s="5"/>
      <c r="X265" s="12">
        <v>68.650000000000006</v>
      </c>
      <c r="Y265" s="15"/>
      <c r="Z265" s="10"/>
      <c r="AA265" s="10">
        <f t="shared" ref="AA265" si="3745">Q265-M265</f>
        <v>11.369</v>
      </c>
      <c r="AB265" s="10">
        <f t="shared" ref="AB265" si="3746">U265-M265</f>
        <v>9.2669999999999995</v>
      </c>
      <c r="AC265" s="36">
        <f t="shared" ref="AC265" si="3747">H265-M265</f>
        <v>-0.25500000000000034</v>
      </c>
      <c r="AD265" s="36">
        <f t="shared" ref="AD265" si="3748">K265-M265</f>
        <v>-9.5000000000000195E-2</v>
      </c>
      <c r="AE265" s="36">
        <f t="shared" ref="AE265" si="3749">Q265-U265</f>
        <v>2.1020000000000003</v>
      </c>
      <c r="AF265" s="36">
        <f t="shared" ref="AF265" si="3750">M265*1.15</f>
        <v>2.6507499999999999</v>
      </c>
      <c r="AG265" s="36"/>
      <c r="AH265" s="36"/>
      <c r="AI265" s="36"/>
      <c r="AJ265" s="36"/>
    </row>
    <row r="266" spans="2:36" s="6" customFormat="1" ht="18" customHeight="1" x14ac:dyDescent="0.3">
      <c r="B266" s="50"/>
      <c r="C266" s="50" t="str">
        <f t="shared" ref="C266" si="3751">TEXT(MONTH(D266), "00") &amp; "W" &amp; INT((DAY(D266) - 1) / 7) + 1</f>
        <v>09W2</v>
      </c>
      <c r="D266" s="13">
        <v>45547</v>
      </c>
      <c r="E266" s="23">
        <v>1.9450000000000001</v>
      </c>
      <c r="F266" s="24">
        <f t="shared" ref="F266" si="3752">E266-E267</f>
        <v>3.5000000000000142E-2</v>
      </c>
      <c r="G266" s="25">
        <f t="shared" ref="G266" si="3753">E266-K266</f>
        <v>-0.17000000000000015</v>
      </c>
      <c r="H266" s="23">
        <v>1.9450000000000001</v>
      </c>
      <c r="I266" s="24">
        <f t="shared" ref="I266" si="3754">H266-H267</f>
        <v>7.4999999999999956E-2</v>
      </c>
      <c r="J266" s="25">
        <f t="shared" ref="J266" si="3755">H266-K266</f>
        <v>-0.17000000000000015</v>
      </c>
      <c r="K266" s="28">
        <v>2.1150000000000002</v>
      </c>
      <c r="L266" s="25">
        <f t="shared" ref="L266" si="3756">K266-K267</f>
        <v>-2.4999999999999911E-2</v>
      </c>
      <c r="M266" s="28">
        <v>2.3570000000000002</v>
      </c>
      <c r="N266" s="24">
        <f t="shared" ref="N266" si="3757">M266-M267</f>
        <v>8.7000000000000188E-2</v>
      </c>
      <c r="O266" s="24">
        <f t="shared" ref="O266" si="3758">M266-K266</f>
        <v>0.24199999999999999</v>
      </c>
      <c r="P266" s="32"/>
      <c r="Q266" s="28">
        <v>13.685</v>
      </c>
      <c r="R266" s="25">
        <f t="shared" ref="R266" si="3759">Q266-Q267</f>
        <v>-4.9999999999998934E-2</v>
      </c>
      <c r="S266" s="18">
        <v>1.1073999999999999</v>
      </c>
      <c r="T266" s="8">
        <v>35.191000000000003</v>
      </c>
      <c r="U266" s="51">
        <f t="shared" ref="U266" si="3760">ROUND(T266/$U$1*S266,3)</f>
        <v>11.422000000000001</v>
      </c>
      <c r="V266" s="3">
        <f t="shared" ref="V266" si="3761">U266-U267</f>
        <v>-0.2419999999999991</v>
      </c>
      <c r="W266" s="5"/>
      <c r="X266" s="12">
        <v>68.97</v>
      </c>
      <c r="Y266" s="15"/>
      <c r="Z266" s="10"/>
      <c r="AA266" s="10">
        <f t="shared" ref="AA266" si="3762">Q266-M266</f>
        <v>11.327999999999999</v>
      </c>
      <c r="AB266" s="10">
        <f t="shared" ref="AB266" si="3763">U266-M266</f>
        <v>9.0650000000000013</v>
      </c>
      <c r="AC266" s="36">
        <f t="shared" ref="AC266" si="3764">H266-M266</f>
        <v>-0.41200000000000014</v>
      </c>
      <c r="AD266" s="36">
        <f t="shared" ref="AD266" si="3765">K266-M266</f>
        <v>-0.24199999999999999</v>
      </c>
      <c r="AE266" s="36">
        <f t="shared" ref="AE266" si="3766">Q266-U266</f>
        <v>2.2629999999999999</v>
      </c>
      <c r="AF266" s="36">
        <f t="shared" ref="AF266" si="3767">M266*1.15</f>
        <v>2.71055</v>
      </c>
      <c r="AG266" s="36"/>
      <c r="AH266" s="36"/>
      <c r="AI266" s="36"/>
      <c r="AJ266" s="36"/>
    </row>
    <row r="267" spans="2:36" s="6" customFormat="1" ht="18" customHeight="1" x14ac:dyDescent="0.3">
      <c r="B267" s="50"/>
      <c r="C267" s="50" t="str">
        <f t="shared" ref="C267" si="3768">TEXT(MONTH(D267), "00") &amp; "W" &amp; INT((DAY(D267) - 1) / 7) + 1</f>
        <v>09W2</v>
      </c>
      <c r="D267" s="13">
        <v>45546</v>
      </c>
      <c r="E267" s="23">
        <v>1.91</v>
      </c>
      <c r="F267" s="24">
        <f t="shared" ref="F267" si="3769">E267-E268</f>
        <v>-4.0000000000000036E-2</v>
      </c>
      <c r="G267" s="25">
        <f t="shared" ref="G267" si="3770">E267-K267</f>
        <v>-0.2300000000000002</v>
      </c>
      <c r="H267" s="23">
        <v>1.87</v>
      </c>
      <c r="I267" s="24">
        <f t="shared" ref="I267" si="3771">H267-H268</f>
        <v>-4.9999999999999822E-2</v>
      </c>
      <c r="J267" s="25">
        <f t="shared" ref="J267" si="3772">H267-K267</f>
        <v>-0.27</v>
      </c>
      <c r="K267" s="28">
        <v>2.14</v>
      </c>
      <c r="L267" s="25">
        <f t="shared" ref="L267" si="3773">K267-K268</f>
        <v>1.5000000000000124E-2</v>
      </c>
      <c r="M267" s="28">
        <v>2.27</v>
      </c>
      <c r="N267" s="24">
        <f t="shared" ref="N267" si="3774">M267-M268</f>
        <v>3.7999999999999812E-2</v>
      </c>
      <c r="O267" s="24">
        <f t="shared" ref="O267" si="3775">M267-K267</f>
        <v>0.12999999999999989</v>
      </c>
      <c r="P267" s="32"/>
      <c r="Q267" s="28">
        <v>13.734999999999999</v>
      </c>
      <c r="R267" s="25">
        <f t="shared" ref="R267" si="3776">Q267-Q268</f>
        <v>-5.0000000000000711E-2</v>
      </c>
      <c r="S267" s="18">
        <v>1.1011</v>
      </c>
      <c r="T267" s="8">
        <v>36.142000000000003</v>
      </c>
      <c r="U267" s="51">
        <f t="shared" ref="U267" si="3777">ROUND(T267/$U$1*S267,3)</f>
        <v>11.664</v>
      </c>
      <c r="V267" s="3">
        <f t="shared" ref="V267" si="3778">U267-U268</f>
        <v>0.26999999999999957</v>
      </c>
      <c r="W267" s="5"/>
      <c r="X267" s="12">
        <v>67.31</v>
      </c>
      <c r="Y267" s="15"/>
      <c r="Z267" s="10"/>
      <c r="AA267" s="10">
        <f t="shared" ref="AA267" si="3779">Q267-M267</f>
        <v>11.465</v>
      </c>
      <c r="AB267" s="10">
        <f t="shared" ref="AB267" si="3780">U267-M267</f>
        <v>9.3940000000000001</v>
      </c>
      <c r="AC267" s="36">
        <f t="shared" ref="AC267" si="3781">H267-M267</f>
        <v>-0.39999999999999991</v>
      </c>
      <c r="AD267" s="36">
        <f t="shared" ref="AD267" si="3782">K267-M267</f>
        <v>-0.12999999999999989</v>
      </c>
      <c r="AE267" s="36">
        <f t="shared" ref="AE267" si="3783">Q267-U267</f>
        <v>2.0709999999999997</v>
      </c>
      <c r="AF267" s="36">
        <f t="shared" ref="AF267" si="3784">M267*1.15</f>
        <v>2.6104999999999996</v>
      </c>
      <c r="AG267" s="36"/>
      <c r="AH267" s="36"/>
      <c r="AI267" s="36"/>
      <c r="AJ267" s="36"/>
    </row>
    <row r="268" spans="2:36" s="6" customFormat="1" ht="18" customHeight="1" x14ac:dyDescent="0.3">
      <c r="B268" s="50"/>
      <c r="C268" s="50" t="str">
        <f t="shared" ref="C268" si="3785">TEXT(MONTH(D268), "00") &amp; "W" &amp; INT((DAY(D268) - 1) / 7) + 1</f>
        <v>09W2</v>
      </c>
      <c r="D268" s="13">
        <v>45545</v>
      </c>
      <c r="E268" s="23">
        <v>1.95</v>
      </c>
      <c r="F268" s="24">
        <f t="shared" ref="F268" si="3786">E268-E269</f>
        <v>0.10499999999999998</v>
      </c>
      <c r="G268" s="25">
        <f t="shared" ref="G268" si="3787">E268-K268</f>
        <v>-0.17500000000000004</v>
      </c>
      <c r="H268" s="23">
        <v>1.92</v>
      </c>
      <c r="I268" s="24">
        <f t="shared" ref="I268" si="3788">H268-H269</f>
        <v>6.999999999999984E-2</v>
      </c>
      <c r="J268" s="25">
        <f t="shared" ref="J268" si="3789">H268-K268</f>
        <v>-0.20500000000000007</v>
      </c>
      <c r="K268" s="28">
        <v>2.125</v>
      </c>
      <c r="L268" s="25">
        <f t="shared" ref="L268" si="3790">K268-K269</f>
        <v>8.9999999999999858E-2</v>
      </c>
      <c r="M268" s="28">
        <v>2.2320000000000002</v>
      </c>
      <c r="N268" s="24">
        <f t="shared" ref="N268" si="3791">M268-M269</f>
        <v>6.2000000000000277E-2</v>
      </c>
      <c r="O268" s="24">
        <f t="shared" ref="O268" si="3792">M268-K268</f>
        <v>0.10700000000000021</v>
      </c>
      <c r="P268" s="32"/>
      <c r="Q268" s="28">
        <v>13.785</v>
      </c>
      <c r="R268" s="25">
        <f t="shared" ref="R268" si="3793">Q268-Q269</f>
        <v>5.0000000000007816E-3</v>
      </c>
      <c r="S268" s="18">
        <v>1.1019000000000001</v>
      </c>
      <c r="T268" s="8">
        <v>35.281999999999996</v>
      </c>
      <c r="U268" s="51">
        <f t="shared" ref="U268" si="3794">ROUND(T268/$U$1*S268,3)</f>
        <v>11.394</v>
      </c>
      <c r="V268" s="3">
        <f t="shared" ref="V268" si="3795">U268-U269</f>
        <v>-0.67900000000000027</v>
      </c>
      <c r="W268" s="5"/>
      <c r="X268" s="12">
        <v>65.75</v>
      </c>
      <c r="Y268" s="15"/>
      <c r="Z268" s="10"/>
      <c r="AA268" s="10">
        <f t="shared" ref="AA268" si="3796">Q268-M268</f>
        <v>11.553000000000001</v>
      </c>
      <c r="AB268" s="10">
        <f t="shared" ref="AB268" si="3797">U268-M268</f>
        <v>9.161999999999999</v>
      </c>
      <c r="AC268" s="36">
        <f t="shared" ref="AC268" si="3798">H268-M268</f>
        <v>-0.31200000000000028</v>
      </c>
      <c r="AD268" s="36">
        <f t="shared" ref="AD268" si="3799">K268-M268</f>
        <v>-0.10700000000000021</v>
      </c>
      <c r="AE268" s="36">
        <f t="shared" ref="AE268" si="3800">Q268-U268</f>
        <v>2.391</v>
      </c>
      <c r="AF268" s="36">
        <f t="shared" ref="AF268" si="3801">M268*1.15</f>
        <v>2.5668000000000002</v>
      </c>
      <c r="AG268" s="36"/>
      <c r="AH268" s="36"/>
      <c r="AI268" s="36"/>
      <c r="AJ268" s="36"/>
    </row>
    <row r="269" spans="2:36" s="6" customFormat="1" ht="18" customHeight="1" x14ac:dyDescent="0.3">
      <c r="B269" s="50"/>
      <c r="C269" s="50" t="str">
        <f t="shared" ref="C269" si="3802">TEXT(MONTH(D269), "00") &amp; "W" &amp; INT((DAY(D269) - 1) / 7) + 1</f>
        <v>09W2</v>
      </c>
      <c r="D269" s="13">
        <v>45544</v>
      </c>
      <c r="E269" s="23">
        <v>1.845</v>
      </c>
      <c r="F269" s="24">
        <f t="shared" ref="F269" si="3803">E269-E270</f>
        <v>-6.0000000000000053E-2</v>
      </c>
      <c r="G269" s="25">
        <f t="shared" ref="G269" si="3804">E269-K269</f>
        <v>-0.19000000000000017</v>
      </c>
      <c r="H269" s="23">
        <v>1.85</v>
      </c>
      <c r="I269" s="24">
        <f t="shared" ref="I269" si="3805">H269-H270</f>
        <v>-7.9999999999999849E-2</v>
      </c>
      <c r="J269" s="25">
        <f t="shared" ref="J269" si="3806">H269-K269</f>
        <v>-0.18500000000000005</v>
      </c>
      <c r="K269" s="28">
        <v>2.0350000000000001</v>
      </c>
      <c r="L269" s="25">
        <f t="shared" ref="L269" si="3807">K269-K270</f>
        <v>-6.0000000000000053E-2</v>
      </c>
      <c r="M269" s="28">
        <v>2.17</v>
      </c>
      <c r="N269" s="24">
        <f t="shared" ref="N269" si="3808">M269-M270</f>
        <v>-0.10499999999999998</v>
      </c>
      <c r="O269" s="24">
        <f t="shared" ref="O269" si="3809">M269-K269</f>
        <v>0.13499999999999979</v>
      </c>
      <c r="P269" s="32"/>
      <c r="Q269" s="28">
        <v>13.78</v>
      </c>
      <c r="R269" s="25">
        <f t="shared" ref="R269" si="3810">Q269-Q270</f>
        <v>-9.9999999999997868E-3</v>
      </c>
      <c r="S269" s="18">
        <v>1.1033999999999999</v>
      </c>
      <c r="T269" s="8">
        <v>37.332999999999998</v>
      </c>
      <c r="U269" s="51">
        <f t="shared" ref="U269" si="3811">ROUND(T269/$U$1*S269,3)</f>
        <v>12.073</v>
      </c>
      <c r="V269" s="3">
        <f t="shared" ref="V269" si="3812">U269-U270</f>
        <v>0.2240000000000002</v>
      </c>
      <c r="W269" s="5"/>
      <c r="X269" s="12">
        <v>68.709999999999994</v>
      </c>
      <c r="Y269" s="15"/>
      <c r="Z269" s="10"/>
      <c r="AA269" s="10">
        <f t="shared" ref="AA269" si="3813">Q269-M269</f>
        <v>11.61</v>
      </c>
      <c r="AB269" s="10">
        <f t="shared" ref="AB269" si="3814">U269-M269</f>
        <v>9.9030000000000005</v>
      </c>
      <c r="AC269" s="36">
        <f t="shared" ref="AC269" si="3815">H269-M269</f>
        <v>-0.31999999999999984</v>
      </c>
      <c r="AD269" s="36">
        <f t="shared" ref="AD269" si="3816">K269-M269</f>
        <v>-0.13499999999999979</v>
      </c>
      <c r="AE269" s="36">
        <f t="shared" ref="AE269" si="3817">Q269-U269</f>
        <v>1.706999999999999</v>
      </c>
      <c r="AF269" s="36">
        <f t="shared" ref="AF269" si="3818">M269*1.15</f>
        <v>2.4954999999999998</v>
      </c>
      <c r="AG269" s="36"/>
      <c r="AH269" s="36"/>
      <c r="AI269" s="36"/>
      <c r="AJ269" s="36"/>
    </row>
    <row r="270" spans="2:36" s="6" customFormat="1" ht="18" customHeight="1" x14ac:dyDescent="0.3">
      <c r="B270" s="50"/>
      <c r="C270" s="50" t="str">
        <f t="shared" ref="C270" si="3819">TEXT(MONTH(D270), "00") &amp; "W" &amp; INT((DAY(D270) - 1) / 7) + 1</f>
        <v>09W1</v>
      </c>
      <c r="D270" s="13">
        <v>45541</v>
      </c>
      <c r="E270" s="23">
        <v>1.905</v>
      </c>
      <c r="F270" s="24">
        <f t="shared" ref="F270" si="3820">E270-E271</f>
        <v>-2.4999999999999911E-2</v>
      </c>
      <c r="G270" s="25">
        <f t="shared" ref="G270" si="3821">E270-K270</f>
        <v>-0.19000000000000017</v>
      </c>
      <c r="H270" s="23">
        <v>1.93</v>
      </c>
      <c r="I270" s="24">
        <f t="shared" ref="I270" si="3822">H270-H271</f>
        <v>3.0000000000000027E-2</v>
      </c>
      <c r="J270" s="25">
        <f t="shared" ref="J270" si="3823">H270-K270</f>
        <v>-0.16500000000000026</v>
      </c>
      <c r="K270" s="28">
        <v>2.0950000000000002</v>
      </c>
      <c r="L270" s="25">
        <f t="shared" ref="L270" si="3824">K270-K271</f>
        <v>6.5000000000000391E-2</v>
      </c>
      <c r="M270" s="28">
        <v>2.2749999999999999</v>
      </c>
      <c r="N270" s="24">
        <f t="shared" ref="N270" si="3825">M270-M271</f>
        <v>2.0999999999999908E-2</v>
      </c>
      <c r="O270" s="24">
        <f t="shared" ref="O270" si="3826">M270-K270</f>
        <v>0.17999999999999972</v>
      </c>
      <c r="P270" s="32"/>
      <c r="Q270" s="28">
        <v>13.79</v>
      </c>
      <c r="R270" s="25">
        <f t="shared" ref="R270" si="3827">Q270-Q271</f>
        <v>-2.5000000000000355E-2</v>
      </c>
      <c r="S270" s="18">
        <v>1.1083000000000001</v>
      </c>
      <c r="T270" s="8">
        <v>36.478999999999999</v>
      </c>
      <c r="U270" s="51">
        <f t="shared" ref="U270" si="3828">ROUND(T270/$U$1*S270,3)</f>
        <v>11.849</v>
      </c>
      <c r="V270" s="3">
        <f t="shared" ref="V270" si="3829">U270-U271</f>
        <v>6.3000000000000611E-2</v>
      </c>
      <c r="W270" s="5"/>
      <c r="X270" s="12">
        <v>67.67</v>
      </c>
      <c r="Y270" s="15"/>
      <c r="Z270" s="10"/>
      <c r="AA270" s="10">
        <f t="shared" ref="AA270" si="3830">Q270-M270</f>
        <v>11.514999999999999</v>
      </c>
      <c r="AB270" s="10">
        <f t="shared" ref="AB270" si="3831">U270-M270</f>
        <v>9.5739999999999998</v>
      </c>
      <c r="AC270" s="36">
        <f t="shared" ref="AC270" si="3832">H270-M270</f>
        <v>-0.34499999999999997</v>
      </c>
      <c r="AD270" s="36">
        <f t="shared" ref="AD270" si="3833">K270-M270</f>
        <v>-0.17999999999999972</v>
      </c>
      <c r="AE270" s="36">
        <f t="shared" ref="AE270" si="3834">Q270-U270</f>
        <v>1.9409999999999989</v>
      </c>
      <c r="AF270" s="36">
        <f t="shared" ref="AF270" si="3835">M270*1.15</f>
        <v>2.6162499999999995</v>
      </c>
      <c r="AG270" s="36"/>
      <c r="AH270" s="36"/>
      <c r="AI270" s="36"/>
      <c r="AJ270" s="36"/>
    </row>
    <row r="271" spans="2:36" s="6" customFormat="1" ht="18" customHeight="1" x14ac:dyDescent="0.3">
      <c r="B271" s="50"/>
      <c r="C271" s="50" t="str">
        <f t="shared" ref="C271:C276" si="3836">TEXT(MONTH(D271), "00") &amp; "W" &amp; INT((DAY(D271) - 1) / 7) + 1</f>
        <v>09W1</v>
      </c>
      <c r="D271" s="13">
        <v>45540</v>
      </c>
      <c r="E271" s="23">
        <v>1.93</v>
      </c>
      <c r="F271" s="24">
        <f t="shared" ref="F271" si="3837">E271-E272</f>
        <v>-2.0000000000000018E-2</v>
      </c>
      <c r="G271" s="25">
        <f t="shared" ref="G271" si="3838">E271-K271</f>
        <v>-9.9999999999999867E-2</v>
      </c>
      <c r="H271" s="23">
        <v>1.9</v>
      </c>
      <c r="I271" s="24">
        <f t="shared" ref="I271" si="3839">H271-H272</f>
        <v>-5.0000000000001155E-3</v>
      </c>
      <c r="J271" s="25">
        <f t="shared" ref="J271" si="3840">H271-K271</f>
        <v>-0.12999999999999989</v>
      </c>
      <c r="K271" s="28">
        <v>2.0299999999999998</v>
      </c>
      <c r="L271" s="25">
        <f t="shared" ref="L271" si="3841">K271-K272</f>
        <v>-2.5000000000000355E-2</v>
      </c>
      <c r="M271" s="28">
        <v>2.254</v>
      </c>
      <c r="N271" s="24">
        <f t="shared" ref="N271" si="3842">M271-M272</f>
        <v>0.10899999999999999</v>
      </c>
      <c r="O271" s="24">
        <f t="shared" ref="O271" si="3843">M271-K271</f>
        <v>0.2240000000000002</v>
      </c>
      <c r="P271" s="32"/>
      <c r="Q271" s="28">
        <v>13.815</v>
      </c>
      <c r="R271" s="25">
        <f t="shared" ref="R271" si="3844">Q271-Q272</f>
        <v>2.9999999999999361E-2</v>
      </c>
      <c r="S271" s="18">
        <v>1.111</v>
      </c>
      <c r="T271" s="8">
        <v>36.195</v>
      </c>
      <c r="U271" s="51">
        <f t="shared" ref="U271" si="3845">ROUND(T271/$U$1*S271,3)</f>
        <v>11.786</v>
      </c>
      <c r="V271" s="3">
        <f t="shared" ref="V271" si="3846">U271-U272</f>
        <v>0.15899999999999892</v>
      </c>
      <c r="W271" s="5"/>
      <c r="X271" s="12">
        <v>69.150000000000006</v>
      </c>
      <c r="Y271" s="15"/>
      <c r="Z271" s="10"/>
      <c r="AA271" s="10">
        <f t="shared" ref="AA271" si="3847">Q271-M271</f>
        <v>11.561</v>
      </c>
      <c r="AB271" s="10">
        <f t="shared" ref="AB271" si="3848">U271-M271</f>
        <v>9.532</v>
      </c>
      <c r="AC271" s="36">
        <f t="shared" ref="AC271" si="3849">H271-M271</f>
        <v>-0.35400000000000009</v>
      </c>
      <c r="AD271" s="36">
        <f t="shared" ref="AD271" si="3850">K271-M271</f>
        <v>-0.2240000000000002</v>
      </c>
      <c r="AE271" s="36">
        <f t="shared" ref="AE271" si="3851">Q271-U271</f>
        <v>2.0289999999999999</v>
      </c>
      <c r="AF271" s="36">
        <f t="shared" ref="AF271" si="3852">M271*1.15</f>
        <v>2.5920999999999998</v>
      </c>
      <c r="AG271" s="36"/>
      <c r="AH271" s="36"/>
      <c r="AI271" s="36"/>
      <c r="AJ271" s="36"/>
    </row>
    <row r="272" spans="2:36" s="6" customFormat="1" ht="18" customHeight="1" x14ac:dyDescent="0.3">
      <c r="B272" s="50"/>
      <c r="C272" s="50" t="str">
        <f t="shared" si="3836"/>
        <v>09W1</v>
      </c>
      <c r="D272" s="13">
        <v>45539</v>
      </c>
      <c r="E272" s="23">
        <v>1.95</v>
      </c>
      <c r="F272" s="24">
        <f t="shared" ref="F272" si="3853">E272-E273</f>
        <v>0.125</v>
      </c>
      <c r="G272" s="25">
        <f t="shared" ref="G272" si="3854">E272-K272</f>
        <v>-0.1050000000000002</v>
      </c>
      <c r="H272" s="23">
        <v>1.905</v>
      </c>
      <c r="I272" s="24">
        <f t="shared" ref="I272" si="3855">H272-H273</f>
        <v>0.10000000000000009</v>
      </c>
      <c r="J272" s="25">
        <f t="shared" ref="J272" si="3856">H272-K272</f>
        <v>-0.15000000000000013</v>
      </c>
      <c r="K272" s="28">
        <v>2.0550000000000002</v>
      </c>
      <c r="L272" s="25">
        <f t="shared" ref="L272" si="3857">K272-K273</f>
        <v>7.0000000000000062E-2</v>
      </c>
      <c r="M272" s="28">
        <v>2.145</v>
      </c>
      <c r="N272" s="24">
        <f t="shared" ref="N272" si="3858">M272-M273</f>
        <v>-5.7999999999999829E-2</v>
      </c>
      <c r="O272" s="24">
        <f t="shared" ref="O272" si="3859">M272-K272</f>
        <v>8.9999999999999858E-2</v>
      </c>
      <c r="P272" s="32"/>
      <c r="Q272" s="28">
        <v>13.785</v>
      </c>
      <c r="R272" s="25">
        <f t="shared" ref="R272" si="3860">Q272-Q273</f>
        <v>-3.9999999999999147E-2</v>
      </c>
      <c r="S272" s="18">
        <v>1.1082000000000001</v>
      </c>
      <c r="T272" s="8">
        <v>35.798000000000002</v>
      </c>
      <c r="U272" s="51">
        <f t="shared" ref="U272" si="3861">ROUND(T272/$U$1*S272,3)</f>
        <v>11.627000000000001</v>
      </c>
      <c r="V272" s="3">
        <f t="shared" ref="V272" si="3862">U272-U273</f>
        <v>-0.41099999999999959</v>
      </c>
      <c r="W272" s="5"/>
      <c r="X272" s="12">
        <v>69.2</v>
      </c>
      <c r="Y272" s="15"/>
      <c r="Z272" s="10"/>
      <c r="AA272" s="10">
        <f t="shared" ref="AA272" si="3863">Q272-M272</f>
        <v>11.64</v>
      </c>
      <c r="AB272" s="10">
        <f t="shared" ref="AB272" si="3864">U272-M272</f>
        <v>9.4820000000000011</v>
      </c>
      <c r="AC272" s="36">
        <f t="shared" ref="AC272" si="3865">H272-M272</f>
        <v>-0.24</v>
      </c>
      <c r="AD272" s="36">
        <f t="shared" ref="AD272" si="3866">K272-M272</f>
        <v>-8.9999999999999858E-2</v>
      </c>
      <c r="AE272" s="36">
        <f t="shared" ref="AE272" si="3867">Q272-U272</f>
        <v>2.1579999999999995</v>
      </c>
      <c r="AF272" s="36">
        <f t="shared" ref="AF272" si="3868">M272*1.15</f>
        <v>2.4667499999999998</v>
      </c>
      <c r="AG272" s="36"/>
      <c r="AH272" s="36"/>
      <c r="AI272" s="36"/>
      <c r="AJ272" s="36"/>
    </row>
    <row r="273" spans="1:36" s="6" customFormat="1" ht="18" customHeight="1" x14ac:dyDescent="0.3">
      <c r="B273" s="50"/>
      <c r="C273" s="50" t="str">
        <f t="shared" si="3836"/>
        <v>09W1</v>
      </c>
      <c r="D273" s="13">
        <v>45538</v>
      </c>
      <c r="E273" s="23">
        <v>1.825</v>
      </c>
      <c r="F273" s="24">
        <f>E273-E275</f>
        <v>8.9999999999999858E-2</v>
      </c>
      <c r="G273" s="25">
        <f t="shared" ref="G273" si="3869">E273-K273</f>
        <v>-0.16000000000000014</v>
      </c>
      <c r="H273" s="23">
        <v>1.8049999999999999</v>
      </c>
      <c r="I273" s="24">
        <f>H273-H275</f>
        <v>5.0000000000000044E-2</v>
      </c>
      <c r="J273" s="25">
        <f t="shared" ref="J273" si="3870">H273-K273</f>
        <v>-0.18000000000000016</v>
      </c>
      <c r="K273" s="28">
        <v>1.9850000000000001</v>
      </c>
      <c r="L273" s="25">
        <f>K273-K275</f>
        <v>7.5000000000000178E-2</v>
      </c>
      <c r="M273" s="28">
        <v>2.2029999999999998</v>
      </c>
      <c r="N273" s="24">
        <f>M273-M275</f>
        <v>7.6000000000000068E-2</v>
      </c>
      <c r="O273" s="24">
        <f t="shared" ref="O273" si="3871">M273-K273</f>
        <v>0.21799999999999975</v>
      </c>
      <c r="P273" s="32"/>
      <c r="Q273" s="28">
        <v>13.824999999999999</v>
      </c>
      <c r="R273" s="25">
        <f>Q273-Q275</f>
        <v>-0.26500000000000057</v>
      </c>
      <c r="S273" s="18">
        <v>1.1043000000000001</v>
      </c>
      <c r="T273" s="8">
        <v>37.192999999999998</v>
      </c>
      <c r="U273" s="51">
        <f t="shared" ref="U273" si="3872">ROUND(T273/$U$1*S273,3)</f>
        <v>12.038</v>
      </c>
      <c r="V273" s="3">
        <f>U273-U274</f>
        <v>-0.48000000000000043</v>
      </c>
      <c r="W273" s="5"/>
      <c r="X273" s="12">
        <v>70.34</v>
      </c>
      <c r="Y273" s="15"/>
      <c r="Z273" s="10"/>
      <c r="AA273" s="10">
        <f t="shared" ref="AA273" si="3873">Q273-M273</f>
        <v>11.622</v>
      </c>
      <c r="AB273" s="10">
        <f t="shared" ref="AB273" si="3874">U273-M273</f>
        <v>9.8350000000000009</v>
      </c>
      <c r="AC273" s="36">
        <f t="shared" ref="AC273" si="3875">H273-M273</f>
        <v>-0.39799999999999991</v>
      </c>
      <c r="AD273" s="36">
        <f t="shared" ref="AD273" si="3876">K273-M273</f>
        <v>-0.21799999999999975</v>
      </c>
      <c r="AE273" s="36">
        <f t="shared" ref="AE273" si="3877">Q273-U273</f>
        <v>1.786999999999999</v>
      </c>
      <c r="AF273" s="36">
        <f t="shared" ref="AF273" si="3878">M273*1.15</f>
        <v>2.5334499999999998</v>
      </c>
      <c r="AG273" s="36"/>
      <c r="AH273" s="36"/>
      <c r="AI273" s="36"/>
      <c r="AJ273" s="36"/>
    </row>
    <row r="274" spans="1:36" s="6" customFormat="1" ht="18" customHeight="1" x14ac:dyDescent="0.3">
      <c r="A274" s="6" t="s">
        <v>82</v>
      </c>
      <c r="B274" s="50"/>
      <c r="C274" s="50" t="str">
        <f t="shared" si="3836"/>
        <v>09W1</v>
      </c>
      <c r="D274" s="13">
        <v>45537</v>
      </c>
      <c r="E274" s="54" t="s">
        <v>81</v>
      </c>
      <c r="F274" s="24" t="e">
        <f t="shared" ref="F274" si="3879">E274-E275</f>
        <v>#VALUE!</v>
      </c>
      <c r="G274" s="25" t="e">
        <f t="shared" ref="G274" si="3880">E274-K274</f>
        <v>#VALUE!</v>
      </c>
      <c r="H274" s="54" t="s">
        <v>81</v>
      </c>
      <c r="I274" s="24" t="e">
        <f t="shared" ref="I274" si="3881">H274-H275</f>
        <v>#VALUE!</v>
      </c>
      <c r="J274" s="25" t="e">
        <f t="shared" ref="J274" si="3882">H274-K274</f>
        <v>#VALUE!</v>
      </c>
      <c r="K274" s="55" t="s">
        <v>80</v>
      </c>
      <c r="L274" s="25" t="e">
        <f t="shared" ref="L274" si="3883">K274-K275</f>
        <v>#VALUE!</v>
      </c>
      <c r="M274" s="55" t="s">
        <v>80</v>
      </c>
      <c r="N274" s="24" t="e">
        <f t="shared" ref="N274" si="3884">M274-M275</f>
        <v>#VALUE!</v>
      </c>
      <c r="O274" s="24" t="e">
        <f t="shared" ref="O274" si="3885">M274-K274</f>
        <v>#VALUE!</v>
      </c>
      <c r="P274" s="32"/>
      <c r="Q274" s="55" t="s">
        <v>80</v>
      </c>
      <c r="R274" s="25" t="e">
        <f t="shared" ref="R274" si="3886">Q274-Q275</f>
        <v>#VALUE!</v>
      </c>
      <c r="S274" s="18">
        <v>1.1071</v>
      </c>
      <c r="T274" s="8">
        <v>38.58</v>
      </c>
      <c r="U274" s="51">
        <f t="shared" ref="U274" si="3887">ROUND(T274/$U$1*S274,3)</f>
        <v>12.518000000000001</v>
      </c>
      <c r="V274" s="3">
        <f t="shared" ref="V274" si="3888">U274-U275</f>
        <v>-0.375</v>
      </c>
      <c r="W274" s="5"/>
      <c r="X274" s="54" t="s">
        <v>81</v>
      </c>
      <c r="Y274" s="15"/>
      <c r="Z274" s="10"/>
      <c r="AA274" s="10" t="e">
        <f t="shared" ref="AA274" si="3889">Q274-M274</f>
        <v>#VALUE!</v>
      </c>
      <c r="AB274" s="10" t="e">
        <f t="shared" ref="AB274" si="3890">U274-M274</f>
        <v>#VALUE!</v>
      </c>
      <c r="AC274" s="36" t="e">
        <f t="shared" ref="AC274" si="3891">H274-M274</f>
        <v>#VALUE!</v>
      </c>
      <c r="AD274" s="36" t="e">
        <f t="shared" ref="AD274" si="3892">K274-M274</f>
        <v>#VALUE!</v>
      </c>
      <c r="AE274" s="36" t="e">
        <f t="shared" ref="AE274" si="3893">Q274-U274</f>
        <v>#VALUE!</v>
      </c>
      <c r="AF274" s="36" t="e">
        <f t="shared" ref="AF274" si="3894">M274*1.15</f>
        <v>#VALUE!</v>
      </c>
      <c r="AG274" s="36"/>
      <c r="AH274" s="36"/>
      <c r="AI274" s="36"/>
      <c r="AJ274" s="36"/>
    </row>
    <row r="275" spans="1:36" s="6" customFormat="1" ht="18" customHeight="1" x14ac:dyDescent="0.3">
      <c r="B275" s="50" t="s">
        <v>79</v>
      </c>
      <c r="C275" s="50" t="str">
        <f t="shared" si="3836"/>
        <v>08W5</v>
      </c>
      <c r="D275" s="13">
        <v>45534</v>
      </c>
      <c r="E275" s="23">
        <v>1.7350000000000001</v>
      </c>
      <c r="F275" s="24">
        <f t="shared" ref="F275" si="3895">E275-E276</f>
        <v>4.0000000000000036E-2</v>
      </c>
      <c r="G275" s="25">
        <f t="shared" ref="G275" si="3896">E275-K275</f>
        <v>-0.17499999999999982</v>
      </c>
      <c r="H275" s="23">
        <v>1.7549999999999999</v>
      </c>
      <c r="I275" s="24">
        <f t="shared" ref="I275" si="3897">H275-H276</f>
        <v>5.9999999999999831E-2</v>
      </c>
      <c r="J275" s="25">
        <f t="shared" ref="J275" si="3898">H275-K275</f>
        <v>-0.15500000000000003</v>
      </c>
      <c r="K275" s="28">
        <v>1.91</v>
      </c>
      <c r="L275" s="25">
        <f t="shared" ref="L275" si="3899">K275-K276</f>
        <v>6.4999999999999947E-2</v>
      </c>
      <c r="M275" s="28">
        <v>2.1269999999999998</v>
      </c>
      <c r="N275" s="24">
        <f t="shared" ref="N275" si="3900">M275-M276</f>
        <v>-1.0000000000000231E-2</v>
      </c>
      <c r="O275" s="24">
        <f t="shared" ref="O275" si="3901">M275-K275</f>
        <v>0.21699999999999986</v>
      </c>
      <c r="P275" s="32"/>
      <c r="Q275" s="28">
        <v>14.09</v>
      </c>
      <c r="R275" s="25">
        <f t="shared" ref="R275" si="3902">Q275-Q276</f>
        <v>8.0000000000000071E-2</v>
      </c>
      <c r="S275" s="18">
        <v>1.1047</v>
      </c>
      <c r="T275" s="8">
        <v>39.823</v>
      </c>
      <c r="U275" s="51">
        <f t="shared" ref="U275" si="3903">ROUND(T275/$U$1*S275,3)</f>
        <v>12.893000000000001</v>
      </c>
      <c r="V275" s="3">
        <f t="shared" ref="V275" si="3904">U275-U276</f>
        <v>0.36100000000000065</v>
      </c>
      <c r="W275" s="5"/>
      <c r="X275" s="12">
        <v>73.55</v>
      </c>
      <c r="Y275" s="15"/>
      <c r="Z275" s="10"/>
      <c r="AA275" s="10">
        <f t="shared" ref="AA275" si="3905">Q275-M275</f>
        <v>11.963000000000001</v>
      </c>
      <c r="AB275" s="10">
        <f t="shared" ref="AB275" si="3906">U275-M275</f>
        <v>10.766000000000002</v>
      </c>
      <c r="AC275" s="36">
        <f t="shared" ref="AC275" si="3907">H275-M275</f>
        <v>-0.37199999999999989</v>
      </c>
      <c r="AD275" s="36">
        <f t="shared" ref="AD275" si="3908">K275-M275</f>
        <v>-0.21699999999999986</v>
      </c>
      <c r="AE275" s="36">
        <f t="shared" ref="AE275" si="3909">Q275-U275</f>
        <v>1.1969999999999992</v>
      </c>
      <c r="AF275" s="36">
        <f t="shared" ref="AF275" si="3910">M275*1.15</f>
        <v>2.4460499999999996</v>
      </c>
      <c r="AG275" s="36"/>
      <c r="AH275" s="36"/>
      <c r="AI275" s="36"/>
      <c r="AJ275" s="36"/>
    </row>
    <row r="276" spans="1:36" s="6" customFormat="1" ht="18" customHeight="1" x14ac:dyDescent="0.3">
      <c r="B276" s="50" t="s">
        <v>79</v>
      </c>
      <c r="C276" s="50" t="str">
        <f t="shared" si="3836"/>
        <v>08W5</v>
      </c>
      <c r="D276" s="13">
        <v>45533</v>
      </c>
      <c r="E276" s="23">
        <v>1.6950000000000001</v>
      </c>
      <c r="F276" s="24">
        <f t="shared" ref="F276" si="3911">E276-E277</f>
        <v>-4.4999999999999929E-2</v>
      </c>
      <c r="G276" s="25">
        <f t="shared" ref="G276" si="3912">E276-K276</f>
        <v>-0.14999999999999991</v>
      </c>
      <c r="H276" s="23">
        <v>1.6950000000000001</v>
      </c>
      <c r="I276" s="24">
        <f t="shared" ref="I276" si="3913">H276-H277</f>
        <v>-4.0000000000000036E-2</v>
      </c>
      <c r="J276" s="25">
        <f t="shared" ref="J276" si="3914">H276-K276</f>
        <v>-0.14999999999999991</v>
      </c>
      <c r="K276" s="28">
        <v>1.845</v>
      </c>
      <c r="L276" s="25">
        <f t="shared" ref="L276" si="3915">K276-K277</f>
        <v>-4.4999999999999929E-2</v>
      </c>
      <c r="M276" s="28">
        <v>2.137</v>
      </c>
      <c r="N276" s="24">
        <f t="shared" ref="N276" si="3916">M276-M277</f>
        <v>0.20700000000000007</v>
      </c>
      <c r="O276" s="24">
        <f t="shared" ref="O276" si="3917">M276-K276</f>
        <v>0.29200000000000004</v>
      </c>
      <c r="P276" s="32"/>
      <c r="Q276" s="28">
        <v>14.01</v>
      </c>
      <c r="R276" s="25">
        <f t="shared" ref="R276" si="3918">Q276-Q277</f>
        <v>-5.4999999999999716E-2</v>
      </c>
      <c r="S276" s="18">
        <v>1.1076999999999999</v>
      </c>
      <c r="T276" s="8">
        <v>38.600999999999999</v>
      </c>
      <c r="U276" s="51">
        <f t="shared" ref="U276" si="3919">ROUND(T276/$U$1*S276,3)</f>
        <v>12.532</v>
      </c>
      <c r="V276" s="3">
        <f t="shared" ref="V276" si="3920">U276-U277</f>
        <v>-2.2000000000000242E-2</v>
      </c>
      <c r="W276" s="5"/>
      <c r="X276" s="12">
        <v>75.91</v>
      </c>
      <c r="Y276" s="15"/>
      <c r="Z276" s="10"/>
      <c r="AA276" s="10">
        <f t="shared" ref="AA276" si="3921">Q276-M276</f>
        <v>11.872999999999999</v>
      </c>
      <c r="AB276" s="10">
        <f t="shared" ref="AB276" si="3922">U276-M276</f>
        <v>10.395</v>
      </c>
      <c r="AC276" s="36">
        <f t="shared" ref="AC276" si="3923">H276-M276</f>
        <v>-0.44199999999999995</v>
      </c>
      <c r="AD276" s="36">
        <f t="shared" ref="AD276" si="3924">K276-M276</f>
        <v>-0.29200000000000004</v>
      </c>
      <c r="AE276" s="36">
        <f t="shared" ref="AE276" si="3925">Q276-U276</f>
        <v>1.4779999999999998</v>
      </c>
      <c r="AF276" s="36">
        <f t="shared" ref="AF276" si="3926">M276*1.15</f>
        <v>2.4575499999999999</v>
      </c>
      <c r="AG276" s="36"/>
      <c r="AH276" s="36"/>
      <c r="AI276" s="36"/>
      <c r="AJ276" s="36"/>
    </row>
    <row r="277" spans="1:36" s="6" customFormat="1" ht="18" customHeight="1" x14ac:dyDescent="0.3">
      <c r="B277" s="50" t="s">
        <v>79</v>
      </c>
      <c r="C277" s="50" t="str">
        <f t="shared" ref="C277" si="3927">TEXT(MONTH(D277), "00") &amp; "W" &amp; INT((DAY(D277) - 1) / 7) + 1</f>
        <v>08W4</v>
      </c>
      <c r="D277" s="13">
        <v>45532</v>
      </c>
      <c r="E277" s="23">
        <v>1.74</v>
      </c>
      <c r="F277" s="24">
        <f t="shared" ref="F277" si="3928">E277-E278</f>
        <v>-5.0000000000000044E-2</v>
      </c>
      <c r="G277" s="25">
        <f t="shared" ref="G277" si="3929">E277-K277</f>
        <v>-0.14999999999999991</v>
      </c>
      <c r="H277" s="23">
        <v>1.7350000000000001</v>
      </c>
      <c r="I277" s="24">
        <f t="shared" ref="I277" si="3930">H277-H278</f>
        <v>-2.9999999999999805E-2</v>
      </c>
      <c r="J277" s="25">
        <f t="shared" ref="J277" si="3931">H277-K277</f>
        <v>-0.1549999999999998</v>
      </c>
      <c r="K277" s="28">
        <v>1.89</v>
      </c>
      <c r="L277" s="25">
        <f t="shared" ref="L277" si="3932">K277-K278</f>
        <v>-2.0000000000000018E-2</v>
      </c>
      <c r="M277" s="28">
        <v>1.93</v>
      </c>
      <c r="N277" s="24">
        <f t="shared" ref="N277" si="3933">M277-M278</f>
        <v>2.6000000000000023E-2</v>
      </c>
      <c r="O277" s="24">
        <f t="shared" ref="O277" si="3934">M277-K277</f>
        <v>4.0000000000000036E-2</v>
      </c>
      <c r="P277" s="32"/>
      <c r="Q277" s="28">
        <v>14.065</v>
      </c>
      <c r="R277" s="25">
        <f t="shared" ref="R277" si="3935">Q277-Q278</f>
        <v>9.9999999999997868E-3</v>
      </c>
      <c r="S277" s="18">
        <v>1.1120000000000001</v>
      </c>
      <c r="T277" s="8">
        <v>38.520000000000003</v>
      </c>
      <c r="U277" s="51">
        <f t="shared" ref="U277" si="3936">ROUND(T277/$U$1*S277,3)</f>
        <v>12.554</v>
      </c>
      <c r="V277" s="3">
        <f t="shared" ref="V277" si="3937">U277-U278</f>
        <v>-0.12800000000000011</v>
      </c>
      <c r="W277" s="5"/>
      <c r="X277" s="12">
        <v>74.52</v>
      </c>
      <c r="Y277" s="15"/>
      <c r="Z277" s="10"/>
      <c r="AA277" s="10">
        <f t="shared" ref="AA277" si="3938">Q277-M277</f>
        <v>12.135</v>
      </c>
      <c r="AB277" s="10">
        <f t="shared" ref="AB277" si="3939">U277-M277</f>
        <v>10.624000000000001</v>
      </c>
      <c r="AC277" s="36">
        <f t="shared" ref="AC277" si="3940">H277-M277</f>
        <v>-0.19499999999999984</v>
      </c>
      <c r="AD277" s="36">
        <f t="shared" ref="AD277" si="3941">K277-M277</f>
        <v>-4.0000000000000036E-2</v>
      </c>
      <c r="AE277" s="36">
        <f t="shared" ref="AE277" si="3942">Q277-U277</f>
        <v>1.5109999999999992</v>
      </c>
      <c r="AF277" s="36">
        <f t="shared" ref="AF277" si="3943">M277*1.15</f>
        <v>2.2194999999999996</v>
      </c>
      <c r="AG277" s="36"/>
      <c r="AH277" s="36"/>
      <c r="AI277" s="36"/>
      <c r="AJ277" s="36"/>
    </row>
    <row r="278" spans="1:36" s="6" customFormat="1" ht="18" customHeight="1" x14ac:dyDescent="0.3">
      <c r="B278" s="50" t="s">
        <v>79</v>
      </c>
      <c r="C278" s="50" t="str">
        <f t="shared" ref="C278" si="3944">TEXT(MONTH(D278), "00") &amp; "W" &amp; INT((DAY(D278) - 1) / 7) + 1</f>
        <v>08W4</v>
      </c>
      <c r="D278" s="13">
        <v>45531</v>
      </c>
      <c r="E278" s="23">
        <v>1.79</v>
      </c>
      <c r="F278" s="24">
        <f t="shared" ref="F278" si="3945">E278-E279</f>
        <v>-3.499999999999992E-2</v>
      </c>
      <c r="G278" s="25">
        <f t="shared" ref="G278" si="3946">E278-K278</f>
        <v>-0.11999999999999988</v>
      </c>
      <c r="H278" s="23">
        <v>1.7649999999999999</v>
      </c>
      <c r="I278" s="24">
        <f t="shared" ref="I278" si="3947">H278-H279</f>
        <v>0</v>
      </c>
      <c r="J278" s="25">
        <f t="shared" ref="J278" si="3948">H278-K278</f>
        <v>-0.14500000000000002</v>
      </c>
      <c r="K278" s="28">
        <v>1.91</v>
      </c>
      <c r="L278" s="25">
        <f t="shared" ref="L278" si="3949">K278-K279</f>
        <v>-2.0000000000000018E-2</v>
      </c>
      <c r="M278" s="28">
        <v>1.9039999999999999</v>
      </c>
      <c r="N278" s="24">
        <f t="shared" ref="N278" si="3950">M278-M279</f>
        <v>-5.2000000000000046E-2</v>
      </c>
      <c r="O278" s="24">
        <f t="shared" ref="O278" si="3951">M278-K278</f>
        <v>-6.0000000000000053E-3</v>
      </c>
      <c r="P278" s="32"/>
      <c r="Q278" s="28">
        <v>14.055</v>
      </c>
      <c r="R278" s="25">
        <f t="shared" ref="R278" si="3952">Q278-Q279</f>
        <v>0.23499999999999943</v>
      </c>
      <c r="S278" s="18">
        <v>1.1184000000000001</v>
      </c>
      <c r="T278" s="8">
        <v>38.689</v>
      </c>
      <c r="U278" s="51">
        <f t="shared" ref="U278" si="3953">ROUND(T278/$U$1*S278,3)</f>
        <v>12.682</v>
      </c>
      <c r="V278" s="3">
        <f t="shared" ref="V278" si="3954">U278-U279</f>
        <v>0.36400000000000077</v>
      </c>
      <c r="W278" s="5"/>
      <c r="X278" s="12">
        <v>75.53</v>
      </c>
      <c r="Y278" s="15"/>
      <c r="Z278" s="10"/>
      <c r="AA278" s="10">
        <f t="shared" ref="AA278" si="3955">Q278-M278</f>
        <v>12.151</v>
      </c>
      <c r="AB278" s="10">
        <f t="shared" ref="AB278" si="3956">U278-M278</f>
        <v>10.778</v>
      </c>
      <c r="AC278" s="36">
        <f t="shared" ref="AC278" si="3957">H278-M278</f>
        <v>-0.13900000000000001</v>
      </c>
      <c r="AD278" s="36">
        <f t="shared" ref="AD278" si="3958">K278-M278</f>
        <v>6.0000000000000053E-3</v>
      </c>
      <c r="AE278" s="36">
        <f t="shared" ref="AE278" si="3959">Q278-U278</f>
        <v>1.3729999999999993</v>
      </c>
      <c r="AF278" s="36">
        <f t="shared" ref="AF278" si="3960">M278*1.15</f>
        <v>2.1895999999999995</v>
      </c>
      <c r="AG278" s="36"/>
      <c r="AH278" s="36"/>
      <c r="AI278" s="36"/>
      <c r="AJ278" s="36"/>
    </row>
    <row r="279" spans="1:36" s="6" customFormat="1" ht="18" customHeight="1" x14ac:dyDescent="0.3">
      <c r="B279" s="50" t="s">
        <v>79</v>
      </c>
      <c r="C279" s="50" t="str">
        <f t="shared" ref="C279" si="3961">TEXT(MONTH(D279), "00") &amp; "W" &amp; INT((DAY(D279) - 1) / 7) + 1</f>
        <v>08W4</v>
      </c>
      <c r="D279" s="13">
        <v>45530</v>
      </c>
      <c r="E279" s="23">
        <v>1.825</v>
      </c>
      <c r="F279" s="24">
        <f t="shared" ref="F279" si="3962">E279-E280</f>
        <v>0.15999999999999992</v>
      </c>
      <c r="G279" s="25">
        <f t="shared" ref="G279" si="3963">E279-K279</f>
        <v>-0.10499999999999998</v>
      </c>
      <c r="H279" s="23">
        <v>1.7649999999999999</v>
      </c>
      <c r="I279" s="24">
        <f t="shared" ref="I279" si="3964">H279-H280</f>
        <v>6.4999999999999947E-2</v>
      </c>
      <c r="J279" s="25">
        <f t="shared" ref="J279" si="3965">H279-K279</f>
        <v>-0.16500000000000004</v>
      </c>
      <c r="K279" s="28">
        <v>1.93</v>
      </c>
      <c r="L279" s="25">
        <f t="shared" ref="L279" si="3966">K279-K280</f>
        <v>0.10499999999999998</v>
      </c>
      <c r="M279" s="28">
        <v>1.956</v>
      </c>
      <c r="N279" s="24">
        <f t="shared" ref="N279" si="3967">M279-M280</f>
        <v>-6.5999999999999837E-2</v>
      </c>
      <c r="O279" s="24">
        <f t="shared" ref="O279" si="3968">M279-K279</f>
        <v>2.6000000000000023E-2</v>
      </c>
      <c r="P279" s="32"/>
      <c r="Q279" s="28">
        <v>13.82</v>
      </c>
      <c r="R279" s="25">
        <f t="shared" ref="R279" si="3969">Q279-Q280</f>
        <v>0</v>
      </c>
      <c r="S279" s="18">
        <v>1.1161000000000001</v>
      </c>
      <c r="T279" s="8">
        <v>37.655999999999999</v>
      </c>
      <c r="U279" s="51">
        <f t="shared" ref="U279" si="3970">ROUND(T279/$U$1*S279,3)</f>
        <v>12.318</v>
      </c>
      <c r="V279" s="3">
        <f t="shared" ref="V279" si="3971">U279-U280</f>
        <v>0.22799999999999976</v>
      </c>
      <c r="W279" s="5"/>
      <c r="X279" s="12">
        <v>77.42</v>
      </c>
      <c r="Y279" s="15"/>
      <c r="Z279" s="10"/>
      <c r="AA279" s="10">
        <f t="shared" ref="AA279" si="3972">Q279-M279</f>
        <v>11.864000000000001</v>
      </c>
      <c r="AB279" s="10">
        <f t="shared" ref="AB279" si="3973">U279-M279</f>
        <v>10.362</v>
      </c>
      <c r="AC279" s="36">
        <f t="shared" ref="AC279" si="3974">H279-M279</f>
        <v>-0.19100000000000006</v>
      </c>
      <c r="AD279" s="36">
        <f t="shared" ref="AD279" si="3975">K279-M279</f>
        <v>-2.6000000000000023E-2</v>
      </c>
      <c r="AE279" s="36">
        <f t="shared" ref="AE279" si="3976">Q279-U279</f>
        <v>1.5020000000000007</v>
      </c>
      <c r="AF279" s="36">
        <f t="shared" ref="AF279" si="3977">M279*1.15</f>
        <v>2.2493999999999996</v>
      </c>
      <c r="AG279" s="36"/>
      <c r="AH279" s="36"/>
      <c r="AI279" s="36"/>
      <c r="AJ279" s="36"/>
    </row>
    <row r="280" spans="1:36" s="6" customFormat="1" ht="18" customHeight="1" x14ac:dyDescent="0.3">
      <c r="B280" s="50" t="s">
        <v>78</v>
      </c>
      <c r="C280" s="50" t="str">
        <f t="shared" ref="C280:C285" si="3978">TEXT(MONTH(D280), "00") &amp; "W" &amp; INT((DAY(D280) - 1) / 7) + 1</f>
        <v>08W4</v>
      </c>
      <c r="D280" s="13">
        <v>45527</v>
      </c>
      <c r="E280" s="23">
        <v>1.665</v>
      </c>
      <c r="F280" s="24">
        <f t="shared" ref="F280" si="3979">E280-E281</f>
        <v>-4.9999999999998934E-3</v>
      </c>
      <c r="G280" s="25">
        <f t="shared" ref="G280" si="3980">E280-K280</f>
        <v>-0.15999999999999992</v>
      </c>
      <c r="H280" s="23">
        <v>1.7</v>
      </c>
      <c r="I280" s="24">
        <f t="shared" ref="I280" si="3981">H280-H281</f>
        <v>2.4999999999999911E-2</v>
      </c>
      <c r="J280" s="25">
        <f t="shared" ref="J280" si="3982">H280-K280</f>
        <v>-0.125</v>
      </c>
      <c r="K280" s="28">
        <v>1.825</v>
      </c>
      <c r="L280" s="25">
        <f t="shared" ref="L280" si="3983">K280-K281</f>
        <v>-9.4999999999999973E-2</v>
      </c>
      <c r="M280" s="28">
        <v>2.0219999999999998</v>
      </c>
      <c r="N280" s="24">
        <f t="shared" ref="N280" si="3984">M280-M281</f>
        <v>-3.1000000000000139E-2</v>
      </c>
      <c r="O280" s="24">
        <f t="shared" ref="O280" si="3985">M280-K280</f>
        <v>0.19699999999999984</v>
      </c>
      <c r="P280" s="32"/>
      <c r="Q280" s="28">
        <v>13.82</v>
      </c>
      <c r="R280" s="25">
        <f t="shared" ref="R280" si="3986">Q280-Q281</f>
        <v>7.0000000000000284E-2</v>
      </c>
      <c r="S280" s="18">
        <v>1.119</v>
      </c>
      <c r="T280" s="8">
        <v>36.863</v>
      </c>
      <c r="U280" s="51">
        <f t="shared" ref="U280" si="3987">ROUND(T280/$U$1*S280,3)</f>
        <v>12.09</v>
      </c>
      <c r="V280" s="3">
        <f t="shared" ref="V280" si="3988">U280-U281</f>
        <v>0.17500000000000071</v>
      </c>
      <c r="W280" s="5"/>
      <c r="X280" s="12">
        <v>74.83</v>
      </c>
      <c r="Y280" s="15"/>
      <c r="Z280" s="10"/>
      <c r="AA280" s="10">
        <f t="shared" ref="AA280" si="3989">Q280-M280</f>
        <v>11.798</v>
      </c>
      <c r="AB280" s="10">
        <f t="shared" ref="AB280" si="3990">U280-M280</f>
        <v>10.068</v>
      </c>
      <c r="AC280" s="36">
        <f t="shared" ref="AC280" si="3991">H280-M280</f>
        <v>-0.32199999999999984</v>
      </c>
      <c r="AD280" s="36">
        <f t="shared" ref="AD280" si="3992">K280-M280</f>
        <v>-0.19699999999999984</v>
      </c>
      <c r="AE280" s="36">
        <f t="shared" ref="AE280" si="3993">Q280-U280</f>
        <v>1.7300000000000004</v>
      </c>
      <c r="AF280" s="36">
        <f t="shared" ref="AF280" si="3994">M280*1.15</f>
        <v>2.3252999999999995</v>
      </c>
      <c r="AG280" s="36"/>
      <c r="AH280" s="36"/>
      <c r="AI280" s="36"/>
      <c r="AJ280" s="36"/>
    </row>
    <row r="281" spans="1:36" s="6" customFormat="1" ht="18" customHeight="1" x14ac:dyDescent="0.3">
      <c r="B281" s="50" t="s">
        <v>78</v>
      </c>
      <c r="C281" s="50" t="str">
        <f t="shared" si="3978"/>
        <v>08W4</v>
      </c>
      <c r="D281" s="13">
        <v>45526</v>
      </c>
      <c r="E281" s="23">
        <v>1.67</v>
      </c>
      <c r="F281" s="24">
        <f t="shared" ref="F281" si="3995">E281-E282</f>
        <v>-0.10000000000000009</v>
      </c>
      <c r="G281" s="25">
        <f t="shared" ref="G281" si="3996">E281-K281</f>
        <v>-0.25</v>
      </c>
      <c r="H281" s="23">
        <v>1.675</v>
      </c>
      <c r="I281" s="24">
        <f t="shared" ref="I281" si="3997">H281-H282</f>
        <v>-0.10499999999999998</v>
      </c>
      <c r="J281" s="25">
        <f t="shared" ref="J281" si="3998">H281-K281</f>
        <v>-0.24499999999999988</v>
      </c>
      <c r="K281" s="28">
        <v>1.92</v>
      </c>
      <c r="L281" s="25">
        <f t="shared" ref="L281" si="3999">K281-K282</f>
        <v>-0.20000000000000018</v>
      </c>
      <c r="M281" s="28">
        <v>2.0529999999999999</v>
      </c>
      <c r="N281" s="24">
        <f t="shared" ref="N281" si="4000">M281-M282</f>
        <v>-0.12400000000000011</v>
      </c>
      <c r="O281" s="24">
        <f t="shared" ref="O281" si="4001">M281-K281</f>
        <v>0.13300000000000001</v>
      </c>
      <c r="P281" s="32"/>
      <c r="Q281" s="28">
        <v>13.75</v>
      </c>
      <c r="R281" s="25">
        <f t="shared" ref="R281" si="4002">Q281-Q282</f>
        <v>-3.9999999999999147E-2</v>
      </c>
      <c r="S281" s="18">
        <v>1.1112</v>
      </c>
      <c r="T281" s="8">
        <v>36.587000000000003</v>
      </c>
      <c r="U281" s="51">
        <f t="shared" ref="U281" si="4003">ROUND(T281/$U$1*S281,3)</f>
        <v>11.914999999999999</v>
      </c>
      <c r="V281" s="3">
        <f t="shared" ref="V281" si="4004">U281-U282</f>
        <v>-0.17900000000000027</v>
      </c>
      <c r="W281" s="5"/>
      <c r="X281" s="12">
        <v>73.010000000000005</v>
      </c>
      <c r="Y281" s="15"/>
      <c r="Z281" s="10"/>
      <c r="AA281" s="10">
        <f t="shared" ref="AA281" si="4005">Q281-M281</f>
        <v>11.696999999999999</v>
      </c>
      <c r="AB281" s="10">
        <f t="shared" ref="AB281" si="4006">U281-M281</f>
        <v>9.8619999999999983</v>
      </c>
      <c r="AC281" s="36">
        <f t="shared" ref="AC281" si="4007">H281-M281</f>
        <v>-0.37799999999999989</v>
      </c>
      <c r="AD281" s="36">
        <f t="shared" ref="AD281" si="4008">K281-M281</f>
        <v>-0.13300000000000001</v>
      </c>
      <c r="AE281" s="36">
        <f t="shared" ref="AE281" si="4009">Q281-U281</f>
        <v>1.8350000000000009</v>
      </c>
      <c r="AF281" s="36">
        <f t="shared" ref="AF281" si="4010">M281*1.15</f>
        <v>2.3609499999999999</v>
      </c>
      <c r="AG281" s="36"/>
      <c r="AH281" s="36"/>
      <c r="AI281" s="36"/>
      <c r="AJ281" s="36"/>
    </row>
    <row r="282" spans="1:36" s="6" customFormat="1" ht="18" customHeight="1" x14ac:dyDescent="0.3">
      <c r="B282" s="50" t="s">
        <v>78</v>
      </c>
      <c r="C282" s="50" t="str">
        <f t="shared" si="3978"/>
        <v>08W3</v>
      </c>
      <c r="D282" s="13">
        <v>45525</v>
      </c>
      <c r="E282" s="23">
        <v>1.77</v>
      </c>
      <c r="F282" s="24">
        <f t="shared" ref="F282" si="4011">E282-E283</f>
        <v>-0.125</v>
      </c>
      <c r="G282" s="25">
        <f t="shared" ref="G282" si="4012">E282-K282</f>
        <v>-0.35000000000000009</v>
      </c>
      <c r="H282" s="23">
        <v>1.78</v>
      </c>
      <c r="I282" s="24">
        <f t="shared" ref="I282" si="4013">H282-H283</f>
        <v>-0.11999999999999988</v>
      </c>
      <c r="J282" s="25">
        <f t="shared" ref="J282" si="4014">H282-K282</f>
        <v>-0.34000000000000008</v>
      </c>
      <c r="K282" s="28">
        <v>2.12</v>
      </c>
      <c r="L282" s="25">
        <f t="shared" ref="L282" si="4015">K282-K283</f>
        <v>-4.0000000000000036E-2</v>
      </c>
      <c r="M282" s="28">
        <v>2.177</v>
      </c>
      <c r="N282" s="24">
        <f t="shared" ref="N282" si="4016">M282-M283</f>
        <v>-2.0999999999999908E-2</v>
      </c>
      <c r="O282" s="24">
        <f t="shared" ref="O282" si="4017">M282-K282</f>
        <v>5.699999999999994E-2</v>
      </c>
      <c r="P282" s="32"/>
      <c r="Q282" s="28">
        <v>13.79</v>
      </c>
      <c r="R282" s="25">
        <f t="shared" ref="R282" si="4018">Q282-Q283</f>
        <v>-0.14500000000000135</v>
      </c>
      <c r="S282" s="18">
        <v>1.115</v>
      </c>
      <c r="T282" s="8">
        <v>37.01</v>
      </c>
      <c r="U282" s="51">
        <f t="shared" ref="U282" si="4019">ROUND(T282/$U$1*S282,3)</f>
        <v>12.093999999999999</v>
      </c>
      <c r="V282" s="3">
        <f t="shared" ref="V282" si="4020">U282-U283</f>
        <v>-0.28800000000000026</v>
      </c>
      <c r="W282" s="5"/>
      <c r="X282" s="12">
        <v>71.930000000000007</v>
      </c>
      <c r="Y282" s="15"/>
      <c r="Z282" s="10"/>
      <c r="AA282" s="10">
        <f t="shared" ref="AA282" si="4021">Q282-M282</f>
        <v>11.613</v>
      </c>
      <c r="AB282" s="10">
        <f t="shared" ref="AB282" si="4022">U282-M282</f>
        <v>9.9169999999999998</v>
      </c>
      <c r="AC282" s="36">
        <f t="shared" ref="AC282" si="4023">H282-M282</f>
        <v>-0.39700000000000002</v>
      </c>
      <c r="AD282" s="36">
        <f t="shared" ref="AD282" si="4024">K282-M282</f>
        <v>-5.699999999999994E-2</v>
      </c>
      <c r="AE282" s="36">
        <f t="shared" ref="AE282" si="4025">Q282-U282</f>
        <v>1.6959999999999997</v>
      </c>
      <c r="AF282" s="36">
        <f t="shared" ref="AF282" si="4026">M282*1.15</f>
        <v>2.5035499999999997</v>
      </c>
      <c r="AG282" s="36"/>
      <c r="AH282" s="36"/>
      <c r="AI282" s="36"/>
      <c r="AJ282" s="36"/>
    </row>
    <row r="283" spans="1:36" s="6" customFormat="1" ht="18" customHeight="1" x14ac:dyDescent="0.3">
      <c r="B283" s="50" t="s">
        <v>78</v>
      </c>
      <c r="C283" s="50" t="str">
        <f t="shared" si="3978"/>
        <v>08W3</v>
      </c>
      <c r="D283" s="13">
        <v>45524</v>
      </c>
      <c r="E283" s="23">
        <v>1.895</v>
      </c>
      <c r="F283" s="24">
        <f t="shared" ref="F283" si="4027">E283-E284</f>
        <v>-5.0000000000000044E-2</v>
      </c>
      <c r="G283" s="25">
        <f t="shared" ref="G283" si="4028">E283-K283</f>
        <v>-0.26500000000000012</v>
      </c>
      <c r="H283" s="23">
        <v>1.9</v>
      </c>
      <c r="I283" s="24">
        <f t="shared" ref="I283" si="4029">H283-H284</f>
        <v>-5.500000000000016E-2</v>
      </c>
      <c r="J283" s="25">
        <f t="shared" ref="J283" si="4030">H283-K283</f>
        <v>-0.26000000000000023</v>
      </c>
      <c r="K283" s="28">
        <v>2.16</v>
      </c>
      <c r="L283" s="25">
        <f t="shared" ref="L283" si="4031">K283-K284</f>
        <v>6.0000000000000053E-2</v>
      </c>
      <c r="M283" s="28">
        <v>2.198</v>
      </c>
      <c r="N283" s="24">
        <f t="shared" ref="N283" si="4032">M283-M284</f>
        <v>-3.6999999999999922E-2</v>
      </c>
      <c r="O283" s="24">
        <f t="shared" ref="O283" si="4033">M283-K283</f>
        <v>3.7999999999999812E-2</v>
      </c>
      <c r="P283" s="32"/>
      <c r="Q283" s="28">
        <v>13.935</v>
      </c>
      <c r="R283" s="25">
        <f t="shared" ref="R283" si="4034">Q283-Q284</f>
        <v>-0.52999999999999936</v>
      </c>
      <c r="S283" s="18">
        <v>1.113</v>
      </c>
      <c r="T283" s="8">
        <v>37.957000000000001</v>
      </c>
      <c r="U283" s="51">
        <f t="shared" ref="U283" si="4035">ROUND(T283/$U$1*S283,3)</f>
        <v>12.382</v>
      </c>
      <c r="V283" s="3">
        <f t="shared" ref="V283" si="4036">U283-U284</f>
        <v>-0.56300000000000061</v>
      </c>
      <c r="W283" s="5"/>
      <c r="X283" s="12">
        <v>74.040000000000006</v>
      </c>
      <c r="Y283" s="15"/>
      <c r="Z283" s="10"/>
      <c r="AA283" s="10">
        <f t="shared" ref="AA283" si="4037">Q283-M283</f>
        <v>11.737</v>
      </c>
      <c r="AB283" s="10">
        <f t="shared" ref="AB283" si="4038">U283-M283</f>
        <v>10.183999999999999</v>
      </c>
      <c r="AC283" s="36">
        <f t="shared" ref="AC283" si="4039">H283-M283</f>
        <v>-0.29800000000000004</v>
      </c>
      <c r="AD283" s="36">
        <f t="shared" ref="AD283" si="4040">K283-M283</f>
        <v>-3.7999999999999812E-2</v>
      </c>
      <c r="AE283" s="36">
        <f t="shared" ref="AE283" si="4041">Q283-U283</f>
        <v>1.5530000000000008</v>
      </c>
      <c r="AF283" s="36">
        <f t="shared" ref="AF283" si="4042">M283*1.15</f>
        <v>2.5276999999999998</v>
      </c>
      <c r="AG283" s="36"/>
      <c r="AH283" s="36"/>
      <c r="AI283" s="36"/>
      <c r="AJ283" s="36"/>
    </row>
    <row r="284" spans="1:36" s="6" customFormat="1" ht="18" customHeight="1" x14ac:dyDescent="0.3">
      <c r="B284" s="50" t="s">
        <v>78</v>
      </c>
      <c r="C284" s="50" t="str">
        <f t="shared" si="3978"/>
        <v>08W3</v>
      </c>
      <c r="D284" s="13">
        <v>45523</v>
      </c>
      <c r="E284" s="23">
        <v>1.9450000000000001</v>
      </c>
      <c r="F284" s="24">
        <f t="shared" ref="F284" si="4043">E284-E285</f>
        <v>0.10499999999999998</v>
      </c>
      <c r="G284" s="25">
        <f t="shared" ref="G284" si="4044">E284-K284</f>
        <v>-0.15500000000000003</v>
      </c>
      <c r="H284" s="23">
        <v>1.9550000000000001</v>
      </c>
      <c r="I284" s="24">
        <f t="shared" ref="I284" si="4045">H284-H285</f>
        <v>0.13500000000000001</v>
      </c>
      <c r="J284" s="25">
        <f t="shared" ref="J284" si="4046">H284-K284</f>
        <v>-0.14500000000000002</v>
      </c>
      <c r="K284" s="28">
        <v>2.1</v>
      </c>
      <c r="L284" s="25">
        <f t="shared" ref="L284" si="4047">K284-K285</f>
        <v>8.0000000000000071E-2</v>
      </c>
      <c r="M284" s="28">
        <v>2.2349999999999999</v>
      </c>
      <c r="N284" s="24">
        <f t="shared" ref="N284" si="4048">M284-M285</f>
        <v>0.11199999999999966</v>
      </c>
      <c r="O284" s="24">
        <f t="shared" ref="O284" si="4049">M284-K284</f>
        <v>0.13499999999999979</v>
      </c>
      <c r="P284" s="32"/>
      <c r="Q284" s="28">
        <v>14.465</v>
      </c>
      <c r="R284" s="25">
        <f t="shared" ref="R284" si="4050">Q284-Q285</f>
        <v>-5.0000000000000711E-2</v>
      </c>
      <c r="S284" s="18">
        <v>1.1085</v>
      </c>
      <c r="T284" s="8">
        <v>39.844999999999999</v>
      </c>
      <c r="U284" s="51">
        <f t="shared" ref="U284" si="4051">ROUND(T284/$U$1*S284,3)</f>
        <v>12.945</v>
      </c>
      <c r="V284" s="3">
        <f t="shared" ref="V284" si="4052">U284-U285</f>
        <v>0.13199999999999967</v>
      </c>
      <c r="W284" s="5"/>
      <c r="X284" s="12">
        <v>74.37</v>
      </c>
      <c r="Y284" s="15"/>
      <c r="Z284" s="10"/>
      <c r="AA284" s="10">
        <f t="shared" ref="AA284" si="4053">Q284-M284</f>
        <v>12.23</v>
      </c>
      <c r="AB284" s="10">
        <f t="shared" ref="AB284" si="4054">U284-M284</f>
        <v>10.71</v>
      </c>
      <c r="AC284" s="36">
        <f t="shared" ref="AC284" si="4055">H284-M284</f>
        <v>-0.2799999999999998</v>
      </c>
      <c r="AD284" s="36">
        <f t="shared" ref="AD284" si="4056">K284-M284</f>
        <v>-0.13499999999999979</v>
      </c>
      <c r="AE284" s="36">
        <f t="shared" ref="AE284" si="4057">Q284-U284</f>
        <v>1.5199999999999996</v>
      </c>
      <c r="AF284" s="36">
        <f t="shared" ref="AF284" si="4058">M284*1.15</f>
        <v>2.5702499999999997</v>
      </c>
      <c r="AG284" s="36"/>
      <c r="AH284" s="36"/>
      <c r="AI284" s="36"/>
      <c r="AJ284" s="36"/>
    </row>
    <row r="285" spans="1:36" s="6" customFormat="1" ht="18" customHeight="1" x14ac:dyDescent="0.3">
      <c r="B285" s="50" t="s">
        <v>77</v>
      </c>
      <c r="C285" s="50" t="str">
        <f t="shared" si="3978"/>
        <v>08W3</v>
      </c>
      <c r="D285" s="13">
        <v>45520</v>
      </c>
      <c r="E285" s="23">
        <v>1.84</v>
      </c>
      <c r="F285" s="24">
        <f t="shared" ref="F285" si="4059">E285-E286</f>
        <v>-0.14500000000000002</v>
      </c>
      <c r="G285" s="25">
        <f t="shared" ref="G285" si="4060">E285-K285</f>
        <v>-0.17999999999999994</v>
      </c>
      <c r="H285" s="23">
        <v>1.82</v>
      </c>
      <c r="I285" s="24">
        <f t="shared" ref="I285" si="4061">H285-H286</f>
        <v>-0.1399999999999999</v>
      </c>
      <c r="J285" s="25">
        <f t="shared" ref="J285" si="4062">H285-K285</f>
        <v>-0.19999999999999996</v>
      </c>
      <c r="K285" s="28">
        <v>2.02</v>
      </c>
      <c r="L285" s="25">
        <f t="shared" ref="L285" si="4063">K285-K286</f>
        <v>-0.16000000000000014</v>
      </c>
      <c r="M285" s="28">
        <v>2.1230000000000002</v>
      </c>
      <c r="N285" s="24">
        <f t="shared" ref="N285" si="4064">M285-M286</f>
        <v>-7.3999999999999844E-2</v>
      </c>
      <c r="O285" s="24">
        <f t="shared" ref="O285" si="4065">M285-K285</f>
        <v>0.1030000000000002</v>
      </c>
      <c r="P285" s="32"/>
      <c r="Q285" s="28">
        <v>14.515000000000001</v>
      </c>
      <c r="R285" s="25">
        <f t="shared" ref="R285" si="4066">Q285-Q286</f>
        <v>1.7370000000000001</v>
      </c>
      <c r="S285" s="18">
        <v>1.1028</v>
      </c>
      <c r="T285" s="8">
        <v>39.643999999999998</v>
      </c>
      <c r="U285" s="51">
        <f t="shared" ref="U285" si="4067">ROUND(T285/$U$1*S285,3)</f>
        <v>12.813000000000001</v>
      </c>
      <c r="V285" s="3">
        <f t="shared" ref="V285" si="4068">U285-U286</f>
        <v>8.0000000000000071E-2</v>
      </c>
      <c r="W285" s="5"/>
      <c r="X285" s="12">
        <v>76.650000000000006</v>
      </c>
      <c r="Y285" s="15"/>
      <c r="Z285" s="10"/>
      <c r="AA285" s="10">
        <f t="shared" ref="AA285" si="4069">Q285-M285</f>
        <v>12.391999999999999</v>
      </c>
      <c r="AB285" s="10">
        <f t="shared" ref="AB285" si="4070">U285-M285</f>
        <v>10.690000000000001</v>
      </c>
      <c r="AC285" s="36">
        <f t="shared" ref="AC285" si="4071">H285-M285</f>
        <v>-0.30300000000000016</v>
      </c>
      <c r="AD285" s="36">
        <f t="shared" ref="AD285" si="4072">K285-M285</f>
        <v>-0.1030000000000002</v>
      </c>
      <c r="AE285" s="36">
        <f t="shared" ref="AE285" si="4073">Q285-U285</f>
        <v>1.702</v>
      </c>
      <c r="AF285" s="36">
        <f t="shared" ref="AF285" si="4074">M285*1.15</f>
        <v>2.4414500000000001</v>
      </c>
      <c r="AG285" s="36"/>
      <c r="AH285" s="36"/>
      <c r="AI285" s="36"/>
      <c r="AJ285" s="36"/>
    </row>
    <row r="286" spans="1:36" s="6" customFormat="1" ht="18" customHeight="1" x14ac:dyDescent="0.3">
      <c r="B286" s="50" t="s">
        <v>77</v>
      </c>
      <c r="C286" s="50" t="str">
        <f t="shared" ref="C286" si="4075">TEXT(MONTH(D286), "00") &amp; "W" &amp; INT((DAY(D286) - 1) / 7) + 1</f>
        <v>08W3</v>
      </c>
      <c r="D286" s="13">
        <v>45519</v>
      </c>
      <c r="E286" s="23">
        <v>1.9850000000000001</v>
      </c>
      <c r="F286" s="24">
        <f t="shared" ref="F286" si="4076">E286-E287</f>
        <v>5.0000000000001155E-3</v>
      </c>
      <c r="G286" s="25">
        <f t="shared" ref="G286" si="4077">E286-K286</f>
        <v>-0.19500000000000006</v>
      </c>
      <c r="H286" s="23">
        <v>1.96</v>
      </c>
      <c r="I286" s="24">
        <f t="shared" ref="I286" si="4078">H286-H287</f>
        <v>-5.0000000000001155E-3</v>
      </c>
      <c r="J286" s="25">
        <f t="shared" ref="J286" si="4079">H286-K286</f>
        <v>-0.2200000000000002</v>
      </c>
      <c r="K286" s="28">
        <v>2.1800000000000002</v>
      </c>
      <c r="L286" s="25">
        <f t="shared" ref="L286" si="4080">K286-K287</f>
        <v>1.0000000000000231E-2</v>
      </c>
      <c r="M286" s="28">
        <v>2.1970000000000001</v>
      </c>
      <c r="N286" s="24">
        <f t="shared" ref="N286" si="4081">M286-M287</f>
        <v>-2.1999999999999797E-2</v>
      </c>
      <c r="O286" s="24">
        <f t="shared" ref="O286" si="4082">M286-K286</f>
        <v>1.6999999999999904E-2</v>
      </c>
      <c r="P286" s="32"/>
      <c r="Q286" s="28">
        <v>12.778</v>
      </c>
      <c r="R286" s="25">
        <f t="shared" ref="R286" si="4083">Q286-Q287</f>
        <v>5.7999999999999829E-2</v>
      </c>
      <c r="S286" s="18">
        <v>1.0971</v>
      </c>
      <c r="T286" s="8">
        <v>39.600999999999999</v>
      </c>
      <c r="U286" s="51">
        <f t="shared" ref="U286:U291" si="4084">ROUND(T286/$U$1*S286,3)</f>
        <v>12.733000000000001</v>
      </c>
      <c r="V286" s="3">
        <f t="shared" ref="V286" si="4085">U286-U287</f>
        <v>0.15700000000000003</v>
      </c>
      <c r="W286" s="5"/>
      <c r="X286" s="12">
        <v>78.16</v>
      </c>
      <c r="Y286" s="15"/>
      <c r="Z286" s="10"/>
      <c r="AA286" s="10">
        <f t="shared" ref="AA286" si="4086">Q286-M286</f>
        <v>10.581</v>
      </c>
      <c r="AB286" s="10">
        <f t="shared" ref="AB286" si="4087">U286-M286</f>
        <v>10.536000000000001</v>
      </c>
      <c r="AC286" s="36">
        <f t="shared" ref="AC286" si="4088">H286-M286</f>
        <v>-0.2370000000000001</v>
      </c>
      <c r="AD286" s="36">
        <f t="shared" ref="AD286" si="4089">K286-M286</f>
        <v>-1.6999999999999904E-2</v>
      </c>
      <c r="AE286" s="36">
        <f t="shared" ref="AE286" si="4090">Q286-U286</f>
        <v>4.4999999999999929E-2</v>
      </c>
      <c r="AF286" s="36">
        <f t="shared" ref="AF286" si="4091">M286*1.15</f>
        <v>2.5265499999999999</v>
      </c>
      <c r="AG286" s="36"/>
      <c r="AH286" s="36"/>
      <c r="AI286" s="36"/>
      <c r="AJ286" s="36"/>
    </row>
    <row r="287" spans="1:36" s="6" customFormat="1" ht="18" customHeight="1" x14ac:dyDescent="0.3">
      <c r="B287" s="50" t="s">
        <v>77</v>
      </c>
      <c r="C287" s="50" t="str">
        <f t="shared" ref="C287" si="4092">TEXT(MONTH(D287), "00") &amp; "W" &amp; INT((DAY(D287) - 1) / 7) + 1</f>
        <v>08W2</v>
      </c>
      <c r="D287" s="13">
        <v>45518</v>
      </c>
      <c r="E287" s="23">
        <v>1.98</v>
      </c>
      <c r="F287" s="24">
        <f t="shared" ref="F287" si="4093">E287-E288</f>
        <v>8.0000000000000071E-2</v>
      </c>
      <c r="G287" s="25">
        <f t="shared" ref="G287" si="4094">E287-K287</f>
        <v>-0.18999999999999995</v>
      </c>
      <c r="H287" s="23">
        <v>1.9650000000000001</v>
      </c>
      <c r="I287" s="24">
        <f t="shared" ref="I287" si="4095">H287-H288</f>
        <v>6.5000000000000169E-2</v>
      </c>
      <c r="J287" s="25">
        <f t="shared" ref="J287" si="4096">H287-K287</f>
        <v>-0.20499999999999985</v>
      </c>
      <c r="K287" s="28">
        <v>2.17</v>
      </c>
      <c r="L287" s="25">
        <f t="shared" ref="L287" si="4097">K287-K288</f>
        <v>2.0000000000000018E-2</v>
      </c>
      <c r="M287" s="28">
        <v>2.2189999999999999</v>
      </c>
      <c r="N287" s="24">
        <f t="shared" ref="N287" si="4098">M287-M288</f>
        <v>7.099999999999973E-2</v>
      </c>
      <c r="O287" s="24">
        <f t="shared" ref="O287" si="4099">M287-K287</f>
        <v>4.8999999999999932E-2</v>
      </c>
      <c r="P287" s="32"/>
      <c r="Q287" s="28">
        <v>12.72</v>
      </c>
      <c r="R287" s="25">
        <f t="shared" ref="R287" si="4100">Q287-Q288</f>
        <v>6.5000000000001279E-2</v>
      </c>
      <c r="S287" s="18">
        <v>1.1012</v>
      </c>
      <c r="T287" s="8">
        <v>38.966999999999999</v>
      </c>
      <c r="U287" s="51">
        <f t="shared" si="4084"/>
        <v>12.576000000000001</v>
      </c>
      <c r="V287" s="3">
        <f t="shared" ref="V287" si="4101">U287-U288</f>
        <v>-0.14299999999999891</v>
      </c>
      <c r="W287" s="5"/>
      <c r="X287" s="12">
        <v>76.98</v>
      </c>
      <c r="Y287" s="15"/>
      <c r="Z287" s="10"/>
      <c r="AA287" s="10">
        <f t="shared" ref="AA287" si="4102">Q287-M287</f>
        <v>10.501000000000001</v>
      </c>
      <c r="AB287" s="10">
        <f t="shared" ref="AB287" si="4103">U287-M287</f>
        <v>10.357000000000001</v>
      </c>
      <c r="AC287" s="36">
        <f t="shared" ref="AC287" si="4104">H287-M287</f>
        <v>-0.25399999999999978</v>
      </c>
      <c r="AD287" s="36">
        <f t="shared" ref="AD287" si="4105">K287-M287</f>
        <v>-4.8999999999999932E-2</v>
      </c>
      <c r="AE287" s="36">
        <f t="shared" ref="AE287" si="4106">Q287-U287</f>
        <v>0.14400000000000013</v>
      </c>
      <c r="AF287" s="36">
        <f t="shared" ref="AF287" si="4107">M287*1.15</f>
        <v>2.5518499999999995</v>
      </c>
      <c r="AG287" s="36"/>
      <c r="AH287" s="36"/>
      <c r="AI287" s="36"/>
      <c r="AJ287" s="36"/>
    </row>
    <row r="288" spans="1:36" s="6" customFormat="1" ht="18" customHeight="1" x14ac:dyDescent="0.3">
      <c r="B288" s="50" t="s">
        <v>77</v>
      </c>
      <c r="C288" s="50" t="str">
        <f>TEXT(MONTH(D288), "00") &amp; "W" &amp; INT((DAY(D288) - 1) / 7) + 1</f>
        <v>08W2</v>
      </c>
      <c r="D288" s="13">
        <v>45517</v>
      </c>
      <c r="E288" s="23">
        <v>1.9</v>
      </c>
      <c r="F288" s="24">
        <f t="shared" ref="F288" si="4108">E288-E289</f>
        <v>1.4999999999999902E-2</v>
      </c>
      <c r="G288" s="25">
        <f t="shared" ref="G288" si="4109">E288-K288</f>
        <v>-0.25</v>
      </c>
      <c r="H288" s="23">
        <v>1.9</v>
      </c>
      <c r="I288" s="24">
        <f t="shared" ref="I288" si="4110">H288-H289</f>
        <v>1.4999999999999902E-2</v>
      </c>
      <c r="J288" s="25">
        <f t="shared" ref="J288" si="4111">H288-K288</f>
        <v>-0.25</v>
      </c>
      <c r="K288" s="28">
        <v>2.15</v>
      </c>
      <c r="L288" s="25">
        <f t="shared" ref="L288" si="4112">K288-K289</f>
        <v>4.9999999999998934E-3</v>
      </c>
      <c r="M288" s="28">
        <v>2.1480000000000001</v>
      </c>
      <c r="N288" s="24">
        <f t="shared" ref="N288" si="4113">M288-M289</f>
        <v>-4.0999999999999925E-2</v>
      </c>
      <c r="O288" s="24">
        <f t="shared" ref="O288" si="4114">M288-K288</f>
        <v>-1.9999999999997797E-3</v>
      </c>
      <c r="P288" s="32"/>
      <c r="Q288" s="28">
        <v>12.654999999999999</v>
      </c>
      <c r="R288" s="25">
        <f t="shared" ref="R288" si="4115">Q288-Q289</f>
        <v>2.9999999999999361E-2</v>
      </c>
      <c r="S288" s="18">
        <v>1.0992</v>
      </c>
      <c r="T288" s="8">
        <v>39.479999999999997</v>
      </c>
      <c r="U288" s="51">
        <f t="shared" si="4084"/>
        <v>12.718999999999999</v>
      </c>
      <c r="V288" s="3">
        <f t="shared" ref="V288" si="4116">U288-U289</f>
        <v>1.3999999999999346E-2</v>
      </c>
      <c r="W288" s="5"/>
      <c r="X288" s="12">
        <v>78.349999999999994</v>
      </c>
      <c r="Y288" s="15"/>
      <c r="Z288" s="10"/>
      <c r="AA288" s="10">
        <f t="shared" ref="AA288" si="4117">Q288-M288</f>
        <v>10.507</v>
      </c>
      <c r="AB288" s="10">
        <f t="shared" ref="AB288" si="4118">U288-M288</f>
        <v>10.571</v>
      </c>
      <c r="AC288" s="36">
        <f t="shared" ref="AC288" si="4119">H288-M288</f>
        <v>-0.24800000000000022</v>
      </c>
      <c r="AD288" s="36">
        <f t="shared" ref="AD288" si="4120">K288-M288</f>
        <v>1.9999999999997797E-3</v>
      </c>
      <c r="AE288" s="36">
        <f t="shared" ref="AE288" si="4121">Q288-U288</f>
        <v>-6.4000000000000057E-2</v>
      </c>
      <c r="AF288" s="36">
        <f t="shared" ref="AF288" si="4122">M288*1.15</f>
        <v>2.4702000000000002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77</v>
      </c>
      <c r="C289" s="50" t="str">
        <f t="shared" ref="C289" si="4123">TEXT(MONTH(D289), "00") &amp; "W" &amp; INT((DAY(D289) - 1) / 7) + 1</f>
        <v>08W2</v>
      </c>
      <c r="D289" s="13">
        <v>45516</v>
      </c>
      <c r="E289" s="23">
        <v>1.885</v>
      </c>
      <c r="F289" s="24">
        <f t="shared" ref="F289" si="4124">E289-E290</f>
        <v>5.0000000000000044E-2</v>
      </c>
      <c r="G289" s="25">
        <f t="shared" ref="G289" si="4125">E289-K289</f>
        <v>-0.26</v>
      </c>
      <c r="H289" s="23">
        <v>1.885</v>
      </c>
      <c r="I289" s="24">
        <f t="shared" ref="I289" si="4126">H289-H290</f>
        <v>5.0000000000000044E-2</v>
      </c>
      <c r="J289" s="25">
        <f t="shared" ref="J289" si="4127">H289-K289</f>
        <v>-0.26</v>
      </c>
      <c r="K289" s="28">
        <v>2.145</v>
      </c>
      <c r="L289" s="25">
        <f t="shared" ref="L289" si="4128">K289-K290</f>
        <v>0.18999999999999995</v>
      </c>
      <c r="M289" s="28">
        <v>2.1890000000000001</v>
      </c>
      <c r="N289" s="24">
        <f t="shared" ref="N289" si="4129">M289-M290</f>
        <v>4.6000000000000263E-2</v>
      </c>
      <c r="O289" s="24">
        <f t="shared" ref="O289" si="4130">M289-K289</f>
        <v>4.4000000000000039E-2</v>
      </c>
      <c r="P289" s="32"/>
      <c r="Q289" s="28">
        <v>12.625</v>
      </c>
      <c r="R289" s="25">
        <f t="shared" ref="R289" si="4131">Q289-Q290</f>
        <v>7.4999999999999289E-2</v>
      </c>
      <c r="S289" s="18">
        <v>1.0931</v>
      </c>
      <c r="T289" s="8">
        <v>39.658000000000001</v>
      </c>
      <c r="U289" s="51">
        <f t="shared" si="4084"/>
        <v>12.705</v>
      </c>
      <c r="V289" s="3">
        <f t="shared" ref="V289" si="4132">U289-U290</f>
        <v>-0.21899999999999942</v>
      </c>
      <c r="W289" s="5"/>
      <c r="X289" s="12">
        <v>80.06</v>
      </c>
      <c r="Y289" s="15"/>
      <c r="Z289" s="10"/>
      <c r="AA289" s="10">
        <f t="shared" ref="AA289" si="4133">Q289-M289</f>
        <v>10.436</v>
      </c>
      <c r="AB289" s="10">
        <f t="shared" ref="AB289" si="4134">U289-M289</f>
        <v>10.516</v>
      </c>
      <c r="AC289" s="36">
        <f t="shared" ref="AC289" si="4135">H289-M289</f>
        <v>-0.30400000000000005</v>
      </c>
      <c r="AD289" s="36">
        <f t="shared" ref="AD289" si="4136">K289-M289</f>
        <v>-4.4000000000000039E-2</v>
      </c>
      <c r="AE289" s="36">
        <f t="shared" ref="AE289" si="4137">Q289-U289</f>
        <v>-8.0000000000000071E-2</v>
      </c>
      <c r="AF289" s="36">
        <f t="shared" ref="AF289" si="4138">M289*1.15</f>
        <v>2.51735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73</v>
      </c>
      <c r="C290" s="50" t="str">
        <f t="shared" ref="C290" si="4139">TEXT(MONTH(D290), "00") &amp; "W" &amp; INT((DAY(D290) - 1) / 7) + 1</f>
        <v>08W2</v>
      </c>
      <c r="D290" s="13">
        <v>45513</v>
      </c>
      <c r="E290" s="23">
        <v>1.835</v>
      </c>
      <c r="F290" s="24">
        <f t="shared" ref="F290" si="4140">E290-E291</f>
        <v>7.0000000000000062E-2</v>
      </c>
      <c r="G290" s="25">
        <f t="shared" ref="G290" si="4141">E290-K290</f>
        <v>-0.12000000000000011</v>
      </c>
      <c r="H290" s="23">
        <v>1.835</v>
      </c>
      <c r="I290" s="24">
        <f t="shared" ref="I290" si="4142">H290-H291</f>
        <v>0.10499999999999998</v>
      </c>
      <c r="J290" s="25">
        <f t="shared" ref="J290" si="4143">H290-K290</f>
        <v>-0.12000000000000011</v>
      </c>
      <c r="K290" s="28">
        <v>1.9550000000000001</v>
      </c>
      <c r="L290" s="25">
        <f t="shared" ref="L290" si="4144">K290-K291</f>
        <v>8.4999999999999964E-2</v>
      </c>
      <c r="M290" s="28">
        <v>2.1429999999999998</v>
      </c>
      <c r="N290" s="24">
        <f t="shared" ref="N290" si="4145">M290-M291</f>
        <v>1.6000000000000014E-2</v>
      </c>
      <c r="O290" s="24">
        <f t="shared" ref="O290" si="4146">M290-K290</f>
        <v>0.18799999999999972</v>
      </c>
      <c r="P290" s="32"/>
      <c r="Q290" s="28">
        <v>12.55</v>
      </c>
      <c r="R290" s="25">
        <f t="shared" ref="R290" si="4147">Q290-Q291</f>
        <v>-1.4999999999998792E-2</v>
      </c>
      <c r="S290" s="18">
        <v>1.0915999999999999</v>
      </c>
      <c r="T290" s="8">
        <v>40.396000000000001</v>
      </c>
      <c r="U290" s="51">
        <f t="shared" si="4084"/>
        <v>12.923999999999999</v>
      </c>
      <c r="V290" s="3">
        <f t="shared" ref="V290" si="4148">U290-U291</f>
        <v>9.3999999999999417E-2</v>
      </c>
      <c r="W290" s="5"/>
      <c r="X290" s="12">
        <v>76.84</v>
      </c>
      <c r="Y290" s="15"/>
      <c r="Z290" s="10"/>
      <c r="AA290" s="10">
        <f t="shared" ref="AA290" si="4149">Q290-M290</f>
        <v>10.407</v>
      </c>
      <c r="AB290" s="10">
        <f t="shared" ref="AB290" si="4150">U290-M290</f>
        <v>10.780999999999999</v>
      </c>
      <c r="AC290" s="36">
        <f t="shared" ref="AC290" si="4151">H290-M290</f>
        <v>-0.30799999999999983</v>
      </c>
      <c r="AD290" s="36">
        <f t="shared" ref="AD290" si="4152">K290-M290</f>
        <v>-0.18799999999999972</v>
      </c>
      <c r="AE290" s="36">
        <f t="shared" ref="AE290" si="4153">Q290-U290</f>
        <v>-0.37399999999999878</v>
      </c>
      <c r="AF290" s="36">
        <f t="shared" ref="AF290" si="4154">M290*1.15</f>
        <v>2.4644499999999994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73</v>
      </c>
      <c r="C291" s="50" t="str">
        <f t="shared" ref="C291" si="4155">TEXT(MONTH(D291), "00") &amp; "W" &amp; INT((DAY(D291) - 1) / 7) + 1</f>
        <v>08W2</v>
      </c>
      <c r="D291" s="13">
        <v>45512</v>
      </c>
      <c r="E291" s="23">
        <v>1.7649999999999999</v>
      </c>
      <c r="F291" s="24">
        <f t="shared" ref="F291" si="4156">E291-E292</f>
        <v>-5.500000000000016E-2</v>
      </c>
      <c r="G291" s="25">
        <f t="shared" ref="G291" si="4157">E291-K291</f>
        <v>-0.1050000000000002</v>
      </c>
      <c r="H291" s="23">
        <v>1.73</v>
      </c>
      <c r="I291" s="24">
        <f t="shared" ref="I291" si="4158">H291-H292</f>
        <v>-8.0000000000000071E-2</v>
      </c>
      <c r="J291" s="25">
        <f t="shared" ref="J291" si="4159">H291-K291</f>
        <v>-0.14000000000000012</v>
      </c>
      <c r="K291" s="28">
        <v>1.87</v>
      </c>
      <c r="L291" s="25">
        <f t="shared" ref="L291" si="4160">K291-K292</f>
        <v>-0.11499999999999999</v>
      </c>
      <c r="M291" s="28">
        <v>2.1269999999999998</v>
      </c>
      <c r="N291" s="24">
        <f t="shared" ref="N291" si="4161">M291-M292</f>
        <v>1.499999999999968E-2</v>
      </c>
      <c r="O291" s="24">
        <f t="shared" ref="O291" si="4162">M291-K291</f>
        <v>0.25699999999999967</v>
      </c>
      <c r="P291" s="32"/>
      <c r="Q291" s="28">
        <v>12.565</v>
      </c>
      <c r="R291" s="25">
        <f t="shared" ref="R291" si="4163">Q291-Q292</f>
        <v>2.9999999999999361E-2</v>
      </c>
      <c r="S291" s="18">
        <v>1.0918000000000001</v>
      </c>
      <c r="T291" s="8">
        <v>40.094999999999999</v>
      </c>
      <c r="U291" s="51">
        <f t="shared" si="4084"/>
        <v>12.83</v>
      </c>
      <c r="V291" s="3">
        <f t="shared" ref="V291" si="4164">U291-U292</f>
        <v>0.52299999999999969</v>
      </c>
      <c r="W291" s="5"/>
      <c r="X291" s="12">
        <v>76.19</v>
      </c>
      <c r="Y291" s="15"/>
      <c r="Z291" s="10"/>
      <c r="AA291" s="10">
        <f t="shared" ref="AA291" si="4165">Q291-M291</f>
        <v>10.437999999999999</v>
      </c>
      <c r="AB291" s="10">
        <f t="shared" ref="AB291" si="4166">U291-M291</f>
        <v>10.702999999999999</v>
      </c>
      <c r="AC291" s="36">
        <f t="shared" ref="AC291" si="4167">H291-M291</f>
        <v>-0.3969999999999998</v>
      </c>
      <c r="AD291" s="36">
        <f t="shared" ref="AD291" si="4168">K291-M291</f>
        <v>-0.25699999999999967</v>
      </c>
      <c r="AE291" s="36">
        <f t="shared" ref="AE291" si="4169">Q291-U291</f>
        <v>-0.26500000000000057</v>
      </c>
      <c r="AF291" s="36">
        <f t="shared" ref="AF291" si="4170">M291*1.15</f>
        <v>2.4460499999999996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73</v>
      </c>
      <c r="C292" s="50" t="str">
        <f t="shared" ref="C292" si="4171">TEXT(MONTH(D292), "00") &amp; "W" &amp; INT((DAY(D292) - 1) / 7) + 1</f>
        <v>08W1</v>
      </c>
      <c r="D292" s="13">
        <v>45511</v>
      </c>
      <c r="E292" s="23">
        <v>1.82</v>
      </c>
      <c r="F292" s="24">
        <f t="shared" ref="F292" si="4172">E292-E293</f>
        <v>3.5000000000000142E-2</v>
      </c>
      <c r="G292" s="25">
        <f t="shared" ref="G292" si="4173">E292-K292</f>
        <v>-0.16500000000000004</v>
      </c>
      <c r="H292" s="23">
        <v>1.81</v>
      </c>
      <c r="I292" s="24">
        <f t="shared" ref="I292" si="4174">H292-H293</f>
        <v>9.4999999999999973E-2</v>
      </c>
      <c r="J292" s="25">
        <f t="shared" ref="J292" si="4175">H292-K292</f>
        <v>-0.17500000000000004</v>
      </c>
      <c r="K292" s="28">
        <v>1.9850000000000001</v>
      </c>
      <c r="L292" s="25">
        <f t="shared" ref="L292" si="4176">K292-K293</f>
        <v>0.14500000000000002</v>
      </c>
      <c r="M292" s="28">
        <v>2.1120000000000001</v>
      </c>
      <c r="N292" s="24">
        <f t="shared" ref="N292" si="4177">M292-M293</f>
        <v>0.10200000000000031</v>
      </c>
      <c r="O292" s="24">
        <f t="shared" ref="O292" si="4178">M292-K292</f>
        <v>0.127</v>
      </c>
      <c r="P292" s="32"/>
      <c r="Q292" s="28">
        <v>12.535</v>
      </c>
      <c r="R292" s="25">
        <f t="shared" ref="R292" si="4179">Q292-Q293</f>
        <v>2.5000000000000355E-2</v>
      </c>
      <c r="S292" s="18"/>
      <c r="T292" s="8"/>
      <c r="U292" s="51">
        <v>12.307</v>
      </c>
      <c r="V292" s="3">
        <f t="shared" ref="V292" si="4180">U292-U293</f>
        <v>0.55799999999999983</v>
      </c>
      <c r="W292" s="5"/>
      <c r="X292" s="12">
        <v>75.23</v>
      </c>
      <c r="Y292" s="15"/>
      <c r="Z292" s="10"/>
      <c r="AA292" s="10">
        <f t="shared" ref="AA292" si="4181">Q292-M292</f>
        <v>10.423</v>
      </c>
      <c r="AB292" s="10">
        <f t="shared" ref="AB292" si="4182">U292-M292</f>
        <v>10.195</v>
      </c>
      <c r="AC292" s="36">
        <f t="shared" ref="AC292" si="4183">H292-M292</f>
        <v>-0.30200000000000005</v>
      </c>
      <c r="AD292" s="36">
        <f t="shared" ref="AD292" si="4184">K292-M292</f>
        <v>-0.127</v>
      </c>
      <c r="AE292" s="36">
        <f t="shared" ref="AE292" si="4185">Q292-U292</f>
        <v>0.22799999999999976</v>
      </c>
      <c r="AF292" s="36">
        <f t="shared" ref="AF292" si="4186">M292*1.15</f>
        <v>2.4287999999999998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73</v>
      </c>
      <c r="C293" s="50" t="str">
        <f t="shared" ref="C293" si="4187">TEXT(MONTH(D293), "00") &amp; "W" &amp; INT((DAY(D293) - 1) / 7) + 1</f>
        <v>08W1</v>
      </c>
      <c r="D293" s="13">
        <v>45510</v>
      </c>
      <c r="E293" s="23">
        <v>1.7849999999999999</v>
      </c>
      <c r="F293" s="24">
        <f t="shared" ref="F293" si="4188">E293-E294</f>
        <v>4.4999999999999929E-2</v>
      </c>
      <c r="G293" s="25">
        <f t="shared" ref="G293" si="4189">E293-K293</f>
        <v>-5.500000000000016E-2</v>
      </c>
      <c r="H293" s="23">
        <v>1.7150000000000001</v>
      </c>
      <c r="I293" s="24">
        <f t="shared" ref="I293" si="4190">H293-H294</f>
        <v>5.500000000000016E-2</v>
      </c>
      <c r="J293" s="25">
        <f t="shared" ref="J293" si="4191">H293-K293</f>
        <v>-0.125</v>
      </c>
      <c r="K293" s="28">
        <v>1.84</v>
      </c>
      <c r="L293" s="25">
        <f t="shared" ref="L293" si="4192">K293-K294</f>
        <v>2.5000000000000133E-2</v>
      </c>
      <c r="M293" s="28">
        <v>2.0099999999999998</v>
      </c>
      <c r="N293" s="24">
        <f t="shared" ref="N293" si="4193">M293-M294</f>
        <v>6.7999999999999838E-2</v>
      </c>
      <c r="O293" s="24">
        <f t="shared" ref="O293" si="4194">M293-K293</f>
        <v>0.16999999999999971</v>
      </c>
      <c r="P293" s="32"/>
      <c r="Q293" s="28">
        <v>12.51</v>
      </c>
      <c r="R293" s="25">
        <f t="shared" ref="R293" si="4195">Q293-Q294</f>
        <v>6.4999999999999503E-2</v>
      </c>
      <c r="S293" s="18">
        <v>1.093</v>
      </c>
      <c r="T293" s="8">
        <v>36.676000000000002</v>
      </c>
      <c r="U293" s="51">
        <f t="shared" ref="U293" si="4196">ROUND(T293/$U$1*S293,3)</f>
        <v>11.749000000000001</v>
      </c>
      <c r="V293" s="3">
        <f t="shared" ref="V293" si="4197">U293-U294</f>
        <v>0.35500000000000043</v>
      </c>
      <c r="W293" s="5"/>
      <c r="X293" s="12">
        <v>73.2</v>
      </c>
      <c r="Y293" s="15"/>
      <c r="Z293" s="10"/>
      <c r="AA293" s="10">
        <f t="shared" ref="AA293" si="4198">Q293-M293</f>
        <v>10.5</v>
      </c>
      <c r="AB293" s="10">
        <f t="shared" ref="AB293" si="4199">U293-M293</f>
        <v>9.7390000000000008</v>
      </c>
      <c r="AC293" s="36">
        <f t="shared" ref="AC293" si="4200">H293-M293</f>
        <v>-0.29499999999999971</v>
      </c>
      <c r="AD293" s="36">
        <f t="shared" ref="AD293" si="4201">K293-M293</f>
        <v>-0.16999999999999971</v>
      </c>
      <c r="AE293" s="36">
        <f t="shared" ref="AE293" si="4202">Q293-U293</f>
        <v>0.76099999999999923</v>
      </c>
      <c r="AF293" s="36">
        <f t="shared" ref="AF293" si="4203">M293*1.15</f>
        <v>2.3114999999999997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73</v>
      </c>
      <c r="C294" s="50" t="str">
        <f t="shared" ref="C294" si="4204">TEXT(MONTH(D294), "00") &amp; "W" &amp; INT((DAY(D294) - 1) / 7) + 1</f>
        <v>08W1</v>
      </c>
      <c r="D294" s="13">
        <v>45509</v>
      </c>
      <c r="E294" s="23">
        <v>1.74</v>
      </c>
      <c r="F294" s="24">
        <f t="shared" ref="F294" si="4205">E294-E295</f>
        <v>-3.0000000000000027E-2</v>
      </c>
      <c r="G294" s="25">
        <f t="shared" ref="G294" si="4206">E294-K294</f>
        <v>-7.4999999999999956E-2</v>
      </c>
      <c r="H294" s="23">
        <v>1.66</v>
      </c>
      <c r="I294" s="24">
        <f t="shared" ref="I294" si="4207">H294-H295</f>
        <v>-8.5000000000000187E-2</v>
      </c>
      <c r="J294" s="25">
        <f t="shared" ref="J294" si="4208">H294-K294</f>
        <v>-0.15500000000000003</v>
      </c>
      <c r="K294" s="28">
        <v>1.8149999999999999</v>
      </c>
      <c r="L294" s="25">
        <f t="shared" ref="L294" si="4209">K294-K295</f>
        <v>-7.4999999999999956E-2</v>
      </c>
      <c r="M294" s="28">
        <v>1.9419999999999999</v>
      </c>
      <c r="N294" s="24">
        <f t="shared" ref="N294" si="4210">M294-M295</f>
        <v>-2.5000000000000133E-2</v>
      </c>
      <c r="O294" s="24">
        <f t="shared" ref="O294" si="4211">M294-K294</f>
        <v>0.127</v>
      </c>
      <c r="P294" s="32"/>
      <c r="Q294" s="28">
        <v>12.445</v>
      </c>
      <c r="R294" s="25">
        <f t="shared" ref="R294" si="4212">Q294-Q295</f>
        <v>-7.4999999999999289E-2</v>
      </c>
      <c r="S294" s="18">
        <v>1.0952</v>
      </c>
      <c r="T294" s="8">
        <v>35.497999999999998</v>
      </c>
      <c r="U294" s="51">
        <f t="shared" ref="U294" si="4213">ROUND(T294/$U$1*S294,3)</f>
        <v>11.394</v>
      </c>
      <c r="V294" s="3">
        <f t="shared" ref="V294" si="4214">U294-U295</f>
        <v>-0.3230000000000004</v>
      </c>
      <c r="W294" s="5"/>
      <c r="X294" s="12">
        <v>72.94</v>
      </c>
      <c r="Y294" s="15"/>
      <c r="Z294" s="10"/>
      <c r="AA294" s="10">
        <f t="shared" ref="AA294" si="4215">Q294-M294</f>
        <v>10.503</v>
      </c>
      <c r="AB294" s="10">
        <f t="shared" ref="AB294" si="4216">U294-M294</f>
        <v>9.452</v>
      </c>
      <c r="AC294" s="36">
        <f t="shared" ref="AC294" si="4217">H294-M294</f>
        <v>-0.28200000000000003</v>
      </c>
      <c r="AD294" s="36">
        <f t="shared" ref="AD294" si="4218">K294-M294</f>
        <v>-0.127</v>
      </c>
      <c r="AE294" s="36">
        <f t="shared" ref="AE294" si="4219">Q294-U294</f>
        <v>1.0510000000000002</v>
      </c>
      <c r="AF294" s="36">
        <f t="shared" ref="AF294" si="4220">M294*1.15</f>
        <v>2.2332999999999998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72</v>
      </c>
      <c r="C295" s="50" t="str">
        <f t="shared" ref="C295" si="4221">TEXT(MONTH(D295), "00") &amp; "W" &amp; INT((DAY(D295) - 1) / 7) + 1</f>
        <v>08W1</v>
      </c>
      <c r="D295" s="13">
        <v>45506</v>
      </c>
      <c r="E295" s="23">
        <v>1.77</v>
      </c>
      <c r="F295" s="24">
        <f t="shared" ref="F295" si="4222">E295-E296</f>
        <v>-8.4999999999999964E-2</v>
      </c>
      <c r="G295" s="25">
        <f t="shared" ref="G295" si="4223">E295-K295</f>
        <v>-0.11999999999999988</v>
      </c>
      <c r="H295" s="23">
        <v>1.7450000000000001</v>
      </c>
      <c r="I295" s="24">
        <f t="shared" ref="I295" si="4224">H295-H296</f>
        <v>-9.9999999999999867E-2</v>
      </c>
      <c r="J295" s="25">
        <f t="shared" ref="J295" si="4225">H295-K295</f>
        <v>-0.1449999999999998</v>
      </c>
      <c r="K295" s="28">
        <v>1.89</v>
      </c>
      <c r="L295" s="25">
        <f t="shared" ref="L295" si="4226">K295-K296</f>
        <v>-6.0000000000000053E-2</v>
      </c>
      <c r="M295" s="28">
        <v>1.9670000000000001</v>
      </c>
      <c r="N295" s="24">
        <f t="shared" ref="N295" si="4227">M295-M296</f>
        <v>-9.9999999999988987E-4</v>
      </c>
      <c r="O295" s="24">
        <f t="shared" ref="O295" si="4228">M295-K295</f>
        <v>7.7000000000000179E-2</v>
      </c>
      <c r="P295" s="32"/>
      <c r="Q295" s="28">
        <v>12.52</v>
      </c>
      <c r="R295" s="25">
        <f t="shared" ref="R295" si="4229">Q295-Q296</f>
        <v>2.9999999999999361E-2</v>
      </c>
      <c r="S295" s="18">
        <v>1.0908</v>
      </c>
      <c r="T295" s="8">
        <v>36.649000000000001</v>
      </c>
      <c r="U295" s="51">
        <f t="shared" ref="U295" si="4230">ROUND(T295/$U$1*S295,3)</f>
        <v>11.717000000000001</v>
      </c>
      <c r="V295" s="3">
        <f t="shared" ref="V295" si="4231">U295-U296</f>
        <v>2.5000000000000355E-2</v>
      </c>
      <c r="W295" s="5"/>
      <c r="X295" s="12">
        <v>73.52</v>
      </c>
      <c r="Y295" s="15"/>
      <c r="Z295" s="10"/>
      <c r="AA295" s="10">
        <f t="shared" ref="AA295" si="4232">Q295-M295</f>
        <v>10.552999999999999</v>
      </c>
      <c r="AB295" s="10">
        <f t="shared" ref="AB295" si="4233">U295-M295</f>
        <v>9.75</v>
      </c>
      <c r="AC295" s="36">
        <f t="shared" ref="AC295" si="4234">H295-M295</f>
        <v>-0.22199999999999998</v>
      </c>
      <c r="AD295" s="36">
        <f t="shared" ref="AD295" si="4235">K295-M295</f>
        <v>-7.7000000000000179E-2</v>
      </c>
      <c r="AE295" s="36">
        <f t="shared" ref="AE295" si="4236">Q295-U295</f>
        <v>0.80299999999999905</v>
      </c>
      <c r="AF295" s="36">
        <f t="shared" ref="AF295" si="4237">M295*1.15</f>
        <v>2.2620499999999999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72</v>
      </c>
      <c r="C296" s="50" t="str">
        <f t="shared" ref="C296" si="4238">TEXT(MONTH(D296), "00") &amp; "W" &amp; INT((DAY(D296) - 1) / 7) + 1</f>
        <v>08W1</v>
      </c>
      <c r="D296" s="13">
        <v>45505</v>
      </c>
      <c r="E296" s="23">
        <v>1.855</v>
      </c>
      <c r="F296" s="24">
        <f t="shared" ref="F296" si="4239">E296-E297</f>
        <v>2.0000000000000018E-2</v>
      </c>
      <c r="G296" s="25">
        <f t="shared" ref="G296" si="4240">E296-K296</f>
        <v>-9.4999999999999973E-2</v>
      </c>
      <c r="H296" s="23">
        <v>1.845</v>
      </c>
      <c r="I296" s="24">
        <f t="shared" ref="I296" si="4241">H296-H297</f>
        <v>6.0000000000000053E-2</v>
      </c>
      <c r="J296" s="25">
        <f t="shared" ref="J296" si="4242">H296-K296</f>
        <v>-0.10499999999999998</v>
      </c>
      <c r="K296" s="28">
        <v>1.95</v>
      </c>
      <c r="L296" s="25">
        <f t="shared" ref="L296" si="4243">K296-K297</f>
        <v>2.0000000000000018E-2</v>
      </c>
      <c r="M296" s="28">
        <v>1.968</v>
      </c>
      <c r="N296" s="24">
        <f t="shared" ref="N296" si="4244">M296-M297</f>
        <v>-6.800000000000006E-2</v>
      </c>
      <c r="O296" s="24">
        <f t="shared" ref="O296" si="4245">M296-K296</f>
        <v>1.8000000000000016E-2</v>
      </c>
      <c r="P296" s="32"/>
      <c r="Q296" s="28">
        <v>12.49</v>
      </c>
      <c r="R296" s="25">
        <f t="shared" ref="R296" si="4246">Q296-Q297</f>
        <v>-3.5000000000000142E-2</v>
      </c>
      <c r="S296" s="18">
        <v>1.0790999999999999</v>
      </c>
      <c r="T296" s="8">
        <v>36.969000000000001</v>
      </c>
      <c r="U296" s="51">
        <f t="shared" ref="U296" si="4247">ROUND(T296/$U$1*S296,3)</f>
        <v>11.692</v>
      </c>
      <c r="V296" s="3">
        <f t="shared" ref="V296" si="4248">U296-U297</f>
        <v>0.31199999999999939</v>
      </c>
      <c r="W296" s="5"/>
      <c r="X296" s="12">
        <v>76.31</v>
      </c>
      <c r="Y296" s="15"/>
      <c r="Z296" s="10"/>
      <c r="AA296" s="10">
        <f t="shared" ref="AA296" si="4249">Q296-M296</f>
        <v>10.522</v>
      </c>
      <c r="AB296" s="10">
        <f t="shared" ref="AB296" si="4250">U296-M296</f>
        <v>9.7240000000000002</v>
      </c>
      <c r="AC296" s="36">
        <f t="shared" ref="AC296" si="4251">H296-M296</f>
        <v>-0.123</v>
      </c>
      <c r="AD296" s="36">
        <f t="shared" ref="AD296" si="4252">K296-M296</f>
        <v>-1.8000000000000016E-2</v>
      </c>
      <c r="AE296" s="36">
        <f t="shared" ref="AE296" si="4253">Q296-U296</f>
        <v>0.79800000000000004</v>
      </c>
      <c r="AF296" s="36">
        <f t="shared" ref="AF296" si="4254">M296*1.15</f>
        <v>2.2631999999999999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72</v>
      </c>
      <c r="C297" s="50" t="str">
        <f t="shared" ref="C297" si="4255">TEXT(MONTH(D297), "00") &amp; "W" &amp; INT((DAY(D297) - 1) / 7) + 1</f>
        <v>07W5</v>
      </c>
      <c r="D297" s="13">
        <v>45504</v>
      </c>
      <c r="E297" s="23">
        <v>1.835</v>
      </c>
      <c r="F297" s="24">
        <f t="shared" ref="F297" si="4256">E297-E298</f>
        <v>6.0000000000000053E-2</v>
      </c>
      <c r="G297" s="25">
        <f t="shared" ref="G297" si="4257">E297-K297</f>
        <v>-9.4999999999999973E-2</v>
      </c>
      <c r="H297" s="23">
        <v>1.7849999999999999</v>
      </c>
      <c r="I297" s="24">
        <f t="shared" ref="I297" si="4258">H297-H298</f>
        <v>5.9999999999999831E-2</v>
      </c>
      <c r="J297" s="25">
        <f t="shared" ref="J297" si="4259">H297-K297</f>
        <v>-0.14500000000000002</v>
      </c>
      <c r="K297" s="28">
        <v>1.93</v>
      </c>
      <c r="L297" s="25">
        <f t="shared" ref="L297" si="4260">K297-K298</f>
        <v>0.12999999999999989</v>
      </c>
      <c r="M297" s="28">
        <v>2.036</v>
      </c>
      <c r="N297" s="24">
        <f t="shared" ref="N297" si="4261">M297-M298</f>
        <v>-8.9999999999999858E-2</v>
      </c>
      <c r="O297" s="24">
        <f t="shared" ref="O297" si="4262">M297-K297</f>
        <v>0.10600000000000009</v>
      </c>
      <c r="P297" s="32"/>
      <c r="Q297" s="28">
        <v>12.525</v>
      </c>
      <c r="R297" s="25">
        <f t="shared" ref="R297" si="4263">Q297-Q298</f>
        <v>5.0000000000000711E-2</v>
      </c>
      <c r="S297" s="18">
        <v>1.0825</v>
      </c>
      <c r="T297" s="8">
        <v>35.868000000000002</v>
      </c>
      <c r="U297" s="51">
        <f t="shared" ref="U297" si="4264">ROUND(T297/$U$1*S297,3)</f>
        <v>11.38</v>
      </c>
      <c r="V297" s="3">
        <f t="shared" ref="V297" si="4265">U297-U298</f>
        <v>0.48900000000000077</v>
      </c>
      <c r="W297" s="5"/>
      <c r="X297" s="12">
        <v>77.91</v>
      </c>
      <c r="Y297" s="15"/>
      <c r="Z297" s="10"/>
      <c r="AA297" s="10">
        <f t="shared" ref="AA297" si="4266">Q297-M297</f>
        <v>10.489000000000001</v>
      </c>
      <c r="AB297" s="10">
        <f t="shared" ref="AB297" si="4267">U297-M297</f>
        <v>9.3440000000000012</v>
      </c>
      <c r="AC297" s="36">
        <f t="shared" ref="AC297" si="4268">H297-M297</f>
        <v>-0.25100000000000011</v>
      </c>
      <c r="AD297" s="36">
        <f t="shared" ref="AD297" si="4269">K297-M297</f>
        <v>-0.10600000000000009</v>
      </c>
      <c r="AE297" s="36">
        <f t="shared" ref="AE297" si="4270">Q297-U297</f>
        <v>1.1449999999999996</v>
      </c>
      <c r="AF297" s="36">
        <f t="shared" ref="AF297" si="4271">M297*1.15</f>
        <v>2.3413999999999997</v>
      </c>
      <c r="AG297" s="36"/>
      <c r="AH297" s="36"/>
      <c r="AI297" s="36"/>
      <c r="AJ297" s="36"/>
    </row>
    <row r="298" spans="2:36" s="6" customFormat="1" ht="18" customHeight="1" x14ac:dyDescent="0.3">
      <c r="B298" s="50" t="s">
        <v>72</v>
      </c>
      <c r="C298" s="50" t="str">
        <f t="shared" ref="C298" si="4272">TEXT(MONTH(D298), "00") &amp; "W" &amp; INT((DAY(D298) - 1) / 7) + 1</f>
        <v>07W5</v>
      </c>
      <c r="D298" s="13">
        <v>45503</v>
      </c>
      <c r="E298" s="23">
        <v>1.7749999999999999</v>
      </c>
      <c r="F298" s="24">
        <f t="shared" ref="F298" si="4273">E298-E299</f>
        <v>2.9999999999999805E-2</v>
      </c>
      <c r="G298" s="25">
        <f t="shared" ref="G298" si="4274">E298-K298</f>
        <v>-2.5000000000000133E-2</v>
      </c>
      <c r="H298" s="23">
        <v>1.7250000000000001</v>
      </c>
      <c r="I298" s="24">
        <f t="shared" ref="I298" si="4275">H298-H299</f>
        <v>3.5000000000000142E-2</v>
      </c>
      <c r="J298" s="25">
        <f t="shared" ref="J298" si="4276">H298-K298</f>
        <v>-7.4999999999999956E-2</v>
      </c>
      <c r="K298" s="28">
        <v>1.8</v>
      </c>
      <c r="L298" s="25">
        <f t="shared" ref="L298" si="4277">K298-K299</f>
        <v>-7.0000000000000062E-2</v>
      </c>
      <c r="M298" s="28">
        <v>2.1259999999999999</v>
      </c>
      <c r="N298" s="24">
        <f t="shared" ref="N298" si="4278">M298-M299</f>
        <v>0.21899999999999986</v>
      </c>
      <c r="O298" s="24">
        <f t="shared" ref="O298" si="4279">M298-K298</f>
        <v>0.32599999999999985</v>
      </c>
      <c r="P298" s="32"/>
      <c r="Q298" s="28">
        <v>12.475</v>
      </c>
      <c r="R298" s="25">
        <f t="shared" ref="R298" si="4280">Q298-Q299</f>
        <v>2.9999999999999361E-2</v>
      </c>
      <c r="S298" s="18">
        <v>1.0814999999999999</v>
      </c>
      <c r="T298" s="8">
        <v>34.360999999999997</v>
      </c>
      <c r="U298" s="51">
        <f t="shared" ref="U298" si="4281">ROUND(T298/$U$1*S298,3)</f>
        <v>10.891</v>
      </c>
      <c r="V298" s="3">
        <f t="shared" ref="V298" si="4282">U298-U299</f>
        <v>0.15000000000000036</v>
      </c>
      <c r="W298" s="5"/>
      <c r="X298" s="12">
        <v>74.73</v>
      </c>
      <c r="Y298" s="15"/>
      <c r="Z298" s="10"/>
      <c r="AA298" s="10">
        <f t="shared" ref="AA298" si="4283">Q298-M298</f>
        <v>10.349</v>
      </c>
      <c r="AB298" s="10">
        <f t="shared" ref="AB298" si="4284">U298-M298</f>
        <v>8.7650000000000006</v>
      </c>
      <c r="AC298" s="36">
        <f t="shared" ref="AC298" si="4285">H298-M298</f>
        <v>-0.4009999999999998</v>
      </c>
      <c r="AD298" s="36">
        <f t="shared" ref="AD298" si="4286">K298-M298</f>
        <v>-0.32599999999999985</v>
      </c>
      <c r="AE298" s="36">
        <f t="shared" ref="AE298" si="4287">Q298-U298</f>
        <v>1.5839999999999996</v>
      </c>
      <c r="AF298" s="36">
        <f t="shared" ref="AF298" si="4288">M298*1.15</f>
        <v>2.4448999999999996</v>
      </c>
      <c r="AG298" s="36"/>
      <c r="AH298" s="36"/>
      <c r="AI298" s="36"/>
      <c r="AJ298" s="36"/>
    </row>
    <row r="299" spans="2:36" s="6" customFormat="1" ht="18" customHeight="1" x14ac:dyDescent="0.3">
      <c r="B299" s="50" t="s">
        <v>72</v>
      </c>
      <c r="C299" s="50" t="str">
        <f t="shared" ref="C299" si="4289">TEXT(MONTH(D299), "00") &amp; "W" &amp; INT((DAY(D299) - 1) / 7) + 1</f>
        <v>07W5</v>
      </c>
      <c r="D299" s="13">
        <v>45502</v>
      </c>
      <c r="E299" s="23">
        <v>1.7450000000000001</v>
      </c>
      <c r="F299" s="24">
        <f t="shared" ref="F299" si="4290">E299-E300</f>
        <v>5.500000000000016E-2</v>
      </c>
      <c r="G299" s="25">
        <f t="shared" ref="G299" si="4291">E299-K299</f>
        <v>-0.125</v>
      </c>
      <c r="H299" s="23">
        <v>1.69</v>
      </c>
      <c r="I299" s="24">
        <f t="shared" ref="I299" si="4292">H299-H300</f>
        <v>4.9999999999998934E-3</v>
      </c>
      <c r="J299" s="25">
        <f t="shared" ref="J299" si="4293">H299-K299</f>
        <v>-0.18000000000000016</v>
      </c>
      <c r="K299" s="28">
        <v>1.87</v>
      </c>
      <c r="L299" s="25">
        <f t="shared" ref="L299" si="4294">K299-K300</f>
        <v>-0.11499999999999999</v>
      </c>
      <c r="M299" s="28">
        <v>1.907</v>
      </c>
      <c r="N299" s="24">
        <f t="shared" ref="N299" si="4295">M299-M300</f>
        <v>-9.8999999999999755E-2</v>
      </c>
      <c r="O299" s="24">
        <f t="shared" ref="O299" si="4296">M299-K299</f>
        <v>3.6999999999999922E-2</v>
      </c>
      <c r="P299" s="32"/>
      <c r="Q299" s="28">
        <v>12.445</v>
      </c>
      <c r="R299" s="25">
        <f t="shared" ref="R299" si="4297">Q299-Q300</f>
        <v>0.24000000000000021</v>
      </c>
      <c r="S299" s="18">
        <v>1.0819000000000001</v>
      </c>
      <c r="T299" s="8">
        <v>33.872999999999998</v>
      </c>
      <c r="U299" s="51">
        <f t="shared" ref="U299" si="4298">ROUND(T299/$U$1*S299,3)</f>
        <v>10.741</v>
      </c>
      <c r="V299" s="3">
        <f t="shared" ref="V299" si="4299">U299-U300</f>
        <v>0.40700000000000003</v>
      </c>
      <c r="W299" s="5"/>
      <c r="X299" s="12">
        <v>75.81</v>
      </c>
      <c r="Y299" s="15"/>
      <c r="Z299" s="10"/>
      <c r="AA299" s="10">
        <f t="shared" ref="AA299" si="4300">Q299-M299</f>
        <v>10.538</v>
      </c>
      <c r="AB299" s="10">
        <f t="shared" ref="AB299" si="4301">U299-M299</f>
        <v>8.8339999999999996</v>
      </c>
      <c r="AC299" s="36">
        <f t="shared" ref="AC299" si="4302">H299-M299</f>
        <v>-0.21700000000000008</v>
      </c>
      <c r="AD299" s="36">
        <f t="shared" ref="AD299" si="4303">K299-M299</f>
        <v>-3.6999999999999922E-2</v>
      </c>
      <c r="AE299" s="36">
        <f t="shared" ref="AE299" si="4304">Q299-U299</f>
        <v>1.7040000000000006</v>
      </c>
      <c r="AF299" s="36">
        <f t="shared" ref="AF299" si="4305">M299*1.15</f>
        <v>2.1930499999999999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06">TEXT(MONTH(D300), "00") &amp; "W" &amp; INT((DAY(D300) - 1) / 7) + 1</f>
        <v>07W4</v>
      </c>
      <c r="D300" s="13">
        <v>45499</v>
      </c>
      <c r="E300" s="23">
        <v>1.69</v>
      </c>
      <c r="F300" s="24">
        <f t="shared" ref="F300" si="4307">E300-E301</f>
        <v>-2.0000000000000018E-2</v>
      </c>
      <c r="G300" s="25">
        <f t="shared" ref="G300" si="4308">E300-K300</f>
        <v>-0.29500000000000015</v>
      </c>
      <c r="H300" s="23">
        <v>1.6850000000000001</v>
      </c>
      <c r="I300" s="24">
        <f t="shared" ref="I300" si="4309">H300-H301</f>
        <v>-4.0000000000000036E-2</v>
      </c>
      <c r="J300" s="25">
        <f t="shared" ref="J300" si="4310">H300-K300</f>
        <v>-0.30000000000000004</v>
      </c>
      <c r="K300" s="28">
        <v>1.9850000000000001</v>
      </c>
      <c r="L300" s="25">
        <f t="shared" ref="L300" si="4311">K300-K301</f>
        <v>-1.4999999999999902E-2</v>
      </c>
      <c r="M300" s="28">
        <v>2.0059999999999998</v>
      </c>
      <c r="N300" s="24">
        <f t="shared" ref="N300" si="4312">M300-M301</f>
        <v>-3.5000000000000142E-2</v>
      </c>
      <c r="O300" s="24">
        <f t="shared" ref="O300" si="4313">M300-K300</f>
        <v>2.0999999999999686E-2</v>
      </c>
      <c r="P300" s="32"/>
      <c r="Q300" s="28">
        <v>12.205</v>
      </c>
      <c r="R300" s="25">
        <f t="shared" ref="R300" si="4314">Q300-Q301</f>
        <v>0.13000000000000078</v>
      </c>
      <c r="S300" s="18">
        <v>1.0857000000000001</v>
      </c>
      <c r="T300" s="8">
        <v>32.475000000000001</v>
      </c>
      <c r="U300" s="51">
        <f t="shared" ref="U300" si="4315">ROUND(T300/$U$1*S300,3)</f>
        <v>10.334</v>
      </c>
      <c r="V300" s="3">
        <f t="shared" ref="V300" si="4316">U300-U301</f>
        <v>0.23399999999999999</v>
      </c>
      <c r="W300" s="5"/>
      <c r="X300" s="12">
        <v>77.16</v>
      </c>
      <c r="Y300" s="15"/>
      <c r="Z300" s="10"/>
      <c r="AA300" s="10">
        <f t="shared" ref="AA300" si="4317">Q300-M300</f>
        <v>10.199</v>
      </c>
      <c r="AB300" s="10">
        <f t="shared" ref="AB300" si="4318">U300-M300</f>
        <v>8.3279999999999994</v>
      </c>
      <c r="AC300" s="36">
        <f t="shared" ref="AC300" si="4319">H300-M300</f>
        <v>-0.32099999999999973</v>
      </c>
      <c r="AD300" s="36">
        <f t="shared" ref="AD300" si="4320">K300-M300</f>
        <v>-2.0999999999999686E-2</v>
      </c>
      <c r="AE300" s="36">
        <f t="shared" ref="AE300" si="4321">Q300-U300</f>
        <v>1.8710000000000004</v>
      </c>
      <c r="AF300" s="36">
        <f t="shared" ref="AF300" si="4322">M300*1.15</f>
        <v>2.3068999999999997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23">TEXT(MONTH(D301), "00") &amp; "W" &amp; INT((DAY(D301) - 1) / 7) + 1</f>
        <v>07W4</v>
      </c>
      <c r="D301" s="13">
        <v>45498</v>
      </c>
      <c r="E301" s="23">
        <v>1.71</v>
      </c>
      <c r="F301" s="24">
        <f t="shared" ref="F301" si="4324">E301-E302</f>
        <v>-8.4999999999999964E-2</v>
      </c>
      <c r="G301" s="25">
        <f t="shared" ref="G301" si="4325">E301-K301</f>
        <v>-0.29000000000000004</v>
      </c>
      <c r="H301" s="23">
        <v>1.7250000000000001</v>
      </c>
      <c r="I301" s="24">
        <f t="shared" ref="I301" si="4326">H301-H302</f>
        <v>-5.9999999999999831E-2</v>
      </c>
      <c r="J301" s="25">
        <f t="shared" ref="J301" si="4327">H301-K301</f>
        <v>-0.27499999999999991</v>
      </c>
      <c r="K301" s="28">
        <v>2</v>
      </c>
      <c r="L301" s="25">
        <f t="shared" ref="L301" si="4328">K301-K302</f>
        <v>-2.9999999999999805E-2</v>
      </c>
      <c r="M301" s="28">
        <v>2.0409999999999999</v>
      </c>
      <c r="N301" s="24">
        <f t="shared" ref="N301" si="4329">M301-M302</f>
        <v>-7.6000000000000068E-2</v>
      </c>
      <c r="O301" s="24">
        <f t="shared" ref="O301" si="4330">M301-K301</f>
        <v>4.0999999999999925E-2</v>
      </c>
      <c r="P301" s="32"/>
      <c r="Q301" s="28">
        <v>12.074999999999999</v>
      </c>
      <c r="R301" s="25">
        <f t="shared" ref="R301" si="4331">Q301-Q302</f>
        <v>-0.16000000000000014</v>
      </c>
      <c r="S301" s="18">
        <v>1.0844</v>
      </c>
      <c r="T301" s="8">
        <v>31.779</v>
      </c>
      <c r="U301" s="51">
        <f t="shared" ref="U301" si="4332">ROUND(T301/$U$1*S301,3)</f>
        <v>10.1</v>
      </c>
      <c r="V301" s="3">
        <f t="shared" ref="V301" si="4333">U301-U302</f>
        <v>-0.2629999999999999</v>
      </c>
      <c r="W301" s="5"/>
      <c r="X301" s="12">
        <v>78.28</v>
      </c>
      <c r="Y301" s="15"/>
      <c r="Z301" s="10"/>
      <c r="AA301" s="10">
        <f t="shared" ref="AA301" si="4334">Q301-M301</f>
        <v>10.033999999999999</v>
      </c>
      <c r="AB301" s="10">
        <f t="shared" ref="AB301" si="4335">U301-M301</f>
        <v>8.0589999999999993</v>
      </c>
      <c r="AC301" s="36">
        <f t="shared" ref="AC301" si="4336">H301-M301</f>
        <v>-0.31599999999999984</v>
      </c>
      <c r="AD301" s="36">
        <f t="shared" ref="AD301" si="4337">K301-M301</f>
        <v>-4.0999999999999925E-2</v>
      </c>
      <c r="AE301" s="36">
        <f t="shared" ref="AE301" si="4338">Q301-U301</f>
        <v>1.9749999999999996</v>
      </c>
      <c r="AF301" s="36">
        <f t="shared" ref="AF301" si="4339">M301*1.15</f>
        <v>2.3471499999999996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40">TEXT(MONTH(D302), "00") &amp; "W" &amp; INT((DAY(D302) - 1) / 7) + 1</f>
        <v>07W4</v>
      </c>
      <c r="D302" s="13">
        <v>45497</v>
      </c>
      <c r="E302" s="23">
        <v>1.7949999999999999</v>
      </c>
      <c r="F302" s="24">
        <f t="shared" ref="F302" si="4341">E302-E303</f>
        <v>-4.0000000000000036E-2</v>
      </c>
      <c r="G302" s="25">
        <f t="shared" ref="G302" si="4342">E302-K302</f>
        <v>-0.23499999999999988</v>
      </c>
      <c r="H302" s="23">
        <v>1.7849999999999999</v>
      </c>
      <c r="I302" s="24">
        <f t="shared" ref="I302" si="4343">H302-H303</f>
        <v>-5.0000000000000044E-2</v>
      </c>
      <c r="J302" s="25">
        <f t="shared" ref="J302" si="4344">H302-K302</f>
        <v>-0.24499999999999988</v>
      </c>
      <c r="K302" s="28">
        <v>2.0299999999999998</v>
      </c>
      <c r="L302" s="25">
        <f t="shared" ref="L302" si="4345">K302-K303</f>
        <v>-8.5000000000000409E-2</v>
      </c>
      <c r="M302" s="28">
        <v>2.117</v>
      </c>
      <c r="N302" s="24">
        <f t="shared" ref="N302" si="4346">M302-M303</f>
        <v>-6.999999999999984E-2</v>
      </c>
      <c r="O302" s="24">
        <f t="shared" ref="O302" si="4347">M302-K302</f>
        <v>8.7000000000000188E-2</v>
      </c>
      <c r="P302" s="32"/>
      <c r="Q302" s="28">
        <v>12.234999999999999</v>
      </c>
      <c r="R302" s="25">
        <f t="shared" ref="R302" si="4348">Q302-Q303</f>
        <v>0.22499999999999964</v>
      </c>
      <c r="S302" s="18">
        <v>1.0839000000000001</v>
      </c>
      <c r="T302" s="8">
        <v>32.621000000000002</v>
      </c>
      <c r="U302" s="51">
        <f t="shared" ref="U302" si="4349">ROUND(T302/$U$1*S302,3)</f>
        <v>10.363</v>
      </c>
      <c r="V302" s="3">
        <f t="shared" ref="V302" si="4350">U302-U303</f>
        <v>0.30599999999999916</v>
      </c>
      <c r="W302" s="5"/>
      <c r="X302" s="12">
        <v>77.59</v>
      </c>
      <c r="Y302" s="15"/>
      <c r="Z302" s="10"/>
      <c r="AA302" s="10">
        <f t="shared" ref="AA302" si="4351">Q302-M302</f>
        <v>10.117999999999999</v>
      </c>
      <c r="AB302" s="10">
        <f t="shared" ref="AB302" si="4352">U302-M302</f>
        <v>8.2459999999999987</v>
      </c>
      <c r="AC302" s="36">
        <f t="shared" ref="AC302" si="4353">H302-M302</f>
        <v>-0.33200000000000007</v>
      </c>
      <c r="AD302" s="36">
        <f t="shared" ref="AD302" si="4354">K302-M302</f>
        <v>-8.7000000000000188E-2</v>
      </c>
      <c r="AE302" s="36">
        <f t="shared" ref="AE302" si="4355">Q302-U302</f>
        <v>1.8719999999999999</v>
      </c>
      <c r="AF302" s="36">
        <f t="shared" ref="AF302" si="4356">M302*1.15</f>
        <v>2.4345499999999998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57">TEXT(MONTH(D303), "00") &amp; "W" &amp; INT((DAY(D303) - 1) / 7) + 1</f>
        <v>07W4</v>
      </c>
      <c r="D303" s="13">
        <v>45496</v>
      </c>
      <c r="E303" s="23">
        <v>1.835</v>
      </c>
      <c r="F303" s="24">
        <f t="shared" ref="F303" si="4358">E303-E304</f>
        <v>-1.5000000000000124E-2</v>
      </c>
      <c r="G303" s="25">
        <f t="shared" ref="G303" si="4359">E303-K303</f>
        <v>-0.28000000000000025</v>
      </c>
      <c r="H303" s="23">
        <v>1.835</v>
      </c>
      <c r="I303" s="24">
        <f t="shared" ref="I303" si="4360">H303-H304</f>
        <v>4.9999999999998934E-3</v>
      </c>
      <c r="J303" s="25">
        <f t="shared" ref="J303" si="4361">H303-K303</f>
        <v>-0.28000000000000025</v>
      </c>
      <c r="K303" s="28">
        <v>2.1150000000000002</v>
      </c>
      <c r="L303" s="25">
        <f t="shared" ref="L303" si="4362">K303-K304</f>
        <v>-7.9999999999999627E-2</v>
      </c>
      <c r="M303" s="28">
        <v>2.1869999999999998</v>
      </c>
      <c r="N303" s="24">
        <f t="shared" ref="N303" si="4363">M303-M304</f>
        <v>-6.4000000000000057E-2</v>
      </c>
      <c r="O303" s="24">
        <f t="shared" ref="O303" si="4364">M303-K303</f>
        <v>7.199999999999962E-2</v>
      </c>
      <c r="P303" s="32"/>
      <c r="Q303" s="28">
        <v>12.01</v>
      </c>
      <c r="R303" s="25">
        <f t="shared" ref="R303" si="4365">Q303-Q304</f>
        <v>-8.5000000000000853E-2</v>
      </c>
      <c r="S303" s="18">
        <v>1.0851</v>
      </c>
      <c r="T303" s="8">
        <v>31.622</v>
      </c>
      <c r="U303" s="51">
        <f t="shared" ref="U303" si="4366">ROUND(T303/$U$1*S303,3)</f>
        <v>10.057</v>
      </c>
      <c r="V303" s="3">
        <f t="shared" ref="V303" si="4367">U303-U304</f>
        <v>-0.1039999999999992</v>
      </c>
      <c r="W303" s="5"/>
      <c r="X303" s="12">
        <v>76.959999999999994</v>
      </c>
      <c r="Y303" s="15"/>
      <c r="Z303" s="10"/>
      <c r="AA303" s="10">
        <f t="shared" ref="AA303" si="4368">Q303-M303</f>
        <v>9.8230000000000004</v>
      </c>
      <c r="AB303" s="10">
        <f t="shared" ref="AB303" si="4369">U303-M303</f>
        <v>7.870000000000001</v>
      </c>
      <c r="AC303" s="36">
        <f t="shared" ref="AC303" si="4370">H303-M303</f>
        <v>-0.35199999999999987</v>
      </c>
      <c r="AD303" s="36">
        <f t="shared" ref="AD303" si="4371">K303-M303</f>
        <v>-7.199999999999962E-2</v>
      </c>
      <c r="AE303" s="36">
        <f t="shared" ref="AE303" si="4372">Q303-U303</f>
        <v>1.9529999999999994</v>
      </c>
      <c r="AF303" s="36">
        <f t="shared" ref="AF303" si="4373">M303*1.15</f>
        <v>2.5150499999999996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74">TEXT(MONTH(D304), "00") &amp; "W" &amp; INT((DAY(D304) - 1) / 7) + 1</f>
        <v>07W4</v>
      </c>
      <c r="D304" s="13">
        <v>45495</v>
      </c>
      <c r="E304" s="23">
        <v>1.85</v>
      </c>
      <c r="F304" s="24">
        <f t="shared" ref="F304" si="4375">E304-E305</f>
        <v>0.26500000000000012</v>
      </c>
      <c r="G304" s="25">
        <f t="shared" ref="G304" si="4376">E304-K304</f>
        <v>-0.34499999999999975</v>
      </c>
      <c r="H304" s="23">
        <v>1.83</v>
      </c>
      <c r="I304" s="24">
        <f t="shared" ref="I304" si="4377">H304-H305</f>
        <v>0.25</v>
      </c>
      <c r="J304" s="25">
        <f t="shared" ref="J304" si="4378">H304-K304</f>
        <v>-0.36499999999999977</v>
      </c>
      <c r="K304" s="28">
        <v>2.1949999999999998</v>
      </c>
      <c r="L304" s="25">
        <f t="shared" ref="L304" si="4379">K304-K305</f>
        <v>0.30999999999999983</v>
      </c>
      <c r="M304" s="28">
        <v>2.2509999999999999</v>
      </c>
      <c r="N304" s="24">
        <f t="shared" ref="N304" si="4380">M304-M305</f>
        <v>0.12299999999999978</v>
      </c>
      <c r="O304" s="24">
        <f t="shared" ref="O304" si="4381">M304-K304</f>
        <v>5.600000000000005E-2</v>
      </c>
      <c r="P304" s="32"/>
      <c r="Q304" s="28">
        <v>12.095000000000001</v>
      </c>
      <c r="R304" s="25">
        <f t="shared" ref="R304" si="4382">Q304-Q305</f>
        <v>-1.9999999999999574E-2</v>
      </c>
      <c r="S304" s="18">
        <v>1.0889</v>
      </c>
      <c r="T304" s="8">
        <v>31.838999999999999</v>
      </c>
      <c r="U304" s="51">
        <f t="shared" ref="U304" si="4383">ROUND(T304/$U$1*S304,3)</f>
        <v>10.161</v>
      </c>
      <c r="V304" s="3">
        <f t="shared" ref="V304" si="4384">U304-U305</f>
        <v>-9.4000000000001194E-2</v>
      </c>
      <c r="W304" s="5"/>
      <c r="X304" s="12">
        <v>79.78</v>
      </c>
      <c r="Y304" s="15"/>
      <c r="Z304" s="10"/>
      <c r="AA304" s="10">
        <f t="shared" ref="AA304" si="4385">Q304-M304</f>
        <v>9.8440000000000012</v>
      </c>
      <c r="AB304" s="10">
        <f t="shared" ref="AB304" si="4386">U304-M304</f>
        <v>7.91</v>
      </c>
      <c r="AC304" s="36">
        <f t="shared" ref="AC304" si="4387">H304-M304</f>
        <v>-0.42099999999999982</v>
      </c>
      <c r="AD304" s="36">
        <f t="shared" ref="AD304" si="4388">K304-M304</f>
        <v>-5.600000000000005E-2</v>
      </c>
      <c r="AE304" s="36">
        <f t="shared" ref="AE304" si="4389">Q304-U304</f>
        <v>1.9340000000000011</v>
      </c>
      <c r="AF304" s="36">
        <f t="shared" ref="AF304" si="4390">M304*1.15</f>
        <v>2.5886499999999995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391">TEXT(MONTH(D305), "00") &amp; "W" &amp; INT((DAY(D305) - 1) / 7) + 1</f>
        <v>07W3</v>
      </c>
      <c r="D305" s="13">
        <v>45492</v>
      </c>
      <c r="E305" s="23">
        <v>1.585</v>
      </c>
      <c r="F305" s="24">
        <f t="shared" ref="F305" si="4392">E305-E306</f>
        <v>-0.13000000000000012</v>
      </c>
      <c r="G305" s="25">
        <f t="shared" ref="G305" si="4393">E305-K305</f>
        <v>-0.30000000000000004</v>
      </c>
      <c r="H305" s="23">
        <v>1.58</v>
      </c>
      <c r="I305" s="24">
        <f t="shared" ref="I305" si="4394">H305-H306</f>
        <v>-0.11999999999999988</v>
      </c>
      <c r="J305" s="25">
        <f t="shared" ref="J305" si="4395">H305-K305</f>
        <v>-0.30499999999999994</v>
      </c>
      <c r="K305" s="28">
        <v>1.885</v>
      </c>
      <c r="L305" s="25">
        <f t="shared" ref="L305" si="4396">K305-K306</f>
        <v>-0.11499999999999999</v>
      </c>
      <c r="M305" s="28">
        <v>2.1280000000000001</v>
      </c>
      <c r="N305" s="24">
        <f t="shared" ref="N305" si="4397">M305-M306</f>
        <v>3.0000000000001137E-3</v>
      </c>
      <c r="O305" s="24">
        <f t="shared" ref="O305" si="4398">M305-K305</f>
        <v>0.2430000000000001</v>
      </c>
      <c r="P305" s="32"/>
      <c r="Q305" s="28">
        <v>12.115</v>
      </c>
      <c r="R305" s="25">
        <f t="shared" ref="R305" si="4399">Q305-Q306</f>
        <v>-8.4999999999999076E-2</v>
      </c>
      <c r="S305" s="18">
        <v>1.0876999999999999</v>
      </c>
      <c r="T305" s="8">
        <v>32.17</v>
      </c>
      <c r="U305" s="51">
        <f t="shared" ref="U305" si="4400">ROUND(T305/$U$1*S305,3)</f>
        <v>10.255000000000001</v>
      </c>
      <c r="V305" s="3">
        <f t="shared" ref="V305" si="4401">U305-U306</f>
        <v>-0.17899999999999849</v>
      </c>
      <c r="W305" s="5"/>
      <c r="X305" s="12">
        <v>80.13</v>
      </c>
      <c r="Y305" s="15"/>
      <c r="Z305" s="10"/>
      <c r="AA305" s="10">
        <f t="shared" ref="AA305" si="4402">Q305-M305</f>
        <v>9.9870000000000001</v>
      </c>
      <c r="AB305" s="10">
        <f t="shared" ref="AB305" si="4403">U305-M305</f>
        <v>8.1270000000000007</v>
      </c>
      <c r="AC305" s="36">
        <f t="shared" ref="AC305" si="4404">H305-M305</f>
        <v>-0.54800000000000004</v>
      </c>
      <c r="AD305" s="36">
        <f t="shared" ref="AD305" si="4405">K305-M305</f>
        <v>-0.2430000000000001</v>
      </c>
      <c r="AE305" s="36">
        <f t="shared" ref="AE305" si="4406">Q305-U305</f>
        <v>1.8599999999999994</v>
      </c>
      <c r="AF305" s="36">
        <f t="shared" ref="AF305" si="4407">M305*1.15</f>
        <v>2.4472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08">TEXT(MONTH(D306), "00") &amp; "W" &amp; INT((DAY(D306) - 1) / 7) + 1</f>
        <v>07W3</v>
      </c>
      <c r="D306" s="13">
        <v>45491</v>
      </c>
      <c r="E306" s="23">
        <v>1.7150000000000001</v>
      </c>
      <c r="F306" s="24">
        <f t="shared" ref="F306" si="4409">E306-E307</f>
        <v>2.5000000000000133E-2</v>
      </c>
      <c r="G306" s="25">
        <f t="shared" ref="G306" si="4410">E306-K306</f>
        <v>-0.28499999999999992</v>
      </c>
      <c r="H306" s="23">
        <v>1.7</v>
      </c>
      <c r="I306" s="24">
        <f t="shared" ref="I306" si="4411">H306-H307</f>
        <v>5.0000000000000044E-2</v>
      </c>
      <c r="J306" s="25">
        <f t="shared" ref="J306" si="4412">H306-K306</f>
        <v>-0.30000000000000004</v>
      </c>
      <c r="K306" s="28">
        <v>2</v>
      </c>
      <c r="L306" s="25">
        <f t="shared" ref="L306" si="4413">K306-K307</f>
        <v>2.0000000000000018E-2</v>
      </c>
      <c r="M306" s="28">
        <v>2.125</v>
      </c>
      <c r="N306" s="24">
        <f t="shared" ref="N306" si="4414">M306-M307</f>
        <v>8.9999999999999858E-2</v>
      </c>
      <c r="O306" s="24">
        <f t="shared" ref="O306" si="4415">M306-K306</f>
        <v>0.125</v>
      </c>
      <c r="P306" s="32"/>
      <c r="Q306" s="28">
        <v>12.2</v>
      </c>
      <c r="R306" s="25">
        <f t="shared" ref="R306" si="4416">Q306-Q307</f>
        <v>0.10999999999999943</v>
      </c>
      <c r="S306" s="18">
        <v>1.0895999999999999</v>
      </c>
      <c r="T306" s="8">
        <v>32.673999999999999</v>
      </c>
      <c r="U306" s="51">
        <f t="shared" ref="U306" si="4417">ROUND(T306/$U$1*S306,3)</f>
        <v>10.433999999999999</v>
      </c>
      <c r="V306" s="3">
        <f t="shared" ref="V306" si="4418">U306-U307</f>
        <v>0.21099999999999852</v>
      </c>
      <c r="W306" s="5"/>
      <c r="X306" s="12">
        <v>82.82</v>
      </c>
      <c r="Y306" s="15"/>
      <c r="Z306" s="10"/>
      <c r="AA306" s="10">
        <f t="shared" ref="AA306" si="4419">Q306-M306</f>
        <v>10.074999999999999</v>
      </c>
      <c r="AB306" s="10">
        <f t="shared" ref="AB306" si="4420">U306-M306</f>
        <v>8.3089999999999993</v>
      </c>
      <c r="AC306" s="36">
        <f t="shared" ref="AC306" si="4421">H306-M306</f>
        <v>-0.42500000000000004</v>
      </c>
      <c r="AD306" s="36">
        <f t="shared" ref="AD306" si="4422">K306-M306</f>
        <v>-0.125</v>
      </c>
      <c r="AE306" s="36">
        <f t="shared" ref="AE306" si="4423">Q306-U306</f>
        <v>1.766</v>
      </c>
      <c r="AF306" s="36">
        <f t="shared" ref="AF306" si="4424">M306*1.15</f>
        <v>2.4437499999999996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25">TEXT(MONTH(D307), "00") &amp; "W" &amp; INT((DAY(D307) - 1) / 7) + 1</f>
        <v>07W3</v>
      </c>
      <c r="D307" s="13">
        <v>45490</v>
      </c>
      <c r="E307" s="23">
        <v>1.69</v>
      </c>
      <c r="F307" s="24">
        <f t="shared" ref="F307" si="4426">E307-E308</f>
        <v>-0.17000000000000015</v>
      </c>
      <c r="G307" s="25">
        <f t="shared" ref="G307" si="4427">E307-K307</f>
        <v>-0.29000000000000004</v>
      </c>
      <c r="H307" s="23">
        <v>1.65</v>
      </c>
      <c r="I307" s="24">
        <f t="shared" ref="I307" si="4428">H307-H308</f>
        <v>-0.11499999999999999</v>
      </c>
      <c r="J307" s="25">
        <f t="shared" ref="J307" si="4429">H307-K307</f>
        <v>-0.33000000000000007</v>
      </c>
      <c r="K307" s="28">
        <v>1.98</v>
      </c>
      <c r="L307" s="25">
        <f t="shared" ref="L307" si="4430">K307-K308</f>
        <v>-0.10000000000000009</v>
      </c>
      <c r="M307" s="28">
        <v>2.0350000000000001</v>
      </c>
      <c r="N307" s="24">
        <f t="shared" ref="N307" si="4431">M307-M308</f>
        <v>-0.15300000000000002</v>
      </c>
      <c r="O307" s="24">
        <f t="shared" ref="O307" si="4432">M307-K307</f>
        <v>5.500000000000016E-2</v>
      </c>
      <c r="P307" s="32"/>
      <c r="Q307" s="28">
        <v>12.09</v>
      </c>
      <c r="R307" s="25">
        <f t="shared" ref="R307" si="4433">Q307-Q308</f>
        <v>-0.21000000000000085</v>
      </c>
      <c r="S307" s="18">
        <v>1.0936999999999999</v>
      </c>
      <c r="T307" s="8">
        <v>31.893000000000001</v>
      </c>
      <c r="U307" s="51">
        <f t="shared" ref="U307" si="4434">ROUND(T307/$U$1*S307,3)</f>
        <v>10.223000000000001</v>
      </c>
      <c r="V307" s="3">
        <f t="shared" ref="V307" si="4435">U307-U308</f>
        <v>-0.25099999999999945</v>
      </c>
      <c r="W307" s="5"/>
      <c r="X307" s="12">
        <v>82.85</v>
      </c>
      <c r="Y307" s="15"/>
      <c r="Z307" s="10"/>
      <c r="AA307" s="10">
        <f t="shared" ref="AA307" si="4436">Q307-M307</f>
        <v>10.055</v>
      </c>
      <c r="AB307" s="10">
        <f t="shared" ref="AB307" si="4437">U307-M307</f>
        <v>8.1880000000000006</v>
      </c>
      <c r="AC307" s="36">
        <f t="shared" ref="AC307" si="4438">H307-M307</f>
        <v>-0.38500000000000023</v>
      </c>
      <c r="AD307" s="36">
        <f t="shared" ref="AD307" si="4439">K307-M307</f>
        <v>-5.500000000000016E-2</v>
      </c>
      <c r="AE307" s="36">
        <f t="shared" ref="AE307" si="4440">Q307-U307</f>
        <v>1.8669999999999991</v>
      </c>
      <c r="AF307" s="36">
        <f t="shared" ref="AF307" si="4441">M307*1.15</f>
        <v>2.3402500000000002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42">TEXT(MONTH(D308), "00") &amp; "W" &amp; INT((DAY(D308) - 1) / 7) + 1</f>
        <v>07W3</v>
      </c>
      <c r="D308" s="13">
        <v>45489</v>
      </c>
      <c r="E308" s="23">
        <v>1.86</v>
      </c>
      <c r="F308" s="24">
        <f t="shared" ref="F308" si="4443">E308-E309</f>
        <v>-0.10999999999999988</v>
      </c>
      <c r="G308" s="25">
        <f t="shared" ref="G308" si="4444">E308-K308</f>
        <v>-0.21999999999999997</v>
      </c>
      <c r="H308" s="23">
        <v>1.7649999999999999</v>
      </c>
      <c r="I308" s="24">
        <f t="shared" ref="I308" si="4445">H308-H309</f>
        <v>-0.13000000000000012</v>
      </c>
      <c r="J308" s="25">
        <f t="shared" ref="J308" si="4446">H308-K308</f>
        <v>-0.31500000000000017</v>
      </c>
      <c r="K308" s="28">
        <v>2.08</v>
      </c>
      <c r="L308" s="25">
        <f t="shared" ref="L308" si="4447">K308-K309</f>
        <v>-4.0000000000000036E-2</v>
      </c>
      <c r="M308" s="28">
        <v>2.1880000000000002</v>
      </c>
      <c r="N308" s="24">
        <f t="shared" ref="N308" si="4448">M308-M309</f>
        <v>3.0000000000000249E-2</v>
      </c>
      <c r="O308" s="24">
        <f t="shared" ref="O308" si="4449">M308-K308</f>
        <v>0.1080000000000001</v>
      </c>
      <c r="P308" s="32"/>
      <c r="Q308" s="28">
        <v>12.3</v>
      </c>
      <c r="R308" s="25">
        <f t="shared" ref="R308" si="4450">Q308-Q309</f>
        <v>-2.0999999999999019E-2</v>
      </c>
      <c r="S308" s="18">
        <v>1.0896999999999999</v>
      </c>
      <c r="T308" s="8">
        <v>32.796999999999997</v>
      </c>
      <c r="U308" s="51">
        <f t="shared" ref="U308" si="4451">ROUND(T308/$U$1*S308,3)</f>
        <v>10.474</v>
      </c>
      <c r="V308" s="3">
        <f t="shared" ref="V308" si="4452">U308-U309</f>
        <v>0.45800000000000018</v>
      </c>
      <c r="W308" s="5"/>
      <c r="X308" s="12">
        <v>80.760000000000005</v>
      </c>
      <c r="Y308" s="15"/>
      <c r="Z308" s="10"/>
      <c r="AA308" s="10">
        <f t="shared" ref="AA308" si="4453">Q308-M308</f>
        <v>10.112</v>
      </c>
      <c r="AB308" s="10">
        <f t="shared" ref="AB308" si="4454">U308-M308</f>
        <v>8.2859999999999996</v>
      </c>
      <c r="AC308" s="36">
        <f t="shared" ref="AC308" si="4455">H308-M308</f>
        <v>-0.42300000000000026</v>
      </c>
      <c r="AD308" s="36">
        <f t="shared" ref="AD308" si="4456">K308-M308</f>
        <v>-0.1080000000000001</v>
      </c>
      <c r="AE308" s="36">
        <f t="shared" ref="AE308" si="4457">Q308-U308</f>
        <v>1.8260000000000005</v>
      </c>
      <c r="AF308" s="36">
        <f t="shared" ref="AF308" si="4458">M308*1.15</f>
        <v>2.5162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59">TEXT(MONTH(D309), "00") &amp; "W" &amp; INT((DAY(D309) - 1) / 7) + 1</f>
        <v>07W3</v>
      </c>
      <c r="D309" s="13">
        <v>45488</v>
      </c>
      <c r="E309" s="23">
        <v>1.97</v>
      </c>
      <c r="F309" s="24">
        <f t="shared" ref="F309" si="4460">E309-E310</f>
        <v>-1.5000000000000124E-2</v>
      </c>
      <c r="G309" s="25">
        <f t="shared" ref="G309" si="4461">E309-K309</f>
        <v>-0.15000000000000013</v>
      </c>
      <c r="H309" s="23">
        <v>1.895</v>
      </c>
      <c r="I309" s="24">
        <f t="shared" ref="I309" si="4462">H309-H310</f>
        <v>-4.4999999999999929E-2</v>
      </c>
      <c r="J309" s="25">
        <f t="shared" ref="J309" si="4463">H309-K309</f>
        <v>-0.22500000000000009</v>
      </c>
      <c r="K309" s="28">
        <v>2.12</v>
      </c>
      <c r="L309" s="25">
        <f t="shared" ref="L309" si="4464">K309-K310</f>
        <v>-2.9999999999999805E-2</v>
      </c>
      <c r="M309" s="28">
        <v>2.1579999999999999</v>
      </c>
      <c r="N309" s="24">
        <f t="shared" ref="N309" si="4465">M309-M310</f>
        <v>-0.17100000000000026</v>
      </c>
      <c r="O309" s="24">
        <f t="shared" ref="O309" si="4466">M309-K309</f>
        <v>3.7999999999999812E-2</v>
      </c>
      <c r="P309" s="32"/>
      <c r="Q309" s="28">
        <v>12.321</v>
      </c>
      <c r="R309" s="25">
        <f t="shared" ref="R309" si="4467">Q309-Q310</f>
        <v>-9.0000000000003411E-3</v>
      </c>
      <c r="S309" s="18">
        <v>1.0893999999999999</v>
      </c>
      <c r="T309" s="8">
        <v>31.370999999999999</v>
      </c>
      <c r="U309" s="51">
        <f t="shared" ref="U309" si="4468">ROUND(T309/$U$1*S309,3)</f>
        <v>10.016</v>
      </c>
      <c r="V309" s="3">
        <f t="shared" ref="V309" si="4469">U309-U310</f>
        <v>-0.12299999999999933</v>
      </c>
      <c r="W309" s="5"/>
      <c r="X309" s="12">
        <v>81.91</v>
      </c>
      <c r="Y309" s="15"/>
      <c r="Z309" s="10"/>
      <c r="AA309" s="10">
        <f t="shared" ref="AA309" si="4470">Q309-M309</f>
        <v>10.163</v>
      </c>
      <c r="AB309" s="10">
        <f t="shared" ref="AB309" si="4471">U309-M309</f>
        <v>7.8580000000000005</v>
      </c>
      <c r="AC309" s="36">
        <f t="shared" ref="AC309" si="4472">H309-M309</f>
        <v>-0.2629999999999999</v>
      </c>
      <c r="AD309" s="36">
        <f t="shared" ref="AD309" si="4473">K309-M309</f>
        <v>-3.7999999999999812E-2</v>
      </c>
      <c r="AE309" s="36">
        <f t="shared" ref="AE309" si="4474">Q309-U309</f>
        <v>2.3049999999999997</v>
      </c>
      <c r="AF309" s="36">
        <f t="shared" ref="AF309" si="4475">M309*1.15</f>
        <v>2.4816999999999996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ref="C310" si="4476">TEXT(MONTH(D310), "00") &amp; "W" &amp; INT((DAY(D310) - 1) / 7) + 1</f>
        <v>07W2</v>
      </c>
      <c r="D310" s="13">
        <v>45485</v>
      </c>
      <c r="E310" s="23">
        <v>1.9850000000000001</v>
      </c>
      <c r="F310" s="24">
        <f t="shared" ref="F310" si="4477">E310-E311</f>
        <v>-4.9999999999998934E-3</v>
      </c>
      <c r="G310" s="25">
        <f t="shared" ref="G310" si="4478">E310-K310</f>
        <v>-0.16499999999999981</v>
      </c>
      <c r="H310" s="23">
        <v>1.94</v>
      </c>
      <c r="I310" s="24">
        <f t="shared" ref="I310" si="4479">H310-H311</f>
        <v>-3.0000000000000027E-2</v>
      </c>
      <c r="J310" s="25">
        <f t="shared" ref="J310" si="4480">H310-K310</f>
        <v>-0.20999999999999996</v>
      </c>
      <c r="K310" s="28">
        <v>2.15</v>
      </c>
      <c r="L310" s="25">
        <f t="shared" ref="L310" si="4481">K310-K311</f>
        <v>-8.0000000000000071E-2</v>
      </c>
      <c r="M310" s="28">
        <v>2.3290000000000002</v>
      </c>
      <c r="N310" s="24">
        <f t="shared" ref="N310" si="4482">M310-M311</f>
        <v>6.1000000000000387E-2</v>
      </c>
      <c r="O310" s="24">
        <f t="shared" ref="O310" si="4483">M310-K310</f>
        <v>0.17900000000000027</v>
      </c>
      <c r="P310" s="32"/>
      <c r="Q310" s="28">
        <v>12.33</v>
      </c>
      <c r="R310" s="25">
        <f t="shared" ref="R310" si="4484">Q310-Q311</f>
        <v>-3.5000000000000142E-2</v>
      </c>
      <c r="S310" s="18">
        <v>1.0906</v>
      </c>
      <c r="T310" s="8">
        <v>31.719000000000001</v>
      </c>
      <c r="U310" s="51">
        <f t="shared" ref="U310" si="4485">ROUND(T310/$U$1*S310,3)</f>
        <v>10.138999999999999</v>
      </c>
      <c r="V310" s="3">
        <f t="shared" ref="V310" si="4486">U310-U311</f>
        <v>0.23199999999999932</v>
      </c>
      <c r="W310" s="5"/>
      <c r="X310" s="12">
        <v>82.21</v>
      </c>
      <c r="Y310" s="15"/>
      <c r="Z310" s="10"/>
      <c r="AA310" s="10">
        <f t="shared" ref="AA310" si="4487">Q310-M310</f>
        <v>10.000999999999999</v>
      </c>
      <c r="AB310" s="10">
        <f t="shared" ref="AB310" si="4488">U310-M310</f>
        <v>7.8099999999999987</v>
      </c>
      <c r="AC310" s="36">
        <f t="shared" ref="AC310" si="4489">H310-M310</f>
        <v>-0.38900000000000023</v>
      </c>
      <c r="AD310" s="36">
        <f t="shared" ref="AD310" si="4490">K310-M310</f>
        <v>-0.17900000000000027</v>
      </c>
      <c r="AE310" s="36">
        <f t="shared" ref="AE310" si="4491">Q310-U310</f>
        <v>2.1910000000000007</v>
      </c>
      <c r="AF310" s="36">
        <f t="shared" ref="AF310" si="4492">M310*1.15</f>
        <v>2.67835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ref="C311" si="4493">TEXT(MONTH(D311), "00") &amp; "W" &amp; INT((DAY(D311) - 1) / 7) + 1</f>
        <v>07W2</v>
      </c>
      <c r="D311" s="13">
        <v>45484</v>
      </c>
      <c r="E311" s="23">
        <v>1.99</v>
      </c>
      <c r="F311" s="24">
        <f t="shared" ref="F311" si="4494">E311-E312</f>
        <v>-1.4999999999999902E-2</v>
      </c>
      <c r="G311" s="25">
        <f t="shared" ref="G311" si="4495">E311-K311</f>
        <v>-0.24</v>
      </c>
      <c r="H311" s="23">
        <v>1.97</v>
      </c>
      <c r="I311" s="24">
        <f t="shared" ref="I311" si="4496">H311-H312</f>
        <v>-5.0000000000001155E-3</v>
      </c>
      <c r="J311" s="25">
        <f t="shared" ref="J311" si="4497">H311-K311</f>
        <v>-0.26</v>
      </c>
      <c r="K311" s="28">
        <v>2.23</v>
      </c>
      <c r="L311" s="25">
        <f t="shared" ref="L311" si="4498">K311-K312</f>
        <v>-0.14000000000000012</v>
      </c>
      <c r="M311" s="28">
        <v>2.2679999999999998</v>
      </c>
      <c r="N311" s="24">
        <f t="shared" ref="N311" si="4499">M311-M312</f>
        <v>-6.1000000000000387E-2</v>
      </c>
      <c r="O311" s="24">
        <f t="shared" ref="O311" si="4500">M311-K311</f>
        <v>3.7999999999999812E-2</v>
      </c>
      <c r="P311" s="32"/>
      <c r="Q311" s="28">
        <v>12.365</v>
      </c>
      <c r="R311" s="25">
        <f t="shared" ref="R311" si="4501">Q311-Q312</f>
        <v>1.5000000000000568E-2</v>
      </c>
      <c r="S311" s="18">
        <v>1.0865</v>
      </c>
      <c r="T311" s="8">
        <v>31.111999999999998</v>
      </c>
      <c r="U311" s="51">
        <f t="shared" ref="U311" si="4502">ROUND(T311/$U$1*S311,3)</f>
        <v>9.907</v>
      </c>
      <c r="V311" s="3">
        <f t="shared" ref="V311" si="4503">U311-U312</f>
        <v>0.13599999999999923</v>
      </c>
      <c r="W311" s="5"/>
      <c r="X311" s="12">
        <v>82.62</v>
      </c>
      <c r="Y311" s="15"/>
      <c r="Z311" s="10"/>
      <c r="AA311" s="10">
        <f t="shared" ref="AA311" si="4504">Q311-M311</f>
        <v>10.097000000000001</v>
      </c>
      <c r="AB311" s="10">
        <f t="shared" ref="AB311" si="4505">U311-M311</f>
        <v>7.6390000000000002</v>
      </c>
      <c r="AC311" s="36">
        <f t="shared" ref="AC311" si="4506">H311-M311</f>
        <v>-0.29799999999999982</v>
      </c>
      <c r="AD311" s="36">
        <f t="shared" ref="AD311" si="4507">K311-M311</f>
        <v>-3.7999999999999812E-2</v>
      </c>
      <c r="AE311" s="36">
        <f t="shared" ref="AE311" si="4508">Q311-U311</f>
        <v>2.4580000000000002</v>
      </c>
      <c r="AF311" s="36">
        <f t="shared" ref="AF311" si="4509">M311*1.15</f>
        <v>2.6081999999999996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" si="4510">TEXT(MONTH(D312), "00") &amp; "W" &amp; INT((DAY(D312) - 1) / 7) + 1</f>
        <v>07W2</v>
      </c>
      <c r="D312" s="13">
        <v>45483</v>
      </c>
      <c r="E312" s="23">
        <v>2.0049999999999999</v>
      </c>
      <c r="F312" s="24">
        <f t="shared" ref="F312" si="4511">E312-E313</f>
        <v>-2.0000000000000018E-2</v>
      </c>
      <c r="G312" s="25">
        <f t="shared" ref="G312" si="4512">E312-K312</f>
        <v>-0.36500000000000021</v>
      </c>
      <c r="H312" s="23">
        <v>1.9750000000000001</v>
      </c>
      <c r="I312" s="24">
        <f t="shared" ref="I312" si="4513">H312-H313</f>
        <v>5.0000000000001155E-3</v>
      </c>
      <c r="J312" s="25">
        <f t="shared" ref="J312" si="4514">H312-K312</f>
        <v>-0.39500000000000002</v>
      </c>
      <c r="K312" s="28">
        <v>2.37</v>
      </c>
      <c r="L312" s="25">
        <f t="shared" ref="L312" si="4515">K312-K313</f>
        <v>-2.4999999999999911E-2</v>
      </c>
      <c r="M312" s="28">
        <v>2.3290000000000002</v>
      </c>
      <c r="N312" s="24">
        <f t="shared" ref="N312" si="4516">M312-M313</f>
        <v>-1.499999999999968E-2</v>
      </c>
      <c r="O312" s="24">
        <f t="shared" ref="O312" si="4517">M312-K312</f>
        <v>-4.0999999999999925E-2</v>
      </c>
      <c r="P312" s="32"/>
      <c r="Q312" s="28">
        <v>12.35</v>
      </c>
      <c r="R312" s="25">
        <f t="shared" ref="R312" si="4518">Q312-Q313</f>
        <v>-1.5000000000000568E-2</v>
      </c>
      <c r="S312" s="18">
        <v>1.083</v>
      </c>
      <c r="T312" s="8">
        <v>30.783999999999999</v>
      </c>
      <c r="U312" s="51">
        <f t="shared" ref="U312" si="4519">ROUND(T312/$U$1*S312,3)</f>
        <v>9.7710000000000008</v>
      </c>
      <c r="V312" s="3">
        <f t="shared" ref="V312" si="4520">U312-U313</f>
        <v>-0.15799999999999947</v>
      </c>
      <c r="W312" s="5"/>
      <c r="X312" s="12">
        <v>82.1</v>
      </c>
      <c r="Y312" s="15"/>
      <c r="Z312" s="10"/>
      <c r="AA312" s="10">
        <f t="shared" ref="AA312" si="4521">Q312-M312</f>
        <v>10.020999999999999</v>
      </c>
      <c r="AB312" s="10">
        <f t="shared" ref="AB312" si="4522">U312-M312</f>
        <v>7.4420000000000002</v>
      </c>
      <c r="AC312" s="36">
        <f t="shared" ref="AC312" si="4523">H312-M312</f>
        <v>-0.35400000000000009</v>
      </c>
      <c r="AD312" s="36">
        <f t="shared" ref="AD312" si="4524">K312-M312</f>
        <v>4.0999999999999925E-2</v>
      </c>
      <c r="AE312" s="36">
        <f t="shared" ref="AE312" si="4525">Q312-U312</f>
        <v>2.5789999999999988</v>
      </c>
      <c r="AF312" s="36">
        <f t="shared" ref="AF312" si="4526">M312*1.15</f>
        <v>2.67835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ref="C313" si="4527">TEXT(MONTH(D313), "00") &amp; "W" &amp; INT((DAY(D313) - 1) / 7) + 1</f>
        <v>07W2</v>
      </c>
      <c r="D313" s="13">
        <v>45482</v>
      </c>
      <c r="E313" s="23">
        <v>2.0249999999999999</v>
      </c>
      <c r="F313" s="24">
        <f t="shared" ref="F313" si="4528">E313-E314</f>
        <v>-7.5000000000000178E-2</v>
      </c>
      <c r="G313" s="25">
        <f t="shared" ref="G313" si="4529">E313-K313</f>
        <v>-0.37000000000000011</v>
      </c>
      <c r="H313" s="23">
        <v>1.97</v>
      </c>
      <c r="I313" s="24">
        <f t="shared" ref="I313" si="4530">H313-H314</f>
        <v>-4.5000000000000151E-2</v>
      </c>
      <c r="J313" s="25">
        <f t="shared" ref="J313" si="4531">H313-K313</f>
        <v>-0.42500000000000004</v>
      </c>
      <c r="K313" s="28">
        <v>2.395</v>
      </c>
      <c r="L313" s="25">
        <f t="shared" ref="L313" si="4532">K313-K314</f>
        <v>0.35000000000000009</v>
      </c>
      <c r="M313" s="28">
        <v>2.3439999999999999</v>
      </c>
      <c r="N313" s="24">
        <f t="shared" ref="N313" si="4533">M313-M314</f>
        <v>-2.2000000000000242E-2</v>
      </c>
      <c r="O313" s="24">
        <f t="shared" ref="O313" si="4534">M313-K313</f>
        <v>-5.1000000000000156E-2</v>
      </c>
      <c r="P313" s="32"/>
      <c r="Q313" s="28">
        <v>12.365</v>
      </c>
      <c r="R313" s="25">
        <f t="shared" ref="R313" si="4535">Q313-Q314</f>
        <v>-2.5000000000000355E-2</v>
      </c>
      <c r="S313" s="18">
        <v>1.0811999999999999</v>
      </c>
      <c r="T313" s="8">
        <v>31.335000000000001</v>
      </c>
      <c r="U313" s="17">
        <f t="shared" ref="U313" si="4536">ROUND(T313/$U$1*S313,3)</f>
        <v>9.9290000000000003</v>
      </c>
      <c r="V313" s="3">
        <f t="shared" ref="V313" si="4537">U313-U314</f>
        <v>-0.31099999999999994</v>
      </c>
      <c r="W313" s="5"/>
      <c r="X313" s="12">
        <v>81.41</v>
      </c>
      <c r="Y313" s="15"/>
      <c r="Z313" s="10"/>
      <c r="AA313" s="10">
        <f t="shared" ref="AA313" si="4538">Q313-M313</f>
        <v>10.021000000000001</v>
      </c>
      <c r="AB313" s="10">
        <f t="shared" ref="AB313" si="4539">U313-M313</f>
        <v>7.5850000000000009</v>
      </c>
      <c r="AC313" s="36">
        <f t="shared" ref="AC313" si="4540">H313-M313</f>
        <v>-0.37399999999999989</v>
      </c>
      <c r="AD313" s="36">
        <f t="shared" ref="AD313" si="4541">K313-M313</f>
        <v>5.1000000000000156E-2</v>
      </c>
      <c r="AE313" s="36">
        <f t="shared" ref="AE313" si="4542">Q313-U313</f>
        <v>2.4359999999999999</v>
      </c>
      <c r="AF313" s="36">
        <f t="shared" ref="AF313" si="4543">M313*1.15</f>
        <v>2.6955999999999998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ref="C314" si="4544">TEXT(MONTH(D314), "00") &amp; "W" &amp; INT((DAY(D314) - 1) / 7) + 1</f>
        <v>07W2</v>
      </c>
      <c r="D314" s="13">
        <v>45481</v>
      </c>
      <c r="E314" s="23">
        <v>2.1</v>
      </c>
      <c r="F314" s="24">
        <f>E314-E317</f>
        <v>0.38500000000000001</v>
      </c>
      <c r="G314" s="25">
        <f t="shared" ref="G314" si="4545">E314-K314</f>
        <v>5.500000000000016E-2</v>
      </c>
      <c r="H314" s="23">
        <v>2.0150000000000001</v>
      </c>
      <c r="I314" s="24">
        <f>H314-H317</f>
        <v>0.30500000000000016</v>
      </c>
      <c r="J314" s="25">
        <f t="shared" ref="J314" si="4546">H314-K314</f>
        <v>-2.9999999999999805E-2</v>
      </c>
      <c r="K314" s="28">
        <v>2.0449999999999999</v>
      </c>
      <c r="L314" s="25">
        <f>K314-K317</f>
        <v>-4.9999999999998934E-3</v>
      </c>
      <c r="M314" s="28">
        <v>2.3660000000000001</v>
      </c>
      <c r="N314" s="24">
        <f>M314-M315</f>
        <v>4.7000000000000153E-2</v>
      </c>
      <c r="O314" s="24">
        <f t="shared" ref="O314" si="4547">M314-K314</f>
        <v>0.32100000000000017</v>
      </c>
      <c r="P314" s="32"/>
      <c r="Q314" s="28">
        <v>12.39</v>
      </c>
      <c r="R314" s="25">
        <f>Q314-Q315</f>
        <v>-9.4999999999998863E-2</v>
      </c>
      <c r="S314" s="18">
        <v>1.0822000000000001</v>
      </c>
      <c r="T314" s="8">
        <v>32.286000000000001</v>
      </c>
      <c r="U314" s="17">
        <f t="shared" ref="U314" si="4548">ROUND(T314/$U$1*S314,3)</f>
        <v>10.24</v>
      </c>
      <c r="V314" s="3">
        <f t="shared" ref="V314" si="4549">U314-U315</f>
        <v>-0.26200000000000045</v>
      </c>
      <c r="W314" s="5"/>
      <c r="X314" s="12">
        <v>82.33</v>
      </c>
      <c r="Y314" s="15"/>
      <c r="Z314" s="10"/>
      <c r="AA314" s="10">
        <f t="shared" ref="AA314" si="4550">Q314-M314</f>
        <v>10.024000000000001</v>
      </c>
      <c r="AB314" s="10">
        <f t="shared" ref="AB314" si="4551">U314-M314</f>
        <v>7.8740000000000006</v>
      </c>
      <c r="AC314" s="36">
        <f t="shared" ref="AC314" si="4552">H314-M314</f>
        <v>-0.35099999999999998</v>
      </c>
      <c r="AD314" s="36">
        <f t="shared" ref="AD314" si="4553">K314-M314</f>
        <v>-0.32100000000000017</v>
      </c>
      <c r="AE314" s="36">
        <f t="shared" ref="AE314" si="4554">Q314-U314</f>
        <v>2.1500000000000004</v>
      </c>
      <c r="AF314" s="36">
        <f t="shared" ref="AF314" si="4555">M314*1.15</f>
        <v>2.7208999999999999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ref="C315" si="4556">TEXT(MONTH(D315), "00") &amp; "W" &amp; INT((DAY(D315) - 1) / 7) + 1</f>
        <v>07W1</v>
      </c>
      <c r="D315" s="13">
        <v>45478</v>
      </c>
      <c r="E315" s="23" t="s">
        <v>55</v>
      </c>
      <c r="F315" s="24" t="e">
        <f>E315-E317</f>
        <v>#VALUE!</v>
      </c>
      <c r="G315" s="25" t="e">
        <f t="shared" ref="G315" si="4557">E315-K315</f>
        <v>#VALUE!</v>
      </c>
      <c r="H315" s="23" t="s">
        <v>55</v>
      </c>
      <c r="I315" s="24" t="e">
        <f>H315-H317</f>
        <v>#VALUE!</v>
      </c>
      <c r="J315" s="25" t="e">
        <f t="shared" ref="J315" si="4558">H315-K315</f>
        <v>#VALUE!</v>
      </c>
      <c r="K315" s="28" t="s">
        <v>55</v>
      </c>
      <c r="L315" s="25" t="e">
        <f>K315-K317</f>
        <v>#VALUE!</v>
      </c>
      <c r="M315" s="28">
        <v>2.319</v>
      </c>
      <c r="N315" s="24">
        <f>M315-M317</f>
        <v>-9.9000000000000199E-2</v>
      </c>
      <c r="O315" s="24" t="e">
        <f t="shared" ref="O315" si="4559">M315-K315</f>
        <v>#VALUE!</v>
      </c>
      <c r="P315" s="32"/>
      <c r="Q315" s="28">
        <v>12.484999999999999</v>
      </c>
      <c r="R315" s="25">
        <f>Q315-Q317</f>
        <v>6.4999999999999503E-2</v>
      </c>
      <c r="S315" s="18">
        <v>1.0835999999999999</v>
      </c>
      <c r="T315" s="8">
        <v>33.067</v>
      </c>
      <c r="U315" s="17">
        <f t="shared" ref="U315" si="4560">ROUND(T315/$U$1*S315,3)</f>
        <v>10.502000000000001</v>
      </c>
      <c r="V315" s="3">
        <f t="shared" ref="V315" si="4561">U315-U316</f>
        <v>-3.0999999999998806E-2</v>
      </c>
      <c r="W315" s="5"/>
      <c r="X315" s="12">
        <v>83.16</v>
      </c>
      <c r="Y315" s="15"/>
      <c r="Z315" s="10"/>
      <c r="AA315" s="10">
        <f t="shared" ref="AA315" si="4562">Q315-M315</f>
        <v>10.166</v>
      </c>
      <c r="AB315" s="10">
        <f t="shared" ref="AB315" si="4563">U315-M315</f>
        <v>8.1829999999999998</v>
      </c>
      <c r="AC315" s="36" t="e">
        <f t="shared" ref="AC315" si="4564">H315-M315</f>
        <v>#VALUE!</v>
      </c>
      <c r="AD315" s="36" t="e">
        <f t="shared" ref="AD315" si="4565">K315-M315</f>
        <v>#VALUE!</v>
      </c>
      <c r="AE315" s="36">
        <f t="shared" ref="AE315" si="4566">Q315-U315</f>
        <v>1.9829999999999988</v>
      </c>
      <c r="AF315" s="36">
        <f t="shared" ref="AF315" si="4567">M315*1.15</f>
        <v>2.6668499999999997</v>
      </c>
      <c r="AG315" s="36"/>
      <c r="AH315" s="36"/>
      <c r="AI315" s="36"/>
      <c r="AJ315" s="36"/>
    </row>
    <row r="316" spans="1:36" s="6" customFormat="1" ht="18" customHeight="1" x14ac:dyDescent="0.3">
      <c r="A316" s="42" t="s">
        <v>64</v>
      </c>
      <c r="B316" s="42"/>
      <c r="C316" s="50" t="str">
        <f t="shared" ref="C316:C322" si="4568">TEXT(MONTH(D316), "00") &amp; "W" &amp; INT((DAY(D316) - 1) / 7) + 1</f>
        <v>07W1</v>
      </c>
      <c r="D316" s="13">
        <v>45477</v>
      </c>
      <c r="E316" s="23" t="s">
        <v>55</v>
      </c>
      <c r="F316" s="24" t="e">
        <f t="shared" ref="F316" si="4569">E316-E317</f>
        <v>#VALUE!</v>
      </c>
      <c r="G316" s="25" t="e">
        <f t="shared" ref="G316" si="4570">E316-K316</f>
        <v>#VALUE!</v>
      </c>
      <c r="H316" s="23" t="s">
        <v>55</v>
      </c>
      <c r="I316" s="24" t="e">
        <f t="shared" ref="I316" si="4571">H316-H317</f>
        <v>#VALUE!</v>
      </c>
      <c r="J316" s="25" t="e">
        <f t="shared" ref="J316:J322" si="4572">H316-K316</f>
        <v>#VALUE!</v>
      </c>
      <c r="K316" s="28" t="s">
        <v>55</v>
      </c>
      <c r="L316" s="25" t="e">
        <f t="shared" ref="L316" si="4573">K316-K317</f>
        <v>#VALUE!</v>
      </c>
      <c r="M316" s="28" t="s">
        <v>55</v>
      </c>
      <c r="N316" s="24" t="e">
        <f t="shared" ref="N316" si="4574">M316-M317</f>
        <v>#VALUE!</v>
      </c>
      <c r="O316" s="24" t="e">
        <f t="shared" ref="O316" si="4575">M316-K316</f>
        <v>#VALUE!</v>
      </c>
      <c r="P316" s="32"/>
      <c r="Q316" s="28" t="s">
        <v>55</v>
      </c>
      <c r="R316" s="25" t="e">
        <f t="shared" ref="R316" si="4576">Q316-Q317</f>
        <v>#VALUE!</v>
      </c>
      <c r="S316" s="18">
        <v>1.081</v>
      </c>
      <c r="T316" s="8">
        <v>33.246000000000002</v>
      </c>
      <c r="U316" s="17">
        <f t="shared" ref="U316" si="4577">ROUND(T316/$U$1*S316,3)</f>
        <v>10.532999999999999</v>
      </c>
      <c r="V316" s="3">
        <f t="shared" ref="V316" si="4578">U316-U317</f>
        <v>0.19899999999999984</v>
      </c>
      <c r="W316" s="5"/>
      <c r="X316" s="12" t="s">
        <v>55</v>
      </c>
      <c r="Y316" s="15"/>
      <c r="Z316" s="10"/>
      <c r="AA316" s="10" t="e">
        <f t="shared" ref="AA316" si="4579">Q316-M316</f>
        <v>#VALUE!</v>
      </c>
      <c r="AB316" s="10" t="e">
        <f t="shared" ref="AB316" si="4580">U316-M316</f>
        <v>#VALUE!</v>
      </c>
      <c r="AC316" s="36" t="e">
        <f t="shared" ref="AC316" si="4581">H316-M316</f>
        <v>#VALUE!</v>
      </c>
      <c r="AD316" s="36" t="e">
        <f t="shared" ref="AD316" si="4582">K316-M316</f>
        <v>#VALUE!</v>
      </c>
      <c r="AE316" s="36" t="e">
        <f t="shared" ref="AE316" si="4583">Q316-U316</f>
        <v>#VALUE!</v>
      </c>
      <c r="AF316" s="36" t="e">
        <f t="shared" ref="AF316" si="4584">M316*1.15</f>
        <v>#VALUE!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68"/>
        <v>07W1</v>
      </c>
      <c r="D317" s="13">
        <v>45476</v>
      </c>
      <c r="E317" s="23">
        <v>1.7150000000000001</v>
      </c>
      <c r="F317" s="24">
        <f t="shared" ref="F317" si="4585">E317-E318</f>
        <v>-0.125</v>
      </c>
      <c r="G317" s="25">
        <f t="shared" ref="G317" si="4586">E317-K317</f>
        <v>-0.33499999999999974</v>
      </c>
      <c r="H317" s="23">
        <v>1.71</v>
      </c>
      <c r="I317" s="24">
        <f t="shared" ref="I317" si="4587">H317-H318</f>
        <v>-0.15500000000000003</v>
      </c>
      <c r="J317" s="25">
        <f t="shared" si="4572"/>
        <v>-0.33999999999999986</v>
      </c>
      <c r="K317" s="28">
        <v>2.0499999999999998</v>
      </c>
      <c r="L317" s="25">
        <f t="shared" ref="L317" si="4588">K317-K318</f>
        <v>-3.5000000000000142E-2</v>
      </c>
      <c r="M317" s="28">
        <v>2.4180000000000001</v>
      </c>
      <c r="N317" s="24">
        <f t="shared" ref="N317" si="4589">M317-M318</f>
        <v>-1.6999999999999904E-2</v>
      </c>
      <c r="O317" s="24">
        <f t="shared" ref="O317" si="4590">M317-K317</f>
        <v>0.36800000000000033</v>
      </c>
      <c r="P317" s="32"/>
      <c r="Q317" s="28">
        <v>12.42</v>
      </c>
      <c r="R317" s="25">
        <f t="shared" ref="R317" si="4591">Q317-Q318</f>
        <v>-0.14000000000000057</v>
      </c>
      <c r="S317" s="18">
        <v>1.0786</v>
      </c>
      <c r="T317" s="8">
        <v>32.691000000000003</v>
      </c>
      <c r="U317" s="17">
        <f t="shared" ref="U317" si="4592">ROUND(T317/$U$1*S317,3)</f>
        <v>10.334</v>
      </c>
      <c r="V317" s="3">
        <f t="shared" ref="V317" si="4593">U317-U318</f>
        <v>-0.27299999999999969</v>
      </c>
      <c r="W317" s="5"/>
      <c r="X317" s="12">
        <v>83.88</v>
      </c>
      <c r="Y317" s="15"/>
      <c r="Z317" s="10"/>
      <c r="AA317" s="10">
        <f t="shared" ref="AA317" si="4594">Q317-M317</f>
        <v>10.001999999999999</v>
      </c>
      <c r="AB317" s="10">
        <f t="shared" ref="AB317" si="4595">U317-M317</f>
        <v>7.9159999999999995</v>
      </c>
      <c r="AC317" s="36">
        <f t="shared" ref="AC317" si="4596">H317-M317</f>
        <v>-0.70800000000000018</v>
      </c>
      <c r="AD317" s="36">
        <f t="shared" ref="AD317" si="4597">K317-M317</f>
        <v>-0.36800000000000033</v>
      </c>
      <c r="AE317" s="36">
        <f t="shared" ref="AE317" si="4598">Q317-U317</f>
        <v>2.0860000000000003</v>
      </c>
      <c r="AF317" s="36">
        <f t="shared" ref="AF317" si="4599">M317*1.15</f>
        <v>2.7806999999999999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68"/>
        <v>07W1</v>
      </c>
      <c r="D318" s="13">
        <v>45475</v>
      </c>
      <c r="E318" s="23">
        <v>1.84</v>
      </c>
      <c r="F318" s="24">
        <f t="shared" ref="F318:F325" si="4600">E318-E319</f>
        <v>-0.13500000000000001</v>
      </c>
      <c r="G318" s="25">
        <f t="shared" ref="G318" si="4601">E318-K318</f>
        <v>-0.24499999999999988</v>
      </c>
      <c r="H318" s="23">
        <v>1.865</v>
      </c>
      <c r="I318" s="24">
        <f t="shared" ref="I318:I325" si="4602">H318-H319</f>
        <v>-7.0000000000000062E-2</v>
      </c>
      <c r="J318" s="25">
        <f t="shared" si="4572"/>
        <v>-0.21999999999999997</v>
      </c>
      <c r="K318" s="28">
        <v>2.085</v>
      </c>
      <c r="L318" s="25">
        <f t="shared" ref="L318:L325" si="4603">K318-K319</f>
        <v>-0.12000000000000011</v>
      </c>
      <c r="M318" s="28">
        <v>2.4350000000000001</v>
      </c>
      <c r="N318" s="24">
        <f t="shared" ref="N318:N325" si="4604">M318-M319</f>
        <v>-4.3000000000000149E-2</v>
      </c>
      <c r="O318" s="24">
        <f t="shared" ref="O318" si="4605">M318-K318</f>
        <v>0.35000000000000009</v>
      </c>
      <c r="P318" s="32"/>
      <c r="Q318" s="28">
        <v>12.56</v>
      </c>
      <c r="R318" s="25">
        <f t="shared" ref="R318:R325" si="4606">Q318-Q319</f>
        <v>2.5000000000000355E-2</v>
      </c>
      <c r="S318" s="18">
        <v>1.0744</v>
      </c>
      <c r="T318" s="8">
        <v>33.685000000000002</v>
      </c>
      <c r="U318" s="17">
        <f t="shared" ref="U318" si="4607">ROUND(T318/$U$1*S318,3)</f>
        <v>10.606999999999999</v>
      </c>
      <c r="V318" s="3">
        <f t="shared" ref="V318" si="4608">U318-U319</f>
        <v>6.8999999999999062E-2</v>
      </c>
      <c r="W318" s="5"/>
      <c r="X318" s="12">
        <v>82.81</v>
      </c>
      <c r="Y318" s="15"/>
      <c r="Z318" s="10"/>
      <c r="AA318" s="10">
        <f t="shared" ref="AA318" si="4609">Q318-M318</f>
        <v>10.125</v>
      </c>
      <c r="AB318" s="10">
        <f t="shared" ref="AB318" si="4610">U318-M318</f>
        <v>8.1719999999999988</v>
      </c>
      <c r="AC318" s="36">
        <f t="shared" ref="AC318" si="4611">H318-M318</f>
        <v>-0.57000000000000006</v>
      </c>
      <c r="AD318" s="36">
        <f t="shared" ref="AD318" si="4612">K318-M318</f>
        <v>-0.35000000000000009</v>
      </c>
      <c r="AE318" s="36">
        <f t="shared" ref="AE318" si="4613">Q318-U318</f>
        <v>1.9530000000000012</v>
      </c>
      <c r="AF318" s="36">
        <f t="shared" ref="AF318" si="4614">M318*1.15</f>
        <v>2.8002499999999997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68"/>
        <v>07W1</v>
      </c>
      <c r="D319" s="13">
        <v>45474</v>
      </c>
      <c r="E319" s="23">
        <v>1.9750000000000001</v>
      </c>
      <c r="F319" s="24">
        <f t="shared" si="4600"/>
        <v>-0.125</v>
      </c>
      <c r="G319" s="25">
        <f t="shared" ref="G319" si="4615">E319-K319</f>
        <v>-0.22999999999999998</v>
      </c>
      <c r="H319" s="23">
        <v>1.9350000000000001</v>
      </c>
      <c r="I319" s="24">
        <f t="shared" si="4602"/>
        <v>-0.16500000000000004</v>
      </c>
      <c r="J319" s="25">
        <f t="shared" si="4572"/>
        <v>-0.27</v>
      </c>
      <c r="K319" s="28">
        <v>2.2050000000000001</v>
      </c>
      <c r="L319" s="25">
        <f t="shared" si="4603"/>
        <v>-0.18500000000000005</v>
      </c>
      <c r="M319" s="28">
        <v>2.4780000000000002</v>
      </c>
      <c r="N319" s="24">
        <f t="shared" si="4604"/>
        <v>-0.12299999999999978</v>
      </c>
      <c r="O319" s="24">
        <f t="shared" ref="O319" si="4616">M319-K319</f>
        <v>0.27300000000000013</v>
      </c>
      <c r="P319" s="32"/>
      <c r="Q319" s="28">
        <v>12.535</v>
      </c>
      <c r="R319" s="25">
        <f t="shared" si="4606"/>
        <v>-9.9999999999999645E-2</v>
      </c>
      <c r="S319" s="18">
        <v>1.0738000000000001</v>
      </c>
      <c r="T319" s="8">
        <v>33.484999999999999</v>
      </c>
      <c r="U319" s="17">
        <f t="shared" ref="U319" si="4617">ROUND(T319/$U$1*S319,3)</f>
        <v>10.538</v>
      </c>
      <c r="V319" s="3">
        <f t="shared" ref="V319" si="4618">U319-U320</f>
        <v>-0.28800000000000026</v>
      </c>
      <c r="W319" s="5"/>
      <c r="X319" s="12">
        <v>83.38</v>
      </c>
      <c r="Y319" s="15"/>
      <c r="Z319" s="10"/>
      <c r="AA319" s="10">
        <f t="shared" ref="AA319" si="4619">Q319-M319</f>
        <v>10.057</v>
      </c>
      <c r="AB319" s="10">
        <f t="shared" ref="AB319" si="4620">U319-M319</f>
        <v>8.06</v>
      </c>
      <c r="AC319" s="36">
        <f t="shared" ref="AC319" si="4621">H319-M319</f>
        <v>-0.54300000000000015</v>
      </c>
      <c r="AD319" s="36">
        <f t="shared" ref="AD319" si="4622">K319-M319</f>
        <v>-0.27300000000000013</v>
      </c>
      <c r="AE319" s="36">
        <f t="shared" ref="AE319" si="4623">Q319-U319</f>
        <v>1.9969999999999999</v>
      </c>
      <c r="AF319" s="36">
        <f t="shared" ref="AF319" si="4624">M319*1.15</f>
        <v>2.8496999999999999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68"/>
        <v>06W4</v>
      </c>
      <c r="D320" s="13">
        <v>45471</v>
      </c>
      <c r="E320" s="23">
        <v>2.1</v>
      </c>
      <c r="F320" s="24">
        <f t="shared" si="4600"/>
        <v>-0.22500000000000009</v>
      </c>
      <c r="G320" s="25">
        <f t="shared" ref="G320" si="4625">E320-K320</f>
        <v>-0.29000000000000004</v>
      </c>
      <c r="H320" s="23">
        <v>2.1</v>
      </c>
      <c r="I320" s="24">
        <f t="shared" si="4602"/>
        <v>-0.22999999999999998</v>
      </c>
      <c r="J320" s="25">
        <f t="shared" si="4572"/>
        <v>-0.29000000000000004</v>
      </c>
      <c r="K320" s="28">
        <v>2.39</v>
      </c>
      <c r="L320" s="25">
        <f t="shared" si="4603"/>
        <v>-0.13999999999999968</v>
      </c>
      <c r="M320" s="28">
        <v>2.601</v>
      </c>
      <c r="N320" s="24">
        <f t="shared" si="4604"/>
        <v>-8.4000000000000075E-2</v>
      </c>
      <c r="O320" s="24">
        <f t="shared" ref="O320" si="4626">M320-K320</f>
        <v>0.21099999999999985</v>
      </c>
      <c r="P320" s="32"/>
      <c r="Q320" s="28">
        <v>12.635</v>
      </c>
      <c r="R320" s="25">
        <f t="shared" si="4606"/>
        <v>-2.5000000000000355E-2</v>
      </c>
      <c r="S320" s="18">
        <v>1.0712999999999999</v>
      </c>
      <c r="T320" s="8">
        <v>34.479999999999997</v>
      </c>
      <c r="U320" s="17">
        <f t="shared" ref="U320" si="4627">ROUND(T320/$U$1*S320,3)</f>
        <v>10.826000000000001</v>
      </c>
      <c r="V320" s="3">
        <f t="shared" ref="V320" si="4628">U320-U321</f>
        <v>-1.6000000000000014E-2</v>
      </c>
      <c r="W320" s="5"/>
      <c r="X320" s="12">
        <v>81.540000000000006</v>
      </c>
      <c r="Y320" s="15"/>
      <c r="Z320" s="10"/>
      <c r="AA320" s="10">
        <f t="shared" ref="AA320" si="4629">Q320-M320</f>
        <v>10.033999999999999</v>
      </c>
      <c r="AB320" s="10">
        <f t="shared" ref="AB320" si="4630">U320-M320</f>
        <v>8.2250000000000014</v>
      </c>
      <c r="AC320" s="36">
        <f t="shared" ref="AC320" si="4631">H320-M320</f>
        <v>-0.50099999999999989</v>
      </c>
      <c r="AD320" s="36">
        <f t="shared" ref="AD320" si="4632">K320-M320</f>
        <v>-0.21099999999999985</v>
      </c>
      <c r="AE320" s="36">
        <f t="shared" ref="AE320" si="4633">Q320-U320</f>
        <v>1.8089999999999993</v>
      </c>
      <c r="AF320" s="36">
        <f t="shared" ref="AF320" si="4634">M320*1.15</f>
        <v>2.9911499999999998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68"/>
        <v>06W4</v>
      </c>
      <c r="D321" s="13">
        <v>45470</v>
      </c>
      <c r="E321" s="23">
        <v>2.3250000000000002</v>
      </c>
      <c r="F321" s="24">
        <f t="shared" si="4600"/>
        <v>4.5000000000000373E-2</v>
      </c>
      <c r="G321" s="25">
        <f t="shared" ref="G321" si="4635">E321-K321</f>
        <v>-0.20499999999999963</v>
      </c>
      <c r="H321" s="23">
        <v>2.33</v>
      </c>
      <c r="I321" s="24">
        <f t="shared" si="4602"/>
        <v>8.4999999999999964E-2</v>
      </c>
      <c r="J321" s="25">
        <f t="shared" si="4572"/>
        <v>-0.19999999999999973</v>
      </c>
      <c r="K321" s="28">
        <v>2.5299999999999998</v>
      </c>
      <c r="L321" s="25">
        <f t="shared" si="4603"/>
        <v>8.4999999999999964E-2</v>
      </c>
      <c r="M321" s="28">
        <v>2.6850000000000001</v>
      </c>
      <c r="N321" s="24">
        <f t="shared" si="4604"/>
        <v>5.699999999999994E-2</v>
      </c>
      <c r="O321" s="24">
        <f t="shared" ref="O321" si="4636">M321-K321</f>
        <v>0.15500000000000025</v>
      </c>
      <c r="P321" s="32"/>
      <c r="Q321" s="28">
        <v>12.66</v>
      </c>
      <c r="R321" s="25">
        <f t="shared" si="4606"/>
        <v>4.0000000000000924E-2</v>
      </c>
      <c r="S321" s="18">
        <v>1.0702</v>
      </c>
      <c r="T321" s="8">
        <v>34.564999999999998</v>
      </c>
      <c r="U321" s="17">
        <f t="shared" ref="U321" si="4637">ROUND(T321/$U$1*S321,3)</f>
        <v>10.842000000000001</v>
      </c>
      <c r="V321" s="3">
        <f t="shared" ref="V321" si="4638">U321-U322</f>
        <v>0.25600000000000023</v>
      </c>
      <c r="W321" s="5"/>
      <c r="X321" s="12">
        <v>81.739999999999995</v>
      </c>
      <c r="Y321" s="15"/>
      <c r="Z321" s="10"/>
      <c r="AA321" s="10">
        <f t="shared" ref="AA321" si="4639">Q321-M321</f>
        <v>9.9749999999999996</v>
      </c>
      <c r="AB321" s="10">
        <f t="shared" ref="AB321" si="4640">U321-M321</f>
        <v>8.157</v>
      </c>
      <c r="AC321" s="36">
        <f t="shared" ref="AC321" si="4641">H321-M321</f>
        <v>-0.35499999999999998</v>
      </c>
      <c r="AD321" s="36">
        <f t="shared" ref="AD321" si="4642">K321-M321</f>
        <v>-0.15500000000000025</v>
      </c>
      <c r="AE321" s="36">
        <f t="shared" ref="AE321" si="4643">Q321-U321</f>
        <v>1.8179999999999996</v>
      </c>
      <c r="AF321" s="36">
        <f t="shared" ref="AF321" si="4644">M321*1.15</f>
        <v>3.0877499999999998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68"/>
        <v>06W4</v>
      </c>
      <c r="D322" s="13">
        <v>45469</v>
      </c>
      <c r="E322" s="23">
        <v>2.2799999999999998</v>
      </c>
      <c r="F322" s="24">
        <f t="shared" si="4600"/>
        <v>-0.19500000000000028</v>
      </c>
      <c r="G322" s="25">
        <f t="shared" ref="G322" si="4645">E322-K322</f>
        <v>-0.16500000000000004</v>
      </c>
      <c r="H322" s="23">
        <v>2.2450000000000001</v>
      </c>
      <c r="I322" s="24">
        <f t="shared" si="4602"/>
        <v>-0.17499999999999982</v>
      </c>
      <c r="J322" s="25">
        <f t="shared" si="4572"/>
        <v>-0.19999999999999973</v>
      </c>
      <c r="K322" s="28">
        <v>2.4449999999999998</v>
      </c>
      <c r="L322" s="25">
        <f t="shared" si="4603"/>
        <v>-0.17000000000000037</v>
      </c>
      <c r="M322" s="28">
        <v>2.6280000000000001</v>
      </c>
      <c r="N322" s="24">
        <f t="shared" si="4604"/>
        <v>-0.12799999999999967</v>
      </c>
      <c r="O322" s="24">
        <f t="shared" ref="O322" si="4646">M322-K322</f>
        <v>0.18300000000000027</v>
      </c>
      <c r="P322" s="32"/>
      <c r="Q322" s="28">
        <v>12.62</v>
      </c>
      <c r="R322" s="25">
        <f t="shared" si="4606"/>
        <v>-0.11500000000000021</v>
      </c>
      <c r="S322" s="18">
        <v>1.0679000000000001</v>
      </c>
      <c r="T322" s="8">
        <v>33.823999999999998</v>
      </c>
      <c r="U322" s="17">
        <f t="shared" ref="U322" si="4647">ROUND(T322/$U$1*S322,3)</f>
        <v>10.586</v>
      </c>
      <c r="V322" s="3">
        <f t="shared" ref="V322" si="4648">U322-U323</f>
        <v>-0.35699999999999932</v>
      </c>
      <c r="W322" s="5"/>
      <c r="X322" s="12">
        <v>80.900000000000006</v>
      </c>
      <c r="Y322" s="15"/>
      <c r="Z322" s="10"/>
      <c r="AA322" s="10">
        <f t="shared" ref="AA322" si="4649">Q322-M322</f>
        <v>9.9919999999999991</v>
      </c>
      <c r="AB322" s="10">
        <f t="shared" ref="AB322" si="4650">U322-M322</f>
        <v>7.9580000000000002</v>
      </c>
      <c r="AC322" s="36">
        <f t="shared" ref="AC322" si="4651">H322-M322</f>
        <v>-0.38300000000000001</v>
      </c>
      <c r="AD322" s="36">
        <f t="shared" ref="AD322" si="4652">K322-M322</f>
        <v>-0.18300000000000027</v>
      </c>
      <c r="AE322" s="36">
        <f t="shared" ref="AE322" si="4653">Q322-U322</f>
        <v>2.0339999999999989</v>
      </c>
      <c r="AF322" s="36">
        <f t="shared" ref="AF322" si="4654">M322*1.15</f>
        <v>3.0221999999999998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ref="C323:C386" si="4655">TEXT(MONTH(D323), "00") &amp; "W" &amp; INT((DAY(D323) - 1) / 7) + 1</f>
        <v>06W4</v>
      </c>
      <c r="D323" s="13">
        <v>45468</v>
      </c>
      <c r="E323" s="23">
        <v>2.4750000000000001</v>
      </c>
      <c r="F323" s="24">
        <f t="shared" si="4600"/>
        <v>8.0000000000000071E-2</v>
      </c>
      <c r="G323" s="25">
        <f t="shared" ref="G323" si="4656">E323-K323</f>
        <v>-0.14000000000000012</v>
      </c>
      <c r="H323" s="23">
        <v>2.42</v>
      </c>
      <c r="I323" s="24">
        <f t="shared" si="4602"/>
        <v>6.4999999999999947E-2</v>
      </c>
      <c r="J323" s="25">
        <f>H323-K324</f>
        <v>-0.14999999999999991</v>
      </c>
      <c r="K323" s="28">
        <v>2.6150000000000002</v>
      </c>
      <c r="L323" s="25">
        <f t="shared" si="4603"/>
        <v>4.5000000000000373E-2</v>
      </c>
      <c r="M323" s="28">
        <v>2.7559999999999998</v>
      </c>
      <c r="N323" s="24">
        <f t="shared" si="4604"/>
        <v>-5.500000000000016E-2</v>
      </c>
      <c r="O323" s="24">
        <f t="shared" ref="O323" si="4657">M323-K323</f>
        <v>0.14099999999999957</v>
      </c>
      <c r="P323" s="32"/>
      <c r="Q323" s="28">
        <v>12.734999999999999</v>
      </c>
      <c r="R323" s="25">
        <f t="shared" si="4606"/>
        <v>0.125</v>
      </c>
      <c r="S323" s="18">
        <v>1.0712999999999999</v>
      </c>
      <c r="T323" s="8">
        <v>34.853000000000002</v>
      </c>
      <c r="U323" s="17">
        <f t="shared" ref="U323" si="4658">ROUND(T323/$U$1*S323,3)</f>
        <v>10.943</v>
      </c>
      <c r="V323" s="3">
        <f t="shared" ref="V323" si="4659">U323-U324</f>
        <v>0.2240000000000002</v>
      </c>
      <c r="W323" s="5"/>
      <c r="X323" s="12">
        <v>80.83</v>
      </c>
      <c r="Y323" s="15"/>
      <c r="Z323" s="10"/>
      <c r="AA323" s="10">
        <f t="shared" ref="AA323" si="4660">Q323-M323</f>
        <v>9.9789999999999992</v>
      </c>
      <c r="AB323" s="10">
        <f t="shared" ref="AB323" si="4661">U323-M323</f>
        <v>8.1869999999999994</v>
      </c>
      <c r="AC323" s="36">
        <f t="shared" ref="AC323" si="4662">H323-M323</f>
        <v>-0.33599999999999985</v>
      </c>
      <c r="AD323" s="36">
        <f t="shared" ref="AD323" si="4663">K323-M323</f>
        <v>-0.14099999999999957</v>
      </c>
      <c r="AE323" s="36">
        <f t="shared" ref="AE323" si="4664">Q323-U323</f>
        <v>1.7919999999999998</v>
      </c>
      <c r="AF323" s="36">
        <f t="shared" ref="AF323" si="4665">M323*1.15</f>
        <v>3.1693999999999996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655"/>
        <v>06W4</v>
      </c>
      <c r="D324" s="13">
        <v>45467</v>
      </c>
      <c r="E324" s="23">
        <v>2.395</v>
      </c>
      <c r="F324" s="24">
        <f t="shared" si="4600"/>
        <v>8.9999999999999858E-2</v>
      </c>
      <c r="G324" s="25">
        <f t="shared" ref="G324" si="4666">E324-K324</f>
        <v>-0.17499999999999982</v>
      </c>
      <c r="H324" s="23">
        <v>2.355</v>
      </c>
      <c r="I324" s="24">
        <f t="shared" si="4602"/>
        <v>0.11499999999999977</v>
      </c>
      <c r="J324" s="25">
        <f>H324-K325</f>
        <v>-6.999999999999984E-2</v>
      </c>
      <c r="K324" s="28">
        <v>2.57</v>
      </c>
      <c r="L324" s="25">
        <f t="shared" si="4603"/>
        <v>0.14500000000000002</v>
      </c>
      <c r="M324" s="28">
        <v>2.8109999999999999</v>
      </c>
      <c r="N324" s="24">
        <f t="shared" si="4604"/>
        <v>0.10599999999999987</v>
      </c>
      <c r="O324" s="24">
        <f t="shared" ref="O324" si="4667">M324-K324</f>
        <v>0.2410000000000001</v>
      </c>
      <c r="P324" s="32"/>
      <c r="Q324" s="28">
        <v>12.61</v>
      </c>
      <c r="R324" s="25">
        <f t="shared" si="4606"/>
        <v>0.14499999999999957</v>
      </c>
      <c r="S324" s="18">
        <v>1.0731999999999999</v>
      </c>
      <c r="T324" s="8">
        <v>34.08</v>
      </c>
      <c r="U324" s="17">
        <f t="shared" ref="U324" si="4668">ROUND(T324/$U$1*S324,3)</f>
        <v>10.718999999999999</v>
      </c>
      <c r="V324" s="3">
        <f t="shared" ref="V324" si="4669">U324-U325</f>
        <v>8.6000000000000298E-2</v>
      </c>
      <c r="W324" s="5"/>
      <c r="X324" s="12">
        <v>81.63</v>
      </c>
      <c r="Y324" s="15"/>
      <c r="Z324" s="10"/>
      <c r="AA324" s="10">
        <f t="shared" ref="AA324" si="4670">Q324-M324</f>
        <v>9.7989999999999995</v>
      </c>
      <c r="AB324" s="10">
        <f t="shared" ref="AB324" si="4671">U324-M324</f>
        <v>7.9079999999999995</v>
      </c>
      <c r="AC324" s="36">
        <f t="shared" ref="AC324" si="4672">H324-M324</f>
        <v>-0.45599999999999996</v>
      </c>
      <c r="AD324" s="36">
        <f t="shared" ref="AD324" si="4673">K324-M324</f>
        <v>-0.2410000000000001</v>
      </c>
      <c r="AE324" s="36">
        <f t="shared" ref="AE324" si="4674">Q324-U324</f>
        <v>1.891</v>
      </c>
      <c r="AF324" s="36">
        <f t="shared" ref="AF324" si="4675">M324*1.15</f>
        <v>3.2326499999999996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655"/>
        <v>06W3</v>
      </c>
      <c r="D325" s="13">
        <v>45464</v>
      </c>
      <c r="E325" s="23">
        <v>2.3050000000000002</v>
      </c>
      <c r="F325" s="24">
        <f t="shared" si="4600"/>
        <v>-2.9999999999999805E-2</v>
      </c>
      <c r="G325" s="25">
        <f t="shared" ref="G325" si="4676">E325-K325</f>
        <v>-0.11999999999999966</v>
      </c>
      <c r="H325" s="23">
        <v>2.2400000000000002</v>
      </c>
      <c r="I325" s="24">
        <f t="shared" si="4602"/>
        <v>-1.9999999999999574E-2</v>
      </c>
      <c r="J325" s="25">
        <f>H325-K326</f>
        <v>-0.14499999999999957</v>
      </c>
      <c r="K325" s="28">
        <v>2.4249999999999998</v>
      </c>
      <c r="L325" s="25">
        <f t="shared" si="4603"/>
        <v>4.0000000000000036E-2</v>
      </c>
      <c r="M325" s="28">
        <v>2.7050000000000001</v>
      </c>
      <c r="N325" s="24">
        <f t="shared" si="4604"/>
        <v>-3.6000000000000032E-2</v>
      </c>
      <c r="O325" s="24">
        <f t="shared" ref="O325" si="4677">M325-K325</f>
        <v>0.28000000000000025</v>
      </c>
      <c r="P325" s="32"/>
      <c r="Q325" s="28">
        <v>12.465</v>
      </c>
      <c r="R325" s="25">
        <f t="shared" si="4606"/>
        <v>-0.13499999999999979</v>
      </c>
      <c r="S325" s="18">
        <v>1.0690999999999999</v>
      </c>
      <c r="T325" s="8">
        <v>33.936</v>
      </c>
      <c r="U325" s="17">
        <f t="shared" ref="U325" si="4678">ROUND(T325/$U$1*S325,3)</f>
        <v>10.632999999999999</v>
      </c>
      <c r="V325" s="3">
        <f t="shared" ref="V325" si="4679">U325-U326</f>
        <v>-0.17500000000000071</v>
      </c>
      <c r="W325" s="5"/>
      <c r="X325" s="12">
        <v>80.73</v>
      </c>
      <c r="Y325" s="15"/>
      <c r="Z325" s="10"/>
      <c r="AA325" s="10">
        <f t="shared" ref="AA325" si="4680">Q325-M325</f>
        <v>9.76</v>
      </c>
      <c r="AB325" s="10">
        <f t="shared" ref="AB325" si="4681">U325-M325</f>
        <v>7.927999999999999</v>
      </c>
      <c r="AC325" s="36">
        <f t="shared" ref="AC325" si="4682">H325-M325</f>
        <v>-0.46499999999999986</v>
      </c>
      <c r="AD325" s="36">
        <f t="shared" ref="AD325" si="4683">K325-M325</f>
        <v>-0.28000000000000025</v>
      </c>
      <c r="AE325" s="36">
        <f t="shared" ref="AE325" si="4684">Q325-U325</f>
        <v>1.8320000000000007</v>
      </c>
      <c r="AF325" s="36">
        <f t="shared" ref="AF325" si="4685">M325*1.15</f>
        <v>3.1107499999999999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655"/>
        <v>06W3</v>
      </c>
      <c r="D326" s="13">
        <v>45463</v>
      </c>
      <c r="E326" s="23">
        <v>2.335</v>
      </c>
      <c r="F326" s="24">
        <f>E326-E328</f>
        <v>-4.9999999999998934E-3</v>
      </c>
      <c r="G326" s="25">
        <f t="shared" ref="G326" si="4686">E326-K326</f>
        <v>-4.9999999999999822E-2</v>
      </c>
      <c r="H326" s="23">
        <v>2.2599999999999998</v>
      </c>
      <c r="I326" s="24">
        <f>H326-H328</f>
        <v>-1.5000000000000124E-2</v>
      </c>
      <c r="J326" s="25">
        <f t="shared" ref="J326" si="4687">H326-K326</f>
        <v>-0.125</v>
      </c>
      <c r="K326" s="28">
        <v>2.3849999999999998</v>
      </c>
      <c r="L326" s="25">
        <f>K326-K328</f>
        <v>-3.0000000000000249E-2</v>
      </c>
      <c r="M326" s="28">
        <v>2.7410000000000001</v>
      </c>
      <c r="N326" s="24">
        <f>M326-M328</f>
        <v>-0.16799999999999971</v>
      </c>
      <c r="O326" s="24">
        <f t="shared" ref="O326" si="4688">M326-K326</f>
        <v>0.35600000000000032</v>
      </c>
      <c r="P326" s="32"/>
      <c r="Q326" s="28">
        <v>12.6</v>
      </c>
      <c r="R326" s="25">
        <f>Q326-Q328</f>
        <v>0</v>
      </c>
      <c r="S326" s="18">
        <v>1.07</v>
      </c>
      <c r="T326" s="8">
        <v>34.463999999999999</v>
      </c>
      <c r="U326" s="17">
        <f t="shared" ref="U326" si="4689">ROUND(T326/$U$1*S326,3)</f>
        <v>10.808</v>
      </c>
      <c r="V326" s="3">
        <f t="shared" ref="V326" si="4690">U326-U327</f>
        <v>-0.31700000000000017</v>
      </c>
      <c r="W326" s="5"/>
      <c r="X326" s="12">
        <v>82.17</v>
      </c>
      <c r="Y326" s="15"/>
      <c r="Z326" s="10"/>
      <c r="AA326" s="10">
        <f t="shared" ref="AA326" si="4691">Q326-M326</f>
        <v>9.859</v>
      </c>
      <c r="AB326" s="10">
        <f t="shared" ref="AB326" si="4692">U326-M326</f>
        <v>8.0670000000000002</v>
      </c>
      <c r="AC326" s="36">
        <f t="shared" ref="AC326" si="4693">H326-M326</f>
        <v>-0.48100000000000032</v>
      </c>
      <c r="AD326" s="36">
        <f t="shared" ref="AD326" si="4694">K326-M326</f>
        <v>-0.35600000000000032</v>
      </c>
      <c r="AE326" s="36">
        <f t="shared" ref="AE326" si="4695">Q326-U326</f>
        <v>1.7919999999999998</v>
      </c>
      <c r="AF326" s="36">
        <f t="shared" ref="AF326" si="4696">M326*1.15</f>
        <v>3.1521499999999998</v>
      </c>
      <c r="AG326" s="36"/>
      <c r="AH326" s="36"/>
      <c r="AI326" s="36"/>
      <c r="AJ326" s="36"/>
    </row>
    <row r="327" spans="1:36" s="6" customFormat="1" ht="18" customHeight="1" x14ac:dyDescent="0.3">
      <c r="A327" s="42" t="s">
        <v>35</v>
      </c>
      <c r="B327" s="42"/>
      <c r="C327" s="50" t="str">
        <f t="shared" si="4655"/>
        <v>06W3</v>
      </c>
      <c r="D327" s="13">
        <v>45462</v>
      </c>
      <c r="E327" s="23" t="s">
        <v>54</v>
      </c>
      <c r="F327" s="24" t="e">
        <f t="shared" ref="F327" si="4697">E327-E329</f>
        <v>#VALUE!</v>
      </c>
      <c r="G327" s="25" t="e">
        <f t="shared" ref="G327" si="4698">E327-K327</f>
        <v>#VALUE!</v>
      </c>
      <c r="H327" s="23" t="s">
        <v>54</v>
      </c>
      <c r="I327" s="24" t="e">
        <f t="shared" ref="I327" si="4699">H327-H328</f>
        <v>#VALUE!</v>
      </c>
      <c r="J327" s="25" t="e">
        <f t="shared" ref="J327" si="4700">H327-K327</f>
        <v>#VALUE!</v>
      </c>
      <c r="K327" s="28" t="s">
        <v>54</v>
      </c>
      <c r="L327" s="25" t="e">
        <f t="shared" ref="L327" si="4701">K327-K328</f>
        <v>#VALUE!</v>
      </c>
      <c r="M327" s="28" t="s">
        <v>54</v>
      </c>
      <c r="N327" s="24" t="e">
        <f t="shared" ref="N327" si="4702">M327-M328</f>
        <v>#VALUE!</v>
      </c>
      <c r="O327" s="24" t="e">
        <f t="shared" ref="O327" si="4703">M327-K327</f>
        <v>#VALUE!</v>
      </c>
      <c r="P327" s="32"/>
      <c r="Q327" s="28" t="s">
        <v>54</v>
      </c>
      <c r="R327" s="25" t="e">
        <f t="shared" ref="R327" si="4704">Q327-Q328</f>
        <v>#VALUE!</v>
      </c>
      <c r="S327" s="18">
        <v>1.0742</v>
      </c>
      <c r="T327" s="8">
        <v>35.338000000000001</v>
      </c>
      <c r="U327" s="17">
        <f t="shared" ref="U327" si="4705">ROUND(T327/$U$1*S327,3)</f>
        <v>11.125</v>
      </c>
      <c r="V327" s="3">
        <f t="shared" ref="V327" si="4706">U327-U328</f>
        <v>0.20400000000000063</v>
      </c>
      <c r="W327" s="5"/>
      <c r="X327" s="12" t="s">
        <v>55</v>
      </c>
      <c r="Y327" s="15"/>
      <c r="Z327" s="10"/>
      <c r="AA327" s="10" t="e">
        <f t="shared" ref="AA327" si="4707">Q327-M327</f>
        <v>#VALUE!</v>
      </c>
      <c r="AB327" s="10" t="e">
        <f t="shared" ref="AB327" si="4708">U327-M327</f>
        <v>#VALUE!</v>
      </c>
      <c r="AC327" s="36" t="e">
        <f t="shared" ref="AC327" si="4709">H327-M327</f>
        <v>#VALUE!</v>
      </c>
      <c r="AD327" s="36" t="e">
        <f t="shared" ref="AD327" si="4710">K327-M327</f>
        <v>#VALUE!</v>
      </c>
      <c r="AE327" s="36" t="e">
        <f t="shared" ref="AE327" si="4711">Q327-U327</f>
        <v>#VALUE!</v>
      </c>
      <c r="AF327" s="36" t="e">
        <f t="shared" ref="AF327" si="4712">M327*1.15</f>
        <v>#VALUE!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655"/>
        <v>06W3</v>
      </c>
      <c r="D328" s="13">
        <v>45461</v>
      </c>
      <c r="E328" s="23">
        <v>2.34</v>
      </c>
      <c r="F328" s="24">
        <f t="shared" ref="F328" si="4713">E328-E330</f>
        <v>4.0000000000000036E-2</v>
      </c>
      <c r="G328" s="25">
        <f t="shared" ref="G328" si="4714">E328-K328</f>
        <v>-7.5000000000000178E-2</v>
      </c>
      <c r="H328" s="23">
        <v>2.2749999999999999</v>
      </c>
      <c r="I328" s="24">
        <f t="shared" ref="I328:I334" si="4715">H328-H329</f>
        <v>0.12999999999999989</v>
      </c>
      <c r="J328" s="25">
        <f t="shared" ref="J328" si="4716">H328-K328</f>
        <v>-0.14000000000000012</v>
      </c>
      <c r="K328" s="28">
        <v>2.415</v>
      </c>
      <c r="L328" s="25">
        <f t="shared" ref="L328:L334" si="4717">K328-K329</f>
        <v>-3.5000000000000142E-2</v>
      </c>
      <c r="M328" s="28">
        <v>2.9089999999999998</v>
      </c>
      <c r="N328" s="24">
        <f t="shared" ref="N328:N334" si="4718">M328-M329</f>
        <v>0.121</v>
      </c>
      <c r="O328" s="24">
        <f t="shared" ref="O328" si="4719">M328-K328</f>
        <v>0.49399999999999977</v>
      </c>
      <c r="P328" s="32"/>
      <c r="Q328" s="28">
        <v>12.6</v>
      </c>
      <c r="R328" s="25">
        <f t="shared" ref="R328:R334" si="4720">Q328-Q329</f>
        <v>2.5000000000000355E-2</v>
      </c>
      <c r="S328" s="18">
        <v>1.0738000000000001</v>
      </c>
      <c r="T328" s="8">
        <v>34.700000000000003</v>
      </c>
      <c r="U328" s="17">
        <f t="shared" ref="U328" si="4721">ROUND(T328/$U$1*S328,3)</f>
        <v>10.920999999999999</v>
      </c>
      <c r="V328" s="3">
        <f t="shared" ref="V328" si="4722">U328-U329</f>
        <v>0.15899999999999892</v>
      </c>
      <c r="W328" s="5"/>
      <c r="X328" s="12">
        <v>81.569999999999993</v>
      </c>
      <c r="Y328" s="15"/>
      <c r="Z328" s="10"/>
      <c r="AA328" s="10">
        <f t="shared" ref="AA328" si="4723">Q328-M328</f>
        <v>9.6909999999999989</v>
      </c>
      <c r="AB328" s="10">
        <f t="shared" ref="AB328" si="4724">U328-M328</f>
        <v>8.0120000000000005</v>
      </c>
      <c r="AC328" s="36">
        <f t="shared" ref="AC328" si="4725">H328-M328</f>
        <v>-0.6339999999999999</v>
      </c>
      <c r="AD328" s="36">
        <f t="shared" ref="AD328" si="4726">K328-M328</f>
        <v>-0.49399999999999977</v>
      </c>
      <c r="AE328" s="36">
        <f t="shared" ref="AE328" si="4727">Q328-U328</f>
        <v>1.6790000000000003</v>
      </c>
      <c r="AF328" s="36">
        <f t="shared" ref="AF328" si="4728">M328*1.15</f>
        <v>3.3453499999999994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655"/>
        <v>06W3</v>
      </c>
      <c r="D329" s="13">
        <v>45460</v>
      </c>
      <c r="E329" s="23">
        <v>2.2000000000000002</v>
      </c>
      <c r="F329" s="24">
        <f t="shared" ref="F329" si="4729">E329-E331</f>
        <v>-0.26499999999999968</v>
      </c>
      <c r="G329" s="25">
        <f t="shared" ref="G329" si="4730">E329-K329</f>
        <v>-0.25</v>
      </c>
      <c r="H329" s="23">
        <v>2.145</v>
      </c>
      <c r="I329" s="24">
        <f t="shared" si="4715"/>
        <v>-8.4999999999999964E-2</v>
      </c>
      <c r="J329" s="25">
        <f t="shared" ref="J329" si="4731">H329-K329</f>
        <v>-0.30500000000000016</v>
      </c>
      <c r="K329" s="28">
        <v>2.4500000000000002</v>
      </c>
      <c r="L329" s="25">
        <f t="shared" si="4717"/>
        <v>-0.2849999999999997</v>
      </c>
      <c r="M329" s="28">
        <v>2.7879999999999998</v>
      </c>
      <c r="N329" s="24">
        <f t="shared" si="4718"/>
        <v>-9.2999999999999972E-2</v>
      </c>
      <c r="O329" s="24">
        <f t="shared" ref="O329" si="4732">M329-K329</f>
        <v>0.33799999999999963</v>
      </c>
      <c r="P329" s="32"/>
      <c r="Q329" s="28">
        <v>12.574999999999999</v>
      </c>
      <c r="R329" s="25">
        <f t="shared" si="4720"/>
        <v>0.43699999999999939</v>
      </c>
      <c r="S329" s="18">
        <v>1.0733999999999999</v>
      </c>
      <c r="T329" s="8">
        <v>34.21</v>
      </c>
      <c r="U329" s="17">
        <f t="shared" ref="U329" si="4733">ROUND(T329/$U$1*S329,3)</f>
        <v>10.762</v>
      </c>
      <c r="V329" s="3">
        <f t="shared" ref="V329" si="4734">U329-U330</f>
        <v>-0.32699999999999996</v>
      </c>
      <c r="W329" s="5"/>
      <c r="X329" s="12">
        <v>80.33</v>
      </c>
      <c r="Y329" s="15"/>
      <c r="Z329" s="10"/>
      <c r="AA329" s="10">
        <f t="shared" ref="AA329" si="4735">Q329-M329</f>
        <v>9.786999999999999</v>
      </c>
      <c r="AB329" s="10">
        <f t="shared" ref="AB329" si="4736">U329-M329</f>
        <v>7.9740000000000002</v>
      </c>
      <c r="AC329" s="36">
        <f t="shared" ref="AC329" si="4737">H329-M329</f>
        <v>-0.64299999999999979</v>
      </c>
      <c r="AD329" s="36">
        <f t="shared" ref="AD329" si="4738">K329-M329</f>
        <v>-0.33799999999999963</v>
      </c>
      <c r="AE329" s="36">
        <f t="shared" ref="AE329" si="4739">Q329-U329</f>
        <v>1.8129999999999988</v>
      </c>
      <c r="AF329" s="36">
        <f t="shared" ref="AF329" si="4740">M329*1.15</f>
        <v>3.2061999999999995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655"/>
        <v>06W2</v>
      </c>
      <c r="D330" s="13">
        <v>45457</v>
      </c>
      <c r="E330" s="23">
        <v>2.2999999999999998</v>
      </c>
      <c r="F330" s="24">
        <f t="shared" ref="F330" si="4741">E330-E332</f>
        <v>-0.19500000000000028</v>
      </c>
      <c r="G330" s="25">
        <f t="shared" ref="G330" si="4742">E330-K330</f>
        <v>-0.43500000000000005</v>
      </c>
      <c r="H330" s="23">
        <v>2.23</v>
      </c>
      <c r="I330" s="24">
        <f t="shared" si="4715"/>
        <v>-0.2200000000000002</v>
      </c>
      <c r="J330" s="25">
        <f t="shared" ref="J330" si="4743">H330-K330</f>
        <v>-0.50499999999999989</v>
      </c>
      <c r="K330" s="28">
        <v>2.7349999999999999</v>
      </c>
      <c r="L330" s="25">
        <f t="shared" si="4717"/>
        <v>-5.500000000000016E-2</v>
      </c>
      <c r="M330" s="28">
        <v>2.8809999999999998</v>
      </c>
      <c r="N330" s="24">
        <f t="shared" si="4718"/>
        <v>-7.8000000000000291E-2</v>
      </c>
      <c r="O330" s="24">
        <f t="shared" ref="O330" si="4744">M330-K330</f>
        <v>0.14599999999999991</v>
      </c>
      <c r="P330" s="32"/>
      <c r="Q330" s="28">
        <v>12.138</v>
      </c>
      <c r="R330" s="25">
        <f t="shared" si="4720"/>
        <v>4.2999999999999261E-2</v>
      </c>
      <c r="S330" s="18">
        <v>1.07</v>
      </c>
      <c r="T330" s="8">
        <v>35.36</v>
      </c>
      <c r="U330" s="17">
        <f t="shared" ref="U330" si="4745">ROUND(T330/$U$1*S330,3)</f>
        <v>11.089</v>
      </c>
      <c r="V330" s="3">
        <f t="shared" ref="V330" si="4746">U330-U331</f>
        <v>-0.1509999999999998</v>
      </c>
      <c r="W330" s="5"/>
      <c r="X330" s="12">
        <v>78.45</v>
      </c>
      <c r="Y330" s="15"/>
      <c r="Z330" s="10"/>
      <c r="AA330" s="10">
        <f t="shared" ref="AA330" si="4747">Q330-M330</f>
        <v>9.2569999999999997</v>
      </c>
      <c r="AB330" s="10">
        <f t="shared" ref="AB330" si="4748">U330-M330</f>
        <v>8.2080000000000002</v>
      </c>
      <c r="AC330" s="36">
        <f t="shared" ref="AC330" si="4749">H330-M330</f>
        <v>-0.6509999999999998</v>
      </c>
      <c r="AD330" s="36">
        <f t="shared" ref="AD330" si="4750">K330-M330</f>
        <v>-0.14599999999999991</v>
      </c>
      <c r="AE330" s="36">
        <f t="shared" ref="AE330" si="4751">Q330-U330</f>
        <v>1.0489999999999995</v>
      </c>
      <c r="AF330" s="36">
        <f t="shared" ref="AF330" si="4752">M330*1.15</f>
        <v>3.3131499999999994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655"/>
        <v>06W2</v>
      </c>
      <c r="D331" s="13">
        <v>45456</v>
      </c>
      <c r="E331" s="23">
        <v>2.4649999999999999</v>
      </c>
      <c r="F331" s="24">
        <f t="shared" ref="F331" si="4753">E331-E333</f>
        <v>0.19999999999999973</v>
      </c>
      <c r="G331" s="25">
        <f t="shared" ref="G331" si="4754">E331-K331</f>
        <v>-0.32500000000000018</v>
      </c>
      <c r="H331" s="23">
        <v>2.4500000000000002</v>
      </c>
      <c r="I331" s="24">
        <f t="shared" si="4715"/>
        <v>-2.4999999999999911E-2</v>
      </c>
      <c r="J331" s="25">
        <f t="shared" ref="J331" si="4755">H331-K331</f>
        <v>-0.33999999999999986</v>
      </c>
      <c r="K331" s="28">
        <v>2.79</v>
      </c>
      <c r="L331" s="25">
        <f t="shared" si="4717"/>
        <v>-9.9999999999997868E-3</v>
      </c>
      <c r="M331" s="28">
        <v>2.9590000000000001</v>
      </c>
      <c r="N331" s="24">
        <f t="shared" si="4718"/>
        <v>-8.5999999999999854E-2</v>
      </c>
      <c r="O331" s="24">
        <f t="shared" ref="O331" si="4756">M331-K331</f>
        <v>0.16900000000000004</v>
      </c>
      <c r="P331" s="32"/>
      <c r="Q331" s="28">
        <v>12.095000000000001</v>
      </c>
      <c r="R331" s="25">
        <f t="shared" si="4720"/>
        <v>6.5000000000001279E-2</v>
      </c>
      <c r="S331" s="18">
        <v>1.0734999999999999</v>
      </c>
      <c r="T331" s="8">
        <v>35.723999999999997</v>
      </c>
      <c r="U331" s="17">
        <f t="shared" ref="U331" si="4757">ROUND(T331/$U$1*S331,3)</f>
        <v>11.24</v>
      </c>
      <c r="V331" s="3">
        <f t="shared" ref="V331" si="4758">U331-U332</f>
        <v>6.0999999999999943E-2</v>
      </c>
      <c r="W331" s="5"/>
      <c r="X331" s="12">
        <v>78.62</v>
      </c>
      <c r="Y331" s="15"/>
      <c r="Z331" s="10"/>
      <c r="AA331" s="10">
        <f t="shared" ref="AA331" si="4759">Q331-M331</f>
        <v>9.136000000000001</v>
      </c>
      <c r="AB331" s="10">
        <f t="shared" ref="AB331" si="4760">U331-M331</f>
        <v>8.2810000000000006</v>
      </c>
      <c r="AC331" s="36">
        <f t="shared" ref="AC331" si="4761">H331-M331</f>
        <v>-0.5089999999999999</v>
      </c>
      <c r="AD331" s="36">
        <f t="shared" ref="AD331" si="4762">K331-M331</f>
        <v>-0.16900000000000004</v>
      </c>
      <c r="AE331" s="36">
        <f t="shared" ref="AE331" si="4763">Q331-U331</f>
        <v>0.85500000000000043</v>
      </c>
      <c r="AF331" s="36">
        <f t="shared" ref="AF331" si="4764">M331*1.15</f>
        <v>3.4028499999999999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655"/>
        <v>06W2</v>
      </c>
      <c r="D332" s="13">
        <v>45455</v>
      </c>
      <c r="E332" s="23">
        <v>2.4950000000000001</v>
      </c>
      <c r="F332" s="24">
        <f t="shared" ref="F332" si="4765">E332-E334</f>
        <v>0.32500000000000018</v>
      </c>
      <c r="G332" s="25">
        <f t="shared" ref="G332" si="4766">E332-K332</f>
        <v>-0.30499999999999972</v>
      </c>
      <c r="H332" s="23">
        <v>2.4750000000000001</v>
      </c>
      <c r="I332" s="24">
        <f t="shared" si="4715"/>
        <v>0.25</v>
      </c>
      <c r="J332" s="25">
        <f t="shared" ref="J332" si="4767">H332-K332</f>
        <v>-0.32499999999999973</v>
      </c>
      <c r="K332" s="28">
        <v>2.8</v>
      </c>
      <c r="L332" s="25">
        <f t="shared" si="4717"/>
        <v>8.4999999999999964E-2</v>
      </c>
      <c r="M332" s="28">
        <v>3.0449999999999999</v>
      </c>
      <c r="N332" s="24">
        <f t="shared" si="4718"/>
        <v>-8.4000000000000075E-2</v>
      </c>
      <c r="O332" s="24">
        <f t="shared" ref="O332" si="4768">M332-K332</f>
        <v>0.24500000000000011</v>
      </c>
      <c r="P332" s="32"/>
      <c r="Q332" s="28">
        <v>12.03</v>
      </c>
      <c r="R332" s="25">
        <f t="shared" si="4720"/>
        <v>2.9999999999999361E-2</v>
      </c>
      <c r="S332" s="18">
        <v>1.0807</v>
      </c>
      <c r="T332" s="8">
        <v>35.293999999999997</v>
      </c>
      <c r="U332" s="17">
        <f t="shared" ref="U332" si="4769">ROUND(T332/$U$1*S332,3)</f>
        <v>11.179</v>
      </c>
      <c r="V332" s="3">
        <f t="shared" ref="V332" si="4770">U332-U333</f>
        <v>0.3879999999999999</v>
      </c>
      <c r="W332" s="5"/>
      <c r="X332" s="12">
        <v>78.5</v>
      </c>
      <c r="Y332" s="15"/>
      <c r="Z332" s="10"/>
      <c r="AA332" s="10">
        <f t="shared" ref="AA332" si="4771">Q332-M332</f>
        <v>8.9849999999999994</v>
      </c>
      <c r="AB332" s="10">
        <f t="shared" ref="AB332" si="4772">U332-M332</f>
        <v>8.1340000000000003</v>
      </c>
      <c r="AC332" s="36">
        <f t="shared" ref="AC332" si="4773">H332-M332</f>
        <v>-0.56999999999999984</v>
      </c>
      <c r="AD332" s="36">
        <f t="shared" ref="AD332" si="4774">K332-M332</f>
        <v>-0.24500000000000011</v>
      </c>
      <c r="AE332" s="36">
        <f t="shared" ref="AE332" si="4775">Q332-U332</f>
        <v>0.85099999999999909</v>
      </c>
      <c r="AF332" s="36">
        <f t="shared" ref="AF332" si="4776">M332*1.15</f>
        <v>3.5017499999999995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655"/>
        <v>06W2</v>
      </c>
      <c r="D333" s="13">
        <v>45454</v>
      </c>
      <c r="E333" s="23">
        <v>2.2650000000000001</v>
      </c>
      <c r="F333" s="24">
        <f t="shared" ref="F333" si="4777">E333-E335</f>
        <v>0.4850000000000001</v>
      </c>
      <c r="G333" s="25">
        <f t="shared" ref="G333" si="4778">E333-K333</f>
        <v>-0.44999999999999973</v>
      </c>
      <c r="H333" s="23">
        <v>2.2250000000000001</v>
      </c>
      <c r="I333" s="24">
        <f t="shared" si="4715"/>
        <v>6.4999999999999947E-2</v>
      </c>
      <c r="J333" s="25">
        <f t="shared" ref="J333" si="4779">H333-K333</f>
        <v>-0.48999999999999977</v>
      </c>
      <c r="K333" s="28">
        <v>2.7149999999999999</v>
      </c>
      <c r="L333" s="25">
        <f t="shared" si="4717"/>
        <v>8.9999999999999858E-2</v>
      </c>
      <c r="M333" s="28">
        <v>3.129</v>
      </c>
      <c r="N333" s="24">
        <f t="shared" si="4718"/>
        <v>0.22299999999999986</v>
      </c>
      <c r="O333" s="24">
        <f t="shared" ref="O333" si="4780">M333-K333</f>
        <v>0.41400000000000015</v>
      </c>
      <c r="P333" s="32"/>
      <c r="Q333" s="28">
        <v>12</v>
      </c>
      <c r="R333" s="25">
        <f t="shared" si="4720"/>
        <v>3.5000000000000142E-2</v>
      </c>
      <c r="S333" s="18">
        <v>1.0739000000000001</v>
      </c>
      <c r="T333" s="8">
        <v>34.284999999999997</v>
      </c>
      <c r="U333" s="17">
        <f t="shared" ref="U333" si="4781">ROUND(T333/$U$1*S333,3)</f>
        <v>10.791</v>
      </c>
      <c r="V333" s="3">
        <f t="shared" ref="V333:V339" si="4782">U333-U334</f>
        <v>-1.6000000000000014E-2</v>
      </c>
      <c r="W333" s="5"/>
      <c r="X333" s="12">
        <v>77.900000000000006</v>
      </c>
      <c r="Y333" s="15"/>
      <c r="Z333" s="10"/>
      <c r="AA333" s="10">
        <f t="shared" ref="AA333" si="4783">Q333-M333</f>
        <v>8.8710000000000004</v>
      </c>
      <c r="AB333" s="10">
        <f t="shared" ref="AB333" si="4784">U333-M333</f>
        <v>7.6620000000000008</v>
      </c>
      <c r="AC333" s="36">
        <f t="shared" ref="AC333" si="4785">H333-M333</f>
        <v>-0.90399999999999991</v>
      </c>
      <c r="AD333" s="36">
        <f t="shared" ref="AD333" si="4786">K333-M333</f>
        <v>-0.41400000000000015</v>
      </c>
      <c r="AE333" s="36">
        <f t="shared" ref="AE333" si="4787">Q333-U333</f>
        <v>1.2089999999999996</v>
      </c>
      <c r="AF333" s="36">
        <f t="shared" ref="AF333" si="4788">M333*1.15</f>
        <v>3.5983499999999999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655"/>
        <v>06W2</v>
      </c>
      <c r="D334" s="13">
        <v>45453</v>
      </c>
      <c r="E334" s="23">
        <v>2.17</v>
      </c>
      <c r="F334" s="24">
        <f t="shared" ref="F334" si="4789">E334-E336</f>
        <v>0.25499999999999989</v>
      </c>
      <c r="G334" s="25">
        <f t="shared" ref="G334:G335" si="4790">E334-K334</f>
        <v>-0.45500000000000007</v>
      </c>
      <c r="H334" s="23">
        <v>2.16</v>
      </c>
      <c r="I334" s="24">
        <f t="shared" si="4715"/>
        <v>0.36500000000000021</v>
      </c>
      <c r="J334" s="25">
        <f t="shared" ref="J334:J335" si="4791">H334-K334</f>
        <v>-0.46499999999999986</v>
      </c>
      <c r="K334" s="28">
        <v>2.625</v>
      </c>
      <c r="L334" s="25">
        <f t="shared" si="4717"/>
        <v>0.18999999999999995</v>
      </c>
      <c r="M334" s="28">
        <v>2.9060000000000001</v>
      </c>
      <c r="N334" s="24">
        <f t="shared" si="4718"/>
        <v>-1.2000000000000011E-2</v>
      </c>
      <c r="O334" s="24">
        <f t="shared" ref="O334:O335" si="4792">M334-K334</f>
        <v>0.28100000000000014</v>
      </c>
      <c r="P334" s="32"/>
      <c r="Q334" s="28">
        <v>11.965</v>
      </c>
      <c r="R334" s="25">
        <f t="shared" si="4720"/>
        <v>-5.0000000000007816E-3</v>
      </c>
      <c r="S334" s="18">
        <v>1.0763</v>
      </c>
      <c r="T334" s="8">
        <v>34.258000000000003</v>
      </c>
      <c r="U334" s="17">
        <f t="shared" ref="U334:U335" si="4793">ROUND(T334/$U$1*S334,3)</f>
        <v>10.807</v>
      </c>
      <c r="V334" s="3">
        <f t="shared" si="4782"/>
        <v>0.32699999999999996</v>
      </c>
      <c r="W334" s="5"/>
      <c r="X334" s="12">
        <v>77.739999999999995</v>
      </c>
      <c r="Y334" s="15"/>
      <c r="Z334" s="10"/>
      <c r="AA334" s="10">
        <f t="shared" ref="AA334:AA339" si="4794">Q334-M334</f>
        <v>9.0589999999999993</v>
      </c>
      <c r="AB334" s="10">
        <f t="shared" ref="AB334:AB339" si="4795">U334-M334</f>
        <v>7.9009999999999998</v>
      </c>
      <c r="AC334" s="36">
        <f t="shared" ref="AC334:AC339" si="4796">H334-M334</f>
        <v>-0.746</v>
      </c>
      <c r="AD334" s="36">
        <f t="shared" ref="AD334:AD335" si="4797">K334-M334</f>
        <v>-0.28100000000000014</v>
      </c>
      <c r="AE334" s="36">
        <f t="shared" ref="AE334:AE335" si="4798">Q334-U334</f>
        <v>1.1579999999999995</v>
      </c>
      <c r="AF334" s="36">
        <f t="shared" ref="AF334:AF339" si="4799">M334*1.15</f>
        <v>3.3418999999999999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655"/>
        <v>06W1</v>
      </c>
      <c r="D335" s="13">
        <v>45450</v>
      </c>
      <c r="E335" s="23">
        <v>1.78</v>
      </c>
      <c r="F335" s="24">
        <f t="shared" ref="F335" si="4800">E335-E336</f>
        <v>-0.13500000000000001</v>
      </c>
      <c r="G335" s="25">
        <f t="shared" si="4790"/>
        <v>-0.65500000000000003</v>
      </c>
      <c r="H335" s="23">
        <v>1.7949999999999999</v>
      </c>
      <c r="I335" s="24">
        <f t="shared" ref="I335" si="4801">H335-H336</f>
        <v>-0.11499999999999999</v>
      </c>
      <c r="J335" s="25">
        <f t="shared" si="4791"/>
        <v>-0.64000000000000012</v>
      </c>
      <c r="K335" s="28">
        <v>2.4350000000000001</v>
      </c>
      <c r="L335" s="25">
        <f t="shared" ref="L335" si="4802">K335-K336</f>
        <v>0.14999999999999991</v>
      </c>
      <c r="M335" s="28">
        <v>2.9180000000000001</v>
      </c>
      <c r="N335" s="24">
        <f t="shared" ref="N335" si="4803">M335-M336</f>
        <v>9.6999999999999975E-2</v>
      </c>
      <c r="O335" s="24">
        <f t="shared" si="4792"/>
        <v>0.4830000000000001</v>
      </c>
      <c r="P335" s="32"/>
      <c r="Q335" s="28">
        <v>11.97</v>
      </c>
      <c r="R335" s="25">
        <f t="shared" ref="R335" si="4804">Q335-Q336</f>
        <v>-1.4999999999998792E-2</v>
      </c>
      <c r="S335" s="18">
        <v>1.08</v>
      </c>
      <c r="T335" s="8">
        <v>33.109000000000002</v>
      </c>
      <c r="U335" s="17">
        <f t="shared" si="4793"/>
        <v>10.48</v>
      </c>
      <c r="V335" s="3">
        <f t="shared" si="4782"/>
        <v>-0.26999999999999957</v>
      </c>
      <c r="W335" s="5"/>
      <c r="X335" s="12">
        <v>75.53</v>
      </c>
      <c r="Y335" s="15"/>
      <c r="Z335" s="10"/>
      <c r="AA335" s="10">
        <f t="shared" si="4794"/>
        <v>9.0519999999999996</v>
      </c>
      <c r="AB335" s="10">
        <f t="shared" si="4795"/>
        <v>7.5620000000000003</v>
      </c>
      <c r="AC335" s="36">
        <f t="shared" si="4796"/>
        <v>-1.1230000000000002</v>
      </c>
      <c r="AD335" s="36">
        <f t="shared" si="4797"/>
        <v>-0.4830000000000001</v>
      </c>
      <c r="AE335" s="36">
        <f t="shared" si="4798"/>
        <v>1.4900000000000002</v>
      </c>
      <c r="AF335" s="36">
        <f t="shared" si="4799"/>
        <v>3.3557000000000001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655"/>
        <v>06W1</v>
      </c>
      <c r="D336" s="13">
        <v>45449</v>
      </c>
      <c r="E336" s="23">
        <v>1.915</v>
      </c>
      <c r="F336" s="24">
        <f t="shared" ref="F336:F342" si="4805">E336-E337</f>
        <v>5.0000000000001155E-3</v>
      </c>
      <c r="G336" s="25">
        <f t="shared" ref="G336" si="4806">E336-K336</f>
        <v>-0.37000000000000011</v>
      </c>
      <c r="H336" s="23">
        <v>1.91</v>
      </c>
      <c r="I336" s="24">
        <f t="shared" ref="I336:I342" si="4807">H336-H337</f>
        <v>1.4999999999999902E-2</v>
      </c>
      <c r="J336" s="25">
        <f t="shared" ref="J336" si="4808">H336-K336</f>
        <v>-0.37500000000000022</v>
      </c>
      <c r="K336" s="28">
        <v>2.2850000000000001</v>
      </c>
      <c r="L336" s="25">
        <f t="shared" ref="L336:L342" si="4809">K336-K337</f>
        <v>7.0000000000000284E-2</v>
      </c>
      <c r="M336" s="28">
        <v>2.8210000000000002</v>
      </c>
      <c r="N336" s="24">
        <f t="shared" ref="N336:N342" si="4810">M336-M337</f>
        <v>6.4000000000000057E-2</v>
      </c>
      <c r="O336" s="24">
        <f t="shared" ref="O336" si="4811">M336-K336</f>
        <v>0.53600000000000003</v>
      </c>
      <c r="P336" s="32"/>
      <c r="Q336" s="28">
        <v>11.984999999999999</v>
      </c>
      <c r="R336" s="25">
        <f t="shared" ref="R336:R342" si="4812">Q336-Q337</f>
        <v>1.4999999999998792E-2</v>
      </c>
      <c r="S336" s="18">
        <v>1.0888</v>
      </c>
      <c r="T336" s="8">
        <v>33.686</v>
      </c>
      <c r="U336" s="17">
        <f t="shared" ref="U336" si="4813">ROUND(T336/$U$1*S336,3)</f>
        <v>10.75</v>
      </c>
      <c r="V336" s="3">
        <f t="shared" si="4782"/>
        <v>0.12599999999999945</v>
      </c>
      <c r="W336" s="5"/>
      <c r="X336" s="12">
        <v>75.55</v>
      </c>
      <c r="Y336" s="15"/>
      <c r="Z336" s="10"/>
      <c r="AA336" s="10">
        <f t="shared" si="4794"/>
        <v>9.1639999999999997</v>
      </c>
      <c r="AB336" s="10">
        <f t="shared" si="4795"/>
        <v>7.9290000000000003</v>
      </c>
      <c r="AC336" s="36">
        <f t="shared" si="4796"/>
        <v>-0.91100000000000025</v>
      </c>
      <c r="AD336" s="36">
        <f t="shared" ref="AD336" si="4814">K336-M336</f>
        <v>-0.53600000000000003</v>
      </c>
      <c r="AE336" s="36">
        <f t="shared" ref="AE336" si="4815">Q336-U336</f>
        <v>1.2349999999999994</v>
      </c>
      <c r="AF336" s="36">
        <f t="shared" si="4799"/>
        <v>3.2441499999999999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655"/>
        <v>06W1</v>
      </c>
      <c r="D337" s="13">
        <v>45448</v>
      </c>
      <c r="E337" s="23">
        <v>1.91</v>
      </c>
      <c r="F337" s="24">
        <f t="shared" si="4805"/>
        <v>-9.9999999999999867E-2</v>
      </c>
      <c r="G337" s="25">
        <f t="shared" ref="G337" si="4816">E337-K337</f>
        <v>-0.30499999999999994</v>
      </c>
      <c r="H337" s="23">
        <v>1.895</v>
      </c>
      <c r="I337" s="24">
        <f t="shared" si="4807"/>
        <v>-0.10999999999999988</v>
      </c>
      <c r="J337" s="25">
        <f t="shared" ref="J337" si="4817">H337-K337</f>
        <v>-0.31999999999999984</v>
      </c>
      <c r="K337" s="28">
        <v>2.2149999999999999</v>
      </c>
      <c r="L337" s="25">
        <f t="shared" si="4809"/>
        <v>-0.35499999999999998</v>
      </c>
      <c r="M337" s="28">
        <v>2.7570000000000001</v>
      </c>
      <c r="N337" s="24">
        <f t="shared" si="4810"/>
        <v>0.17100000000000026</v>
      </c>
      <c r="O337" s="24">
        <f t="shared" ref="O337" si="4818">M337-K337</f>
        <v>0.54200000000000026</v>
      </c>
      <c r="P337" s="32"/>
      <c r="Q337" s="28">
        <v>11.97</v>
      </c>
      <c r="R337" s="25">
        <f t="shared" si="4812"/>
        <v>-1.9999999999999574E-2</v>
      </c>
      <c r="S337" s="18">
        <v>1.0868</v>
      </c>
      <c r="T337" s="8">
        <v>33.354999999999997</v>
      </c>
      <c r="U337" s="17">
        <f t="shared" ref="U337" si="4819">ROUND(T337/$U$1*S337,3)</f>
        <v>10.624000000000001</v>
      </c>
      <c r="V337" s="3">
        <f t="shared" si="4782"/>
        <v>-0.1509999999999998</v>
      </c>
      <c r="W337" s="5"/>
      <c r="X337" s="12">
        <v>74.069999999999993</v>
      </c>
      <c r="Y337" s="15"/>
      <c r="Z337" s="10"/>
      <c r="AA337" s="10">
        <f t="shared" si="4794"/>
        <v>9.213000000000001</v>
      </c>
      <c r="AB337" s="10">
        <f t="shared" si="4795"/>
        <v>7.8670000000000009</v>
      </c>
      <c r="AC337" s="36">
        <f t="shared" si="4796"/>
        <v>-0.8620000000000001</v>
      </c>
      <c r="AD337" s="36">
        <f t="shared" ref="AD337" si="4820">K337-M337</f>
        <v>-0.54200000000000026</v>
      </c>
      <c r="AE337" s="36">
        <f t="shared" ref="AE337" si="4821">Q337-U337</f>
        <v>1.3460000000000001</v>
      </c>
      <c r="AF337" s="36">
        <f t="shared" si="4799"/>
        <v>3.17055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655"/>
        <v>06W1</v>
      </c>
      <c r="D338" s="13">
        <v>45447</v>
      </c>
      <c r="E338" s="23">
        <v>2.0099999999999998</v>
      </c>
      <c r="F338" s="24">
        <f t="shared" si="4805"/>
        <v>-8.5000000000000409E-2</v>
      </c>
      <c r="G338" s="25">
        <f t="shared" ref="G338" si="4822">E338-K338</f>
        <v>-0.56000000000000005</v>
      </c>
      <c r="H338" s="23">
        <v>2.0049999999999999</v>
      </c>
      <c r="I338" s="24">
        <f t="shared" si="4807"/>
        <v>-0.11500000000000021</v>
      </c>
      <c r="J338" s="25">
        <f t="shared" ref="J338" si="4823">H338-K338</f>
        <v>-0.56499999999999995</v>
      </c>
      <c r="K338" s="28">
        <v>2.57</v>
      </c>
      <c r="L338" s="25">
        <f t="shared" si="4809"/>
        <v>-6.4999999999999947E-2</v>
      </c>
      <c r="M338" s="28">
        <v>2.5859999999999999</v>
      </c>
      <c r="N338" s="24">
        <f t="shared" si="4810"/>
        <v>-0.16999999999999993</v>
      </c>
      <c r="O338" s="24">
        <f t="shared" ref="O338" si="4824">M338-K338</f>
        <v>1.6000000000000014E-2</v>
      </c>
      <c r="P338" s="32"/>
      <c r="Q338" s="28">
        <v>11.99</v>
      </c>
      <c r="R338" s="25">
        <f t="shared" si="4812"/>
        <v>-6.0000000000000497E-2</v>
      </c>
      <c r="S338" s="18">
        <v>1.0878000000000001</v>
      </c>
      <c r="T338" s="8">
        <v>33.796999999999997</v>
      </c>
      <c r="U338" s="17">
        <f t="shared" ref="U338" si="4825">ROUND(T338/$U$1*S338,3)</f>
        <v>10.775</v>
      </c>
      <c r="V338" s="3">
        <f t="shared" si="4782"/>
        <v>-0.73199999999999932</v>
      </c>
      <c r="W338" s="5"/>
      <c r="X338" s="12">
        <v>73.25</v>
      </c>
      <c r="Y338" s="15"/>
      <c r="Z338" s="10"/>
      <c r="AA338" s="10">
        <f t="shared" si="4794"/>
        <v>9.4039999999999999</v>
      </c>
      <c r="AB338" s="10">
        <f t="shared" si="4795"/>
        <v>8.1890000000000001</v>
      </c>
      <c r="AC338" s="36">
        <f t="shared" si="4796"/>
        <v>-0.58099999999999996</v>
      </c>
      <c r="AD338" s="36">
        <f t="shared" ref="AD338" si="4826">K338-M338</f>
        <v>-1.6000000000000014E-2</v>
      </c>
      <c r="AE338" s="36">
        <f t="shared" ref="AE338" si="4827">Q338-U338</f>
        <v>1.2149999999999999</v>
      </c>
      <c r="AF338" s="36">
        <f t="shared" si="4799"/>
        <v>2.9738999999999995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655"/>
        <v>06W1</v>
      </c>
      <c r="D339" s="13">
        <v>45446</v>
      </c>
      <c r="E339" s="23">
        <v>2.0950000000000002</v>
      </c>
      <c r="F339" s="24">
        <f t="shared" si="4805"/>
        <v>0.58000000000000029</v>
      </c>
      <c r="G339" s="25">
        <f t="shared" ref="G339" si="4828">E339-K339</f>
        <v>-0.53999999999999959</v>
      </c>
      <c r="H339" s="23">
        <v>2.12</v>
      </c>
      <c r="I339" s="24">
        <f t="shared" si="4807"/>
        <v>0.625</v>
      </c>
      <c r="J339" s="25">
        <f t="shared" ref="J339" si="4829">H339-K339</f>
        <v>-0.51499999999999968</v>
      </c>
      <c r="K339" s="28">
        <v>2.6349999999999998</v>
      </c>
      <c r="L339" s="25">
        <f t="shared" si="4809"/>
        <v>0.86499999999999977</v>
      </c>
      <c r="M339" s="28">
        <v>2.7559999999999998</v>
      </c>
      <c r="N339" s="24">
        <f t="shared" si="4810"/>
        <v>0.16899999999999959</v>
      </c>
      <c r="O339" s="24">
        <f t="shared" ref="O339" si="4830">M339-K339</f>
        <v>0.121</v>
      </c>
      <c r="P339" s="32"/>
      <c r="Q339" s="28">
        <v>12.05</v>
      </c>
      <c r="R339" s="25">
        <f t="shared" si="4812"/>
        <v>0.14500000000000135</v>
      </c>
      <c r="S339" s="18">
        <v>1.0902000000000001</v>
      </c>
      <c r="T339" s="8">
        <v>36.014000000000003</v>
      </c>
      <c r="U339" s="17">
        <f t="shared" ref="U339" si="4831">ROUND(T339/$U$1*S339,3)</f>
        <v>11.507</v>
      </c>
      <c r="V339" s="3">
        <f t="shared" si="4782"/>
        <v>0.63299999999999912</v>
      </c>
      <c r="W339" s="5"/>
      <c r="X339" s="12">
        <v>74.22</v>
      </c>
      <c r="Y339" s="15"/>
      <c r="Z339" s="10"/>
      <c r="AA339" s="10">
        <f t="shared" si="4794"/>
        <v>9.2940000000000005</v>
      </c>
      <c r="AB339" s="10">
        <f t="shared" si="4795"/>
        <v>8.7509999999999994</v>
      </c>
      <c r="AC339" s="36">
        <f t="shared" si="4796"/>
        <v>-0.63599999999999968</v>
      </c>
      <c r="AD339" s="36">
        <f t="shared" ref="AD339" si="4832">K339-M339</f>
        <v>-0.121</v>
      </c>
      <c r="AE339" s="36">
        <f t="shared" ref="AE339" si="4833">Q339-U339</f>
        <v>0.54300000000000104</v>
      </c>
      <c r="AF339" s="36">
        <f t="shared" si="4799"/>
        <v>3.1693999999999996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655"/>
        <v>05W5</v>
      </c>
      <c r="D340" s="13">
        <v>45443</v>
      </c>
      <c r="E340" s="23">
        <v>1.5149999999999999</v>
      </c>
      <c r="F340" s="24">
        <f t="shared" si="4805"/>
        <v>-6.5000000000000169E-2</v>
      </c>
      <c r="G340" s="25">
        <f t="shared" ref="G340" si="4834">E340-K340</f>
        <v>-0.25500000000000012</v>
      </c>
      <c r="H340" s="23">
        <v>1.4950000000000001</v>
      </c>
      <c r="I340" s="24">
        <f t="shared" si="4807"/>
        <v>-0.13499999999999979</v>
      </c>
      <c r="J340" s="25">
        <f t="shared" ref="J340" si="4835">H340-K340</f>
        <v>-0.27499999999999991</v>
      </c>
      <c r="K340" s="28">
        <v>1.77</v>
      </c>
      <c r="L340" s="25">
        <f t="shared" si="4809"/>
        <v>-0.12999999999999989</v>
      </c>
      <c r="M340" s="28">
        <v>2.5870000000000002</v>
      </c>
      <c r="N340" s="24">
        <f t="shared" si="4810"/>
        <v>1.5000000000000124E-2</v>
      </c>
      <c r="O340" s="24">
        <f t="shared" ref="O340" si="4836">M340-K340</f>
        <v>0.81700000000000017</v>
      </c>
      <c r="P340" s="32"/>
      <c r="Q340" s="28">
        <v>11.904999999999999</v>
      </c>
      <c r="R340" s="25">
        <f t="shared" si="4812"/>
        <v>-5.5000000000001492E-2</v>
      </c>
      <c r="S340" s="18">
        <v>1.0841000000000001</v>
      </c>
      <c r="T340" s="8">
        <v>34.222999999999999</v>
      </c>
      <c r="U340" s="17">
        <f t="shared" ref="U340" si="4837">ROUND(T340/$U$1*S340,3)</f>
        <v>10.874000000000001</v>
      </c>
      <c r="V340" s="3">
        <f t="shared" ref="V340" si="4838">U340-U341</f>
        <v>-0.29800000000000004</v>
      </c>
      <c r="W340" s="5"/>
      <c r="X340" s="12">
        <v>76.989999999999995</v>
      </c>
      <c r="Y340" s="15"/>
      <c r="Z340" s="10"/>
      <c r="AA340" s="10">
        <f t="shared" ref="AA340:AA403" si="4839">Q340-M340</f>
        <v>9.3179999999999996</v>
      </c>
      <c r="AB340" s="10">
        <f t="shared" ref="AB340:AB403" si="4840">U340-M340</f>
        <v>8.2870000000000008</v>
      </c>
      <c r="AC340" s="36">
        <f t="shared" ref="AC340" si="4841">H340-M340</f>
        <v>-1.0920000000000001</v>
      </c>
      <c r="AD340" s="36">
        <f t="shared" ref="AD340" si="4842">K340-M340</f>
        <v>-0.81700000000000017</v>
      </c>
      <c r="AE340" s="36">
        <f t="shared" ref="AE340" si="4843">Q340-U340</f>
        <v>1.0309999999999988</v>
      </c>
      <c r="AF340" s="36">
        <f t="shared" ref="AF340" si="4844">M340*1.15</f>
        <v>2.97505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655"/>
        <v>05W5</v>
      </c>
      <c r="D341" s="13">
        <v>45442</v>
      </c>
      <c r="E341" s="23">
        <v>1.58</v>
      </c>
      <c r="F341" s="24">
        <f t="shared" si="4805"/>
        <v>-0.19999999999999996</v>
      </c>
      <c r="G341" s="25">
        <f t="shared" ref="G341" si="4845">E341-K341</f>
        <v>-0.31999999999999984</v>
      </c>
      <c r="H341" s="23">
        <v>1.63</v>
      </c>
      <c r="I341" s="24">
        <f t="shared" si="4807"/>
        <v>-0.2200000000000002</v>
      </c>
      <c r="J341" s="25">
        <f t="shared" ref="J341" si="4846">H341-K341</f>
        <v>-0.27</v>
      </c>
      <c r="K341" s="28">
        <v>1.9</v>
      </c>
      <c r="L341" s="25">
        <f t="shared" si="4809"/>
        <v>-0.31000000000000005</v>
      </c>
      <c r="M341" s="28">
        <v>2.5720000000000001</v>
      </c>
      <c r="N341" s="24">
        <f t="shared" si="4810"/>
        <v>7.9000000000000181E-2</v>
      </c>
      <c r="O341" s="24">
        <f t="shared" ref="O341" si="4847">M341-K341</f>
        <v>0.67200000000000015</v>
      </c>
      <c r="P341" s="32"/>
      <c r="Q341" s="28">
        <v>11.96</v>
      </c>
      <c r="R341" s="25">
        <f t="shared" si="4812"/>
        <v>0.13000000000000078</v>
      </c>
      <c r="S341" s="18">
        <v>1.0831999999999999</v>
      </c>
      <c r="T341" s="8">
        <v>35.192</v>
      </c>
      <c r="U341" s="17">
        <f t="shared" ref="U341" si="4848">ROUND(T341/$U$1*S341,3)</f>
        <v>11.172000000000001</v>
      </c>
      <c r="V341" s="3">
        <f t="shared" ref="V341" si="4849">U341-U342</f>
        <v>0.4480000000000004</v>
      </c>
      <c r="W341" s="5"/>
      <c r="X341" s="12">
        <v>77.91</v>
      </c>
      <c r="Y341" s="15"/>
      <c r="Z341" s="10"/>
      <c r="AA341" s="10">
        <f t="shared" si="4839"/>
        <v>9.3880000000000017</v>
      </c>
      <c r="AB341" s="10">
        <f t="shared" si="4840"/>
        <v>8.6000000000000014</v>
      </c>
      <c r="AC341" s="36">
        <f t="shared" ref="AC341" si="4850">H341-M341</f>
        <v>-0.94200000000000017</v>
      </c>
      <c r="AD341" s="36">
        <f t="shared" ref="AD341" si="4851">K341-M341</f>
        <v>-0.67200000000000015</v>
      </c>
      <c r="AE341" s="36">
        <f t="shared" ref="AE341" si="4852">Q341-U341</f>
        <v>0.78800000000000026</v>
      </c>
      <c r="AF341" s="36">
        <f t="shared" ref="AF341" si="4853">M341*1.15</f>
        <v>2.9577999999999998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655"/>
        <v>05W5</v>
      </c>
      <c r="D342" s="13">
        <v>45441</v>
      </c>
      <c r="E342" s="23">
        <v>1.78</v>
      </c>
      <c r="F342" s="24">
        <f t="shared" si="4805"/>
        <v>-0.14999999999999991</v>
      </c>
      <c r="G342" s="25">
        <f t="shared" ref="G342" si="4854">E342-K342</f>
        <v>-0.42999999999999994</v>
      </c>
      <c r="H342" s="23">
        <v>1.85</v>
      </c>
      <c r="I342" s="24">
        <f t="shared" si="4807"/>
        <v>-9.4999999999999973E-2</v>
      </c>
      <c r="J342" s="25">
        <f t="shared" ref="J342" si="4855">H342-K342</f>
        <v>-0.35999999999999988</v>
      </c>
      <c r="K342" s="28">
        <v>2.21</v>
      </c>
      <c r="L342" s="25">
        <f t="shared" si="4809"/>
        <v>-6.4999999999999947E-2</v>
      </c>
      <c r="M342" s="28">
        <v>2.4929999999999999</v>
      </c>
      <c r="N342" s="24">
        <f t="shared" si="4810"/>
        <v>-9.6999999999999975E-2</v>
      </c>
      <c r="O342" s="24">
        <f t="shared" ref="O342" si="4856">M342-K342</f>
        <v>0.28299999999999992</v>
      </c>
      <c r="P342" s="32"/>
      <c r="Q342" s="28">
        <v>11.83</v>
      </c>
      <c r="R342" s="25">
        <f t="shared" si="4812"/>
        <v>-0.125</v>
      </c>
      <c r="S342" s="18">
        <v>1.08</v>
      </c>
      <c r="T342" s="8">
        <v>33.878999999999998</v>
      </c>
      <c r="U342" s="17">
        <f>ROUND(T342/$U$1*S342,3)</f>
        <v>10.724</v>
      </c>
      <c r="V342" s="3">
        <f t="shared" ref="V342" si="4857">U342-U343</f>
        <v>5.4999999999999716E-2</v>
      </c>
      <c r="W342" s="5"/>
      <c r="X342" s="12">
        <v>79.23</v>
      </c>
      <c r="Y342" s="15"/>
      <c r="Z342" s="10"/>
      <c r="AA342" s="10">
        <f t="shared" si="4839"/>
        <v>9.3369999999999997</v>
      </c>
      <c r="AB342" s="10">
        <f t="shared" si="4840"/>
        <v>8.2309999999999999</v>
      </c>
      <c r="AC342" s="36">
        <f t="shared" ref="AC342" si="4858">H342-M342</f>
        <v>-0.64299999999999979</v>
      </c>
      <c r="AD342" s="36">
        <f t="shared" ref="AD342" si="4859">K342-M342</f>
        <v>-0.28299999999999992</v>
      </c>
      <c r="AE342" s="36">
        <f t="shared" ref="AE342" si="4860">Q342-U342</f>
        <v>1.1059999999999999</v>
      </c>
      <c r="AF342" s="36">
        <f t="shared" ref="AF342" si="4861">M342*1.15</f>
        <v>2.8669499999999997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655"/>
        <v>05W4</v>
      </c>
      <c r="D343" s="13">
        <v>45440</v>
      </c>
      <c r="E343" s="23">
        <v>1.93</v>
      </c>
      <c r="F343" s="24">
        <f>E343-E345</f>
        <v>3.499999999999992E-2</v>
      </c>
      <c r="G343" s="25">
        <f t="shared" ref="G343" si="4862">E343-K343</f>
        <v>-0.34499999999999997</v>
      </c>
      <c r="H343" s="23">
        <v>1.9450000000000001</v>
      </c>
      <c r="I343" s="24">
        <f>H343-H345</f>
        <v>8.4999999999999964E-2</v>
      </c>
      <c r="J343" s="25">
        <f t="shared" ref="J343" si="4863">H343-K343</f>
        <v>-0.32999999999999985</v>
      </c>
      <c r="K343" s="28">
        <v>2.2749999999999999</v>
      </c>
      <c r="L343" s="25">
        <f>K343-K345</f>
        <v>4.9999999999999822E-2</v>
      </c>
      <c r="M343" s="28">
        <v>2.59</v>
      </c>
      <c r="N343" s="24">
        <f>M343-M345</f>
        <v>6.999999999999984E-2</v>
      </c>
      <c r="O343" s="24">
        <f t="shared" ref="O343" si="4864">M343-K343</f>
        <v>0.31499999999999995</v>
      </c>
      <c r="P343" s="32"/>
      <c r="Q343" s="28">
        <v>11.955</v>
      </c>
      <c r="R343" s="25">
        <f>Q343-Q345</f>
        <v>1.5000000000000568E-2</v>
      </c>
      <c r="S343" s="18">
        <v>1.0854999999999999</v>
      </c>
      <c r="T343" s="8">
        <v>33.533999999999999</v>
      </c>
      <c r="U343" s="17">
        <f t="shared" ref="U343:U405" si="4865">ROUND(T343/$U$1*S343,3)</f>
        <v>10.669</v>
      </c>
      <c r="V343" s="3">
        <f t="shared" ref="V343" si="4866">U343-U344</f>
        <v>-0.54599999999999937</v>
      </c>
      <c r="W343" s="5"/>
      <c r="X343" s="12">
        <v>79.83</v>
      </c>
      <c r="Y343" s="15"/>
      <c r="Z343" s="10"/>
      <c r="AA343" s="10">
        <f>Q343-M343</f>
        <v>9.3650000000000002</v>
      </c>
      <c r="AB343" s="10">
        <f t="shared" si="4840"/>
        <v>8.0790000000000006</v>
      </c>
      <c r="AC343" s="36">
        <f t="shared" ref="AC343" si="4867">H343-M343</f>
        <v>-0.6449999999999998</v>
      </c>
      <c r="AD343" s="36">
        <f t="shared" ref="AD343" si="4868">K343-M343</f>
        <v>-0.31499999999999995</v>
      </c>
      <c r="AE343" s="36">
        <f t="shared" ref="AE343" si="4869">Q343-U343</f>
        <v>1.2859999999999996</v>
      </c>
      <c r="AF343" s="36">
        <f t="shared" ref="AF343" si="4870">M343*1.15</f>
        <v>2.9784999999999995</v>
      </c>
      <c r="AG343" s="36"/>
      <c r="AH343" s="36"/>
      <c r="AI343" s="36"/>
      <c r="AJ343" s="36"/>
    </row>
    <row r="344" spans="1:36" s="6" customFormat="1" ht="18" customHeight="1" x14ac:dyDescent="0.3">
      <c r="A344" s="41" t="s">
        <v>30</v>
      </c>
      <c r="B344" s="41"/>
      <c r="C344" s="50" t="str">
        <f t="shared" si="4655"/>
        <v>05W4</v>
      </c>
      <c r="D344" s="13">
        <v>45439</v>
      </c>
      <c r="E344" s="23" t="s">
        <v>54</v>
      </c>
      <c r="F344" s="24" t="e">
        <f t="shared" ref="F344" si="4871">E344-E345</f>
        <v>#VALUE!</v>
      </c>
      <c r="G344" s="25" t="e">
        <f t="shared" ref="G344" si="4872">E344-K344</f>
        <v>#VALUE!</v>
      </c>
      <c r="H344" s="23" t="s">
        <v>54</v>
      </c>
      <c r="I344" s="24" t="e">
        <f t="shared" ref="I344" si="4873">H344-H345</f>
        <v>#VALUE!</v>
      </c>
      <c r="J344" s="25" t="e">
        <f t="shared" ref="J344" si="4874">H344-K344</f>
        <v>#VALUE!</v>
      </c>
      <c r="K344" s="28" t="s">
        <v>54</v>
      </c>
      <c r="L344" s="25" t="e">
        <f t="shared" ref="L344" si="4875">K344-K345</f>
        <v>#VALUE!</v>
      </c>
      <c r="M344" s="28" t="s">
        <v>54</v>
      </c>
      <c r="N344" s="24" t="e">
        <f t="shared" ref="N344" si="4876">M344-M345</f>
        <v>#VALUE!</v>
      </c>
      <c r="O344" s="24" t="e">
        <f t="shared" ref="O344" si="4877">M344-K344</f>
        <v>#VALUE!</v>
      </c>
      <c r="P344" s="32"/>
      <c r="Q344" s="28" t="s">
        <v>54</v>
      </c>
      <c r="R344" s="25" t="e">
        <f t="shared" ref="R344" si="4878">Q344-Q345</f>
        <v>#VALUE!</v>
      </c>
      <c r="S344" s="18">
        <v>1.0858000000000001</v>
      </c>
      <c r="T344" s="8">
        <v>35.243000000000002</v>
      </c>
      <c r="U344" s="17">
        <f t="shared" si="4865"/>
        <v>11.215</v>
      </c>
      <c r="V344" s="3">
        <f t="shared" ref="V344" si="4879">U344-U345</f>
        <v>0.37199999999999989</v>
      </c>
      <c r="W344" s="5"/>
      <c r="X344" s="12" t="s">
        <v>55</v>
      </c>
      <c r="Y344" s="15"/>
      <c r="Z344" s="10"/>
      <c r="AA344" s="10"/>
      <c r="AB344" s="10"/>
      <c r="AC344" s="36" t="e">
        <f t="shared" ref="AC344" si="4880">H344-M344</f>
        <v>#VALUE!</v>
      </c>
      <c r="AD344" s="36" t="e">
        <f t="shared" ref="AD344" si="4881">K344-M344</f>
        <v>#VALUE!</v>
      </c>
      <c r="AE344" s="36" t="e">
        <f t="shared" ref="AE344" si="4882">Q344-U344</f>
        <v>#VALUE!</v>
      </c>
      <c r="AF344" s="36" t="e">
        <f t="shared" ref="AF344" si="4883">M344*1.15</f>
        <v>#VALUE!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655"/>
        <v>05W4</v>
      </c>
      <c r="D345" s="13">
        <v>45436</v>
      </c>
      <c r="E345" s="23">
        <v>1.895</v>
      </c>
      <c r="F345" s="24">
        <f t="shared" ref="F345" si="4884">E345-E346</f>
        <v>-0.35000000000000009</v>
      </c>
      <c r="G345" s="25">
        <f t="shared" ref="G345" si="4885">E345-K345</f>
        <v>-0.33000000000000007</v>
      </c>
      <c r="H345" s="23">
        <v>1.86</v>
      </c>
      <c r="I345" s="24">
        <f t="shared" ref="I345" si="4886">H345-H346</f>
        <v>-0.3600000000000001</v>
      </c>
      <c r="J345" s="25">
        <f t="shared" ref="J345" si="4887">H345-K345</f>
        <v>-0.36499999999999999</v>
      </c>
      <c r="K345" s="28">
        <v>2.2250000000000001</v>
      </c>
      <c r="L345" s="25">
        <f t="shared" ref="L345" si="4888">K345-K346</f>
        <v>-0.37999999999999989</v>
      </c>
      <c r="M345" s="28">
        <v>2.52</v>
      </c>
      <c r="N345" s="24">
        <f t="shared" ref="N345" si="4889">M345-M346</f>
        <v>-0.13700000000000001</v>
      </c>
      <c r="O345" s="24">
        <f t="shared" ref="O345" si="4890">M345-K345</f>
        <v>0.29499999999999993</v>
      </c>
      <c r="P345" s="32">
        <f>AVERAGE(M345:M349)</f>
        <v>2.6881999999999997</v>
      </c>
      <c r="Q345" s="28">
        <v>11.94</v>
      </c>
      <c r="R345" s="25">
        <f t="shared" ref="R345" si="4891">Q345-Q346</f>
        <v>-0.31500000000000128</v>
      </c>
      <c r="S345" s="18">
        <v>1.0845</v>
      </c>
      <c r="T345" s="8">
        <v>34.115000000000002</v>
      </c>
      <c r="U345" s="17">
        <f t="shared" si="4865"/>
        <v>10.843</v>
      </c>
      <c r="V345" s="3">
        <f t="shared" ref="V345" si="4892">U345-U346</f>
        <v>-0.32099999999999973</v>
      </c>
      <c r="W345" s="5"/>
      <c r="X345" s="12">
        <v>77.72</v>
      </c>
      <c r="Y345" s="15">
        <f>AVERAGE(X345:X349)</f>
        <v>78.244</v>
      </c>
      <c r="Z345" s="10"/>
      <c r="AA345" s="10">
        <f t="shared" ref="AA345" si="4893">Q345-M345</f>
        <v>9.42</v>
      </c>
      <c r="AB345" s="10">
        <f t="shared" ref="AB345" si="4894">U345-M345</f>
        <v>8.3230000000000004</v>
      </c>
      <c r="AC345" s="36">
        <f t="shared" ref="AC345" si="4895">H345-M345</f>
        <v>-0.65999999999999992</v>
      </c>
      <c r="AD345" s="36">
        <f t="shared" ref="AD345" si="4896">K345-M345</f>
        <v>-0.29499999999999993</v>
      </c>
      <c r="AE345" s="36">
        <f t="shared" ref="AE345" si="4897">Q345-U345</f>
        <v>1.0969999999999995</v>
      </c>
      <c r="AF345" s="36">
        <f t="shared" ref="AF345" si="4898">M345*1.15</f>
        <v>2.8979999999999997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655"/>
        <v>05W4</v>
      </c>
      <c r="D346" s="13">
        <v>45435</v>
      </c>
      <c r="E346" s="23">
        <v>2.2450000000000001</v>
      </c>
      <c r="F346" s="24">
        <f t="shared" ref="F346" si="4899">E346-E347</f>
        <v>0.11000000000000032</v>
      </c>
      <c r="G346" s="25">
        <f t="shared" ref="G346" si="4900">E346-K346</f>
        <v>-0.35999999999999988</v>
      </c>
      <c r="H346" s="23">
        <v>2.2200000000000002</v>
      </c>
      <c r="I346" s="24">
        <f t="shared" ref="I346" si="4901">H346-H347</f>
        <v>8.5000000000000409E-2</v>
      </c>
      <c r="J346" s="25">
        <f t="shared" ref="J346" si="4902">H346-K346</f>
        <v>-0.38499999999999979</v>
      </c>
      <c r="K346" s="28">
        <v>2.605</v>
      </c>
      <c r="L346" s="25">
        <f t="shared" ref="L346" si="4903">K346-K347</f>
        <v>0.10000000000000009</v>
      </c>
      <c r="M346" s="28">
        <v>2.657</v>
      </c>
      <c r="N346" s="24">
        <f t="shared" ref="N346" si="4904">M346-M347</f>
        <v>-0.18500000000000005</v>
      </c>
      <c r="O346" s="24">
        <f t="shared" ref="O346" si="4905">M346-K346</f>
        <v>5.2000000000000046E-2</v>
      </c>
      <c r="P346" s="25">
        <f>P345-P350</f>
        <v>0.23579999999999979</v>
      </c>
      <c r="Q346" s="28">
        <v>12.255000000000001</v>
      </c>
      <c r="R346" s="25">
        <f t="shared" ref="R346" si="4906">Q346-Q347</f>
        <v>0.28000000000000114</v>
      </c>
      <c r="S346" s="18">
        <v>1.0812999999999999</v>
      </c>
      <c r="T346" s="8">
        <v>35.228000000000002</v>
      </c>
      <c r="U346" s="17">
        <f t="shared" si="4865"/>
        <v>11.164</v>
      </c>
      <c r="V346" s="3">
        <f t="shared" ref="V346" si="4907">U346-U347</f>
        <v>0.25799999999999912</v>
      </c>
      <c r="W346" s="5"/>
      <c r="X346" s="12">
        <v>76.87</v>
      </c>
      <c r="Y346" s="10">
        <f>Y345-Y350</f>
        <v>-0.76800000000000068</v>
      </c>
      <c r="Z346" s="10"/>
      <c r="AA346" s="10">
        <f t="shared" si="4839"/>
        <v>9.5980000000000008</v>
      </c>
      <c r="AB346" s="10">
        <f t="shared" si="4840"/>
        <v>8.5069999999999997</v>
      </c>
      <c r="AC346" s="36">
        <f t="shared" ref="AC346" si="4908">H346-M346</f>
        <v>-0.43699999999999983</v>
      </c>
      <c r="AD346" s="36">
        <f t="shared" ref="AD346" si="4909">K346-M346</f>
        <v>-5.2000000000000046E-2</v>
      </c>
      <c r="AE346" s="36">
        <f t="shared" ref="AE346" si="4910">Q346-U346</f>
        <v>1.0910000000000011</v>
      </c>
      <c r="AF346" s="36">
        <f t="shared" ref="AF346" si="4911">M346*1.15</f>
        <v>3.0555499999999998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655"/>
        <v>05W4</v>
      </c>
      <c r="D347" s="13">
        <v>45434</v>
      </c>
      <c r="E347" s="23">
        <v>2.1349999999999998</v>
      </c>
      <c r="F347" s="24">
        <f t="shared" ref="F347" si="4912">E347-E348</f>
        <v>-5.0000000000000266E-2</v>
      </c>
      <c r="G347" s="25">
        <f t="shared" ref="G347" si="4913">E347-K347</f>
        <v>-0.37000000000000011</v>
      </c>
      <c r="H347" s="23">
        <v>2.1349999999999998</v>
      </c>
      <c r="I347" s="24">
        <f t="shared" ref="I347" si="4914">H347-H348</f>
        <v>-4.0000000000000036E-2</v>
      </c>
      <c r="J347" s="25">
        <f t="shared" ref="J347" si="4915">H347-K347</f>
        <v>-0.37000000000000011</v>
      </c>
      <c r="K347" s="28">
        <v>2.5049999999999999</v>
      </c>
      <c r="L347" s="25">
        <f t="shared" ref="L347" si="4916">K347-K348</f>
        <v>0</v>
      </c>
      <c r="M347" s="28">
        <v>2.8420000000000001</v>
      </c>
      <c r="N347" s="24">
        <f t="shared" ref="N347" si="4917">M347-M348</f>
        <v>0.17100000000000026</v>
      </c>
      <c r="O347" s="24">
        <f t="shared" ref="O347" si="4918">M347-K347</f>
        <v>0.33700000000000019</v>
      </c>
      <c r="P347" s="32"/>
      <c r="Q347" s="28">
        <v>11.975</v>
      </c>
      <c r="R347" s="25">
        <f t="shared" ref="R347" si="4919">Q347-Q348</f>
        <v>0.15000000000000036</v>
      </c>
      <c r="S347" s="18">
        <v>1.0821000000000001</v>
      </c>
      <c r="T347" s="8">
        <v>34.389000000000003</v>
      </c>
      <c r="U347" s="17">
        <f t="shared" si="4865"/>
        <v>10.906000000000001</v>
      </c>
      <c r="V347" s="3">
        <f t="shared" ref="V347" si="4920">U347-U348</f>
        <v>0.40700000000000003</v>
      </c>
      <c r="W347" s="5"/>
      <c r="X347" s="12">
        <v>77.569999999999993</v>
      </c>
      <c r="Y347" s="10"/>
      <c r="Z347" s="10"/>
      <c r="AA347" s="10">
        <f t="shared" si="4839"/>
        <v>9.1329999999999991</v>
      </c>
      <c r="AB347" s="10">
        <f t="shared" si="4840"/>
        <v>8.0640000000000001</v>
      </c>
      <c r="AC347" s="36">
        <f t="shared" ref="AC347" si="4921">H347-M347</f>
        <v>-0.70700000000000029</v>
      </c>
      <c r="AD347" s="36">
        <f t="shared" ref="AD347" si="4922">K347-M347</f>
        <v>-0.33700000000000019</v>
      </c>
      <c r="AE347" s="36">
        <f t="shared" ref="AE347" si="4923">Q347-U347</f>
        <v>1.0689999999999991</v>
      </c>
      <c r="AF347" s="36">
        <f t="shared" ref="AF347" si="4924">M347*1.15</f>
        <v>3.2683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655"/>
        <v>05W3</v>
      </c>
      <c r="D348" s="13">
        <v>45433</v>
      </c>
      <c r="E348" s="23">
        <v>2.1850000000000001</v>
      </c>
      <c r="F348" s="24">
        <f t="shared" ref="F348" si="4925">E348-E349</f>
        <v>-6.999999999999984E-2</v>
      </c>
      <c r="G348" s="25">
        <f t="shared" ref="G348" si="4926">E348-K348</f>
        <v>-0.31999999999999984</v>
      </c>
      <c r="H348" s="23">
        <v>2.1749999999999998</v>
      </c>
      <c r="I348" s="24">
        <f t="shared" ref="I348" si="4927">H348-H349</f>
        <v>-6.5000000000000391E-2</v>
      </c>
      <c r="J348" s="25">
        <f t="shared" ref="J348" si="4928">H348-K348</f>
        <v>-0.33000000000000007</v>
      </c>
      <c r="K348" s="28">
        <v>2.5049999999999999</v>
      </c>
      <c r="L348" s="25">
        <f t="shared" ref="L348" si="4929">K348-K349</f>
        <v>-9.0000000000000302E-2</v>
      </c>
      <c r="M348" s="28">
        <v>2.6709999999999998</v>
      </c>
      <c r="N348" s="24">
        <f t="shared" ref="N348" si="4930">M348-M349</f>
        <v>-8.0000000000000071E-2</v>
      </c>
      <c r="O348" s="24">
        <f t="shared" ref="O348" si="4931">M348-K348</f>
        <v>0.16599999999999993</v>
      </c>
      <c r="P348" s="32"/>
      <c r="Q348" s="28">
        <v>11.824999999999999</v>
      </c>
      <c r="R348" s="25">
        <f t="shared" ref="R348" si="4932">Q348-Q349</f>
        <v>0.31999999999999851</v>
      </c>
      <c r="S348" s="18">
        <v>1.0853999999999999</v>
      </c>
      <c r="T348" s="8">
        <v>33.003999999999998</v>
      </c>
      <c r="U348" s="17">
        <f t="shared" si="4865"/>
        <v>10.499000000000001</v>
      </c>
      <c r="V348" s="3">
        <f t="shared" ref="V348" si="4933">U348-U349</f>
        <v>0.39200000000000124</v>
      </c>
      <c r="W348" s="5"/>
      <c r="X348" s="12">
        <v>79.260000000000005</v>
      </c>
      <c r="Y348" s="10"/>
      <c r="Z348" s="10"/>
      <c r="AA348" s="10">
        <f t="shared" si="4839"/>
        <v>9.1539999999999999</v>
      </c>
      <c r="AB348" s="10">
        <f t="shared" si="4840"/>
        <v>7.8280000000000012</v>
      </c>
      <c r="AC348" s="36">
        <f t="shared" ref="AC348:AC353" si="4934">H348-M348</f>
        <v>-0.496</v>
      </c>
      <c r="AD348" s="36">
        <f t="shared" ref="AD348:AD353" si="4935">K348-M348</f>
        <v>-0.16599999999999993</v>
      </c>
      <c r="AE348" s="36">
        <f t="shared" ref="AE348:AE353" si="4936">Q348-U348</f>
        <v>1.3259999999999987</v>
      </c>
      <c r="AF348" s="36">
        <f t="shared" ref="AF348:AF353" si="4937">M348*1.15</f>
        <v>3.0716499999999995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655"/>
        <v>05W3</v>
      </c>
      <c r="D349" s="13">
        <v>45432</v>
      </c>
      <c r="E349" s="23">
        <v>2.2549999999999999</v>
      </c>
      <c r="F349" s="24">
        <f t="shared" ref="F349" si="4938">E349-E350</f>
        <v>0.17999999999999972</v>
      </c>
      <c r="G349" s="25">
        <f t="shared" ref="G349" si="4939">E349-K349</f>
        <v>-0.3400000000000003</v>
      </c>
      <c r="H349" s="23">
        <v>2.2400000000000002</v>
      </c>
      <c r="I349" s="24">
        <f t="shared" ref="I349" si="4940">H349-H350</f>
        <v>0.16500000000000004</v>
      </c>
      <c r="J349" s="25">
        <f t="shared" ref="J349" si="4941">H349-K349</f>
        <v>-0.35499999999999998</v>
      </c>
      <c r="K349" s="28">
        <v>2.5950000000000002</v>
      </c>
      <c r="L349" s="25">
        <f t="shared" ref="L349" si="4942">K349-K350</f>
        <v>0.15500000000000025</v>
      </c>
      <c r="M349" s="28">
        <v>2.7509999999999999</v>
      </c>
      <c r="N349" s="24">
        <f t="shared" ref="N349" si="4943">M349-M350</f>
        <v>0.125</v>
      </c>
      <c r="O349" s="24">
        <f t="shared" ref="O349" si="4944">M349-K349</f>
        <v>0.15599999999999969</v>
      </c>
      <c r="P349" s="32"/>
      <c r="Q349" s="28">
        <v>11.505000000000001</v>
      </c>
      <c r="R349" s="25">
        <f t="shared" ref="R349" si="4945">Q349-Q350</f>
        <v>0.46000000000000085</v>
      </c>
      <c r="S349" s="18">
        <v>1.0854999999999999</v>
      </c>
      <c r="T349" s="8">
        <v>31.768000000000001</v>
      </c>
      <c r="U349" s="17">
        <f t="shared" si="4865"/>
        <v>10.106999999999999</v>
      </c>
      <c r="V349" s="3">
        <f t="shared" ref="V349" si="4946">U349-U350</f>
        <v>0.30499999999999972</v>
      </c>
      <c r="W349" s="5"/>
      <c r="X349" s="12">
        <v>79.8</v>
      </c>
      <c r="Y349" s="10"/>
      <c r="Z349" s="10"/>
      <c r="AA349" s="10">
        <f t="shared" si="4839"/>
        <v>8.7540000000000013</v>
      </c>
      <c r="AB349" s="10">
        <f t="shared" si="4840"/>
        <v>7.3559999999999999</v>
      </c>
      <c r="AC349" s="36">
        <f t="shared" si="4934"/>
        <v>-0.51099999999999968</v>
      </c>
      <c r="AD349" s="36">
        <f t="shared" si="4935"/>
        <v>-0.15599999999999969</v>
      </c>
      <c r="AE349" s="36">
        <f t="shared" si="4936"/>
        <v>1.3980000000000015</v>
      </c>
      <c r="AF349" s="36">
        <f t="shared" si="4937"/>
        <v>3.1636499999999996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655"/>
        <v>05W3</v>
      </c>
      <c r="D350" s="13">
        <v>45429</v>
      </c>
      <c r="E350" s="23">
        <v>2.0750000000000002</v>
      </c>
      <c r="F350" s="24">
        <f t="shared" ref="F350" si="4947">E350-E351</f>
        <v>4.0000000000000036E-2</v>
      </c>
      <c r="G350" s="25">
        <f t="shared" ref="G350" si="4948">E350-K350</f>
        <v>-0.36499999999999977</v>
      </c>
      <c r="H350" s="23">
        <v>2.0750000000000002</v>
      </c>
      <c r="I350" s="24">
        <f t="shared" ref="I350" si="4949">H350-H351</f>
        <v>4.5000000000000373E-2</v>
      </c>
      <c r="J350" s="25">
        <f t="shared" ref="J350" si="4950">H350-K350</f>
        <v>-0.36499999999999977</v>
      </c>
      <c r="K350" s="28">
        <v>2.44</v>
      </c>
      <c r="L350" s="25">
        <f t="shared" ref="L350" si="4951">K350-K351</f>
        <v>0.10000000000000009</v>
      </c>
      <c r="M350" s="28">
        <v>2.6259999999999999</v>
      </c>
      <c r="N350" s="24">
        <f t="shared" ref="N350" si="4952">M350-M351</f>
        <v>0.13099999999999978</v>
      </c>
      <c r="O350" s="24">
        <f t="shared" ref="O350" si="4953">M350-K350</f>
        <v>0.18599999999999994</v>
      </c>
      <c r="P350" s="32">
        <f>AVERAGE(M350:M354)</f>
        <v>2.4523999999999999</v>
      </c>
      <c r="Q350" s="28">
        <v>11.045</v>
      </c>
      <c r="R350" s="25">
        <f t="shared" ref="R350" si="4954">Q350-Q351</f>
        <v>0</v>
      </c>
      <c r="S350" s="18">
        <v>1.087</v>
      </c>
      <c r="T350" s="8">
        <v>30.768999999999998</v>
      </c>
      <c r="U350" s="17">
        <f t="shared" si="4865"/>
        <v>9.8019999999999996</v>
      </c>
      <c r="V350" s="3">
        <f t="shared" ref="V350" si="4955">U350-U351</f>
        <v>0.16999999999999993</v>
      </c>
      <c r="W350" s="5"/>
      <c r="X350" s="12">
        <v>80.06</v>
      </c>
      <c r="Y350" s="15">
        <f>AVERAGE(X350:X354)</f>
        <v>79.012</v>
      </c>
      <c r="Z350" s="10"/>
      <c r="AA350" s="10">
        <f t="shared" si="4839"/>
        <v>8.4190000000000005</v>
      </c>
      <c r="AB350" s="10">
        <f t="shared" si="4840"/>
        <v>7.1760000000000002</v>
      </c>
      <c r="AC350" s="36">
        <f t="shared" si="4934"/>
        <v>-0.55099999999999971</v>
      </c>
      <c r="AD350" s="36">
        <f t="shared" si="4935"/>
        <v>-0.18599999999999994</v>
      </c>
      <c r="AE350" s="36">
        <f t="shared" si="4936"/>
        <v>1.2430000000000003</v>
      </c>
      <c r="AF350" s="36">
        <f t="shared" si="4937"/>
        <v>3.0198999999999998</v>
      </c>
      <c r="AG350" s="36"/>
      <c r="AH350" s="36"/>
      <c r="AI350" s="36"/>
      <c r="AJ350" s="36"/>
    </row>
    <row r="351" spans="1:36" s="6" customFormat="1" ht="18" customHeight="1" x14ac:dyDescent="0.3">
      <c r="C351" s="50" t="str">
        <f t="shared" si="4655"/>
        <v>05W3</v>
      </c>
      <c r="D351" s="13">
        <v>45428</v>
      </c>
      <c r="E351" s="23">
        <v>2.0350000000000001</v>
      </c>
      <c r="F351" s="24">
        <f t="shared" ref="F351" si="4956">E351-E352</f>
        <v>0.10000000000000009</v>
      </c>
      <c r="G351" s="25">
        <f t="shared" ref="G351" si="4957">E351-K351</f>
        <v>-0.30499999999999972</v>
      </c>
      <c r="H351" s="23">
        <v>2.0299999999999998</v>
      </c>
      <c r="I351" s="24">
        <f t="shared" ref="I351" si="4958">H351-H352</f>
        <v>9.4999999999999751E-2</v>
      </c>
      <c r="J351" s="25">
        <f t="shared" ref="J351" si="4959">H351-K351</f>
        <v>-0.31000000000000005</v>
      </c>
      <c r="K351" s="28">
        <v>2.34</v>
      </c>
      <c r="L351" s="25">
        <f t="shared" ref="L351" si="4960">K351-K352</f>
        <v>0.19499999999999984</v>
      </c>
      <c r="M351" s="28">
        <v>2.4950000000000001</v>
      </c>
      <c r="N351" s="24">
        <f t="shared" ref="N351" si="4961">M351-M352</f>
        <v>7.9000000000000181E-2</v>
      </c>
      <c r="O351" s="24">
        <f t="shared" ref="O351" si="4962">M351-K351</f>
        <v>0.15500000000000025</v>
      </c>
      <c r="P351" s="25">
        <f>P350-P355</f>
        <v>0.2240000000000002</v>
      </c>
      <c r="Q351" s="28">
        <v>11.045</v>
      </c>
      <c r="R351" s="25">
        <f t="shared" ref="R351" si="4963">Q351-Q352</f>
        <v>0.57600000000000051</v>
      </c>
      <c r="S351" s="18">
        <v>1.0865</v>
      </c>
      <c r="T351" s="8">
        <v>30.248000000000001</v>
      </c>
      <c r="U351" s="17">
        <f t="shared" si="4865"/>
        <v>9.6319999999999997</v>
      </c>
      <c r="V351" s="3">
        <f t="shared" ref="V351" si="4964">U351-U352</f>
        <v>0.14899999999999913</v>
      </c>
      <c r="W351" s="5"/>
      <c r="X351" s="12">
        <v>79.23</v>
      </c>
      <c r="Y351" s="10">
        <f>Y350-Y355</f>
        <v>0.33799999999999386</v>
      </c>
      <c r="Z351" s="10"/>
      <c r="AA351" s="10">
        <f t="shared" si="4839"/>
        <v>8.5500000000000007</v>
      </c>
      <c r="AB351" s="10">
        <f t="shared" si="4840"/>
        <v>7.1369999999999996</v>
      </c>
      <c r="AC351" s="36">
        <f t="shared" si="4934"/>
        <v>-0.4650000000000003</v>
      </c>
      <c r="AD351" s="36">
        <f t="shared" si="4935"/>
        <v>-0.15500000000000025</v>
      </c>
      <c r="AE351" s="36">
        <f t="shared" si="4936"/>
        <v>1.4130000000000003</v>
      </c>
      <c r="AF351" s="36">
        <f t="shared" si="4937"/>
        <v>2.8692500000000001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655"/>
        <v>05W3</v>
      </c>
      <c r="D352" s="13">
        <v>45427</v>
      </c>
      <c r="E352" s="23">
        <v>1.9350000000000001</v>
      </c>
      <c r="F352" s="24">
        <f t="shared" ref="F352" si="4965">E352-E353</f>
        <v>0.13000000000000012</v>
      </c>
      <c r="G352" s="25">
        <f t="shared" ref="G352" si="4966">E352-K352</f>
        <v>-0.20999999999999996</v>
      </c>
      <c r="H352" s="23">
        <v>1.9350000000000001</v>
      </c>
      <c r="I352" s="24">
        <f t="shared" ref="I352" si="4967">H352-H353</f>
        <v>0.125</v>
      </c>
      <c r="J352" s="25">
        <f t="shared" ref="J352" si="4968">H352-K352</f>
        <v>-0.20999999999999996</v>
      </c>
      <c r="K352" s="28">
        <v>2.145</v>
      </c>
      <c r="L352" s="25">
        <f t="shared" ref="L352" si="4969">K352-K353</f>
        <v>1.5000000000000124E-2</v>
      </c>
      <c r="M352" s="28">
        <v>2.4159999999999999</v>
      </c>
      <c r="N352" s="24">
        <f t="shared" ref="N352" si="4970">M352-M353</f>
        <v>7.2000000000000064E-2</v>
      </c>
      <c r="O352" s="24">
        <f t="shared" ref="O352" si="4971">M352-K352</f>
        <v>0.27099999999999991</v>
      </c>
      <c r="P352" s="32"/>
      <c r="Q352" s="28">
        <v>10.468999999999999</v>
      </c>
      <c r="R352" s="25">
        <f t="shared" ref="R352" si="4972">Q352-Q353</f>
        <v>1.9000000000000128E-2</v>
      </c>
      <c r="S352" s="18">
        <v>1.0882000000000001</v>
      </c>
      <c r="T352" s="8">
        <v>29.734000000000002</v>
      </c>
      <c r="U352" s="17">
        <f t="shared" si="4865"/>
        <v>9.4830000000000005</v>
      </c>
      <c r="V352" s="3">
        <f t="shared" ref="V352" si="4973">U352-U353</f>
        <v>7.6000000000000512E-2</v>
      </c>
      <c r="W352" s="5"/>
      <c r="X352" s="12">
        <v>78.63</v>
      </c>
      <c r="Y352" s="10"/>
      <c r="Z352" s="10"/>
      <c r="AA352" s="10">
        <f t="shared" si="4839"/>
        <v>8.052999999999999</v>
      </c>
      <c r="AB352" s="10">
        <f t="shared" si="4840"/>
        <v>7.0670000000000002</v>
      </c>
      <c r="AC352" s="36">
        <f t="shared" si="4934"/>
        <v>-0.48099999999999987</v>
      </c>
      <c r="AD352" s="36">
        <f t="shared" si="4935"/>
        <v>-0.27099999999999991</v>
      </c>
      <c r="AE352" s="36">
        <f t="shared" si="4936"/>
        <v>0.98599999999999888</v>
      </c>
      <c r="AF352" s="36">
        <f t="shared" si="4937"/>
        <v>2.7783999999999995</v>
      </c>
      <c r="AG352" s="36"/>
      <c r="AH352" s="36"/>
      <c r="AI352" s="36"/>
      <c r="AJ352" s="36"/>
    </row>
    <row r="353" spans="3:36" s="6" customFormat="1" ht="18" customHeight="1" x14ac:dyDescent="0.3">
      <c r="C353" s="50" t="str">
        <f t="shared" si="4655"/>
        <v>05W2</v>
      </c>
      <c r="D353" s="13">
        <v>45426</v>
      </c>
      <c r="E353" s="23">
        <v>1.8049999999999999</v>
      </c>
      <c r="F353" s="24">
        <f t="shared" ref="F353" si="4974">E353-E354</f>
        <v>6.4999999999999947E-2</v>
      </c>
      <c r="G353" s="25">
        <f t="shared" ref="G353" si="4975">E353-K353</f>
        <v>-0.32499999999999996</v>
      </c>
      <c r="H353" s="23">
        <v>1.81</v>
      </c>
      <c r="I353" s="24">
        <f t="shared" ref="I353" si="4976">H353-H354</f>
        <v>7.0000000000000062E-2</v>
      </c>
      <c r="J353" s="25">
        <f t="shared" ref="J353" si="4977">H353-K353</f>
        <v>-0.31999999999999984</v>
      </c>
      <c r="K353" s="28">
        <v>2.13</v>
      </c>
      <c r="L353" s="25">
        <f t="shared" ref="L353" si="4978">K353-K354</f>
        <v>4.9999999999998934E-3</v>
      </c>
      <c r="M353" s="28">
        <v>2.3439999999999999</v>
      </c>
      <c r="N353" s="24">
        <f t="shared" ref="N353" si="4979">M353-M354</f>
        <v>-3.6999999999999922E-2</v>
      </c>
      <c r="O353" s="24">
        <f t="shared" ref="O353" si="4980">M353-K353</f>
        <v>0.21399999999999997</v>
      </c>
      <c r="P353" s="32"/>
      <c r="Q353" s="28">
        <v>10.45</v>
      </c>
      <c r="R353" s="25">
        <f t="shared" ref="R353" si="4981">Q353-Q354</f>
        <v>0</v>
      </c>
      <c r="S353" s="18">
        <v>1.0818000000000001</v>
      </c>
      <c r="T353" s="8">
        <v>29.669</v>
      </c>
      <c r="U353" s="17">
        <f t="shared" si="4865"/>
        <v>9.407</v>
      </c>
      <c r="V353" s="3">
        <f t="shared" ref="V353" si="4982">U353-U354</f>
        <v>5.4999999999999716E-2</v>
      </c>
      <c r="W353" s="5"/>
      <c r="X353" s="12">
        <v>78.02</v>
      </c>
      <c r="Y353" s="10"/>
      <c r="Z353" s="10"/>
      <c r="AA353" s="10">
        <f t="shared" si="4839"/>
        <v>8.1059999999999999</v>
      </c>
      <c r="AB353" s="10">
        <f t="shared" si="4840"/>
        <v>7.0630000000000006</v>
      </c>
      <c r="AC353" s="36">
        <f t="shared" si="4934"/>
        <v>-0.53399999999999981</v>
      </c>
      <c r="AD353" s="36">
        <f t="shared" si="4935"/>
        <v>-0.21399999999999997</v>
      </c>
      <c r="AE353" s="36">
        <f t="shared" si="4936"/>
        <v>1.0429999999999993</v>
      </c>
      <c r="AF353" s="36">
        <f t="shared" si="4937"/>
        <v>2.6955999999999998</v>
      </c>
      <c r="AG353" s="36"/>
      <c r="AH353" s="36"/>
      <c r="AI353" s="36"/>
      <c r="AJ353" s="36"/>
    </row>
    <row r="354" spans="3:36" s="6" customFormat="1" ht="18" customHeight="1" x14ac:dyDescent="0.3">
      <c r="C354" s="50" t="str">
        <f t="shared" si="4655"/>
        <v>05W2</v>
      </c>
      <c r="D354" s="13">
        <v>45425</v>
      </c>
      <c r="E354" s="23">
        <v>1.74</v>
      </c>
      <c r="F354" s="24">
        <f t="shared" ref="F354" si="4983">E354-E355</f>
        <v>-2.0000000000000018E-2</v>
      </c>
      <c r="G354" s="25">
        <f t="shared" ref="G354" si="4984">E354-K354</f>
        <v>-0.38500000000000001</v>
      </c>
      <c r="H354" s="23">
        <v>1.74</v>
      </c>
      <c r="I354" s="24">
        <f t="shared" ref="I354" si="4985">H354-H355</f>
        <v>-5.0000000000001155E-3</v>
      </c>
      <c r="J354" s="25">
        <f t="shared" ref="J354" si="4986">H354-K354</f>
        <v>-0.38500000000000001</v>
      </c>
      <c r="K354" s="28">
        <v>2.125</v>
      </c>
      <c r="L354" s="25">
        <f t="shared" ref="L354" si="4987">K354-K355</f>
        <v>-2.9999999999999805E-2</v>
      </c>
      <c r="M354" s="28">
        <v>2.3809999999999998</v>
      </c>
      <c r="N354" s="24">
        <f t="shared" ref="N354" si="4988">M354-M355</f>
        <v>0.129</v>
      </c>
      <c r="O354" s="24">
        <f t="shared" ref="O354:O359" si="4989">M354-K354</f>
        <v>0.25599999999999978</v>
      </c>
      <c r="P354" s="32"/>
      <c r="Q354" s="28">
        <v>10.45</v>
      </c>
      <c r="R354" s="25">
        <f t="shared" ref="R354" si="4990">Q354-Q355</f>
        <v>-2.5000000000000355E-2</v>
      </c>
      <c r="S354" s="18">
        <v>1.0788</v>
      </c>
      <c r="T354" s="8">
        <v>29.577999999999999</v>
      </c>
      <c r="U354" s="17">
        <f t="shared" si="4865"/>
        <v>9.3520000000000003</v>
      </c>
      <c r="V354" s="3">
        <f t="shared" ref="V354" si="4991">U354-U355</f>
        <v>-0.12599999999999945</v>
      </c>
      <c r="W354" s="5"/>
      <c r="X354" s="12">
        <v>79.12</v>
      </c>
      <c r="Y354" s="10"/>
      <c r="Z354" s="10"/>
      <c r="AA354" s="10">
        <f t="shared" si="4839"/>
        <v>8.0689999999999991</v>
      </c>
      <c r="AB354" s="10">
        <f t="shared" si="4840"/>
        <v>6.9710000000000001</v>
      </c>
      <c r="AC354" s="36">
        <f t="shared" ref="AC354:AC405" si="4992">H354-M354</f>
        <v>-0.64099999999999979</v>
      </c>
      <c r="AD354" s="36">
        <f t="shared" ref="AD354:AD405" si="4993">K354-M354</f>
        <v>-0.25599999999999978</v>
      </c>
      <c r="AE354" s="36">
        <f t="shared" ref="AE354:AE405" si="4994">Q354-U354</f>
        <v>1.097999999999999</v>
      </c>
      <c r="AF354" s="36">
        <f t="shared" ref="AF354:AF405" si="4995">M354*1.15</f>
        <v>2.7381499999999996</v>
      </c>
      <c r="AG354" s="36">
        <v>1.3069999999999999</v>
      </c>
      <c r="AH354" s="36">
        <v>0.63300000000000001</v>
      </c>
      <c r="AI354" s="36">
        <f t="shared" ref="AI354:AI384" si="4996">Q354-AF354-AG354</f>
        <v>6.4048499999999997</v>
      </c>
      <c r="AJ354" s="36">
        <f t="shared" ref="AJ354:AJ384" si="4997">U354-AF354-AH354</f>
        <v>5.9808500000000011</v>
      </c>
    </row>
    <row r="355" spans="3:36" s="6" customFormat="1" ht="18" customHeight="1" x14ac:dyDescent="0.3">
      <c r="C355" s="50" t="str">
        <f t="shared" si="4655"/>
        <v>05W2</v>
      </c>
      <c r="D355" s="13">
        <v>45422</v>
      </c>
      <c r="E355" s="23">
        <v>1.76</v>
      </c>
      <c r="F355" s="24">
        <f t="shared" ref="F355" si="4998">E355-E356</f>
        <v>6.0000000000000053E-2</v>
      </c>
      <c r="G355" s="25">
        <f t="shared" ref="G355" si="4999">E355-K355</f>
        <v>-0.3949999999999998</v>
      </c>
      <c r="H355" s="23">
        <v>1.7450000000000001</v>
      </c>
      <c r="I355" s="24">
        <f t="shared" ref="I355" si="5000">H355-H356</f>
        <v>4.0000000000000036E-2</v>
      </c>
      <c r="J355" s="25">
        <f t="shared" ref="J355" si="5001">H355-K355</f>
        <v>-0.4099999999999997</v>
      </c>
      <c r="K355" s="28">
        <v>2.1549999999999998</v>
      </c>
      <c r="L355" s="25">
        <f t="shared" ref="L355" si="5002">K355-K356</f>
        <v>8.9999999999999858E-2</v>
      </c>
      <c r="M355" s="28">
        <v>2.2519999999999998</v>
      </c>
      <c r="N355" s="24">
        <f t="shared" ref="N355" si="5003">M355-M356</f>
        <v>-4.9000000000000377E-2</v>
      </c>
      <c r="O355" s="24">
        <f t="shared" si="4989"/>
        <v>9.6999999999999975E-2</v>
      </c>
      <c r="P355" s="32">
        <f>AVERAGE(M355:M359)</f>
        <v>2.2283999999999997</v>
      </c>
      <c r="Q355" s="28">
        <v>10.475</v>
      </c>
      <c r="R355" s="25">
        <f t="shared" ref="R355" si="5004">Q355-Q356</f>
        <v>1.4999999999998792E-2</v>
      </c>
      <c r="S355" s="18">
        <v>1.0769</v>
      </c>
      <c r="T355" s="8">
        <v>30.029</v>
      </c>
      <c r="U355" s="17">
        <f t="shared" si="4865"/>
        <v>9.4779999999999998</v>
      </c>
      <c r="V355" s="3">
        <f t="shared" ref="V355" si="5005">U355-U356</f>
        <v>-0.27500000000000036</v>
      </c>
      <c r="W355" s="5"/>
      <c r="X355" s="12">
        <v>78.260000000000005</v>
      </c>
      <c r="Y355" s="15">
        <f>AVERAGE(X355:X359)</f>
        <v>78.674000000000007</v>
      </c>
      <c r="Z355" s="10"/>
      <c r="AA355" s="10">
        <f t="shared" si="4839"/>
        <v>8.222999999999999</v>
      </c>
      <c r="AB355" s="10">
        <f t="shared" si="4840"/>
        <v>7.226</v>
      </c>
      <c r="AC355" s="36">
        <f t="shared" si="4992"/>
        <v>-0.50699999999999967</v>
      </c>
      <c r="AD355" s="36">
        <f t="shared" si="4993"/>
        <v>-9.6999999999999975E-2</v>
      </c>
      <c r="AE355" s="36">
        <f t="shared" si="4994"/>
        <v>0.99699999999999989</v>
      </c>
      <c r="AF355" s="36">
        <f t="shared" si="4995"/>
        <v>2.5897999999999994</v>
      </c>
      <c r="AG355" s="36">
        <v>1.306</v>
      </c>
      <c r="AH355" s="36">
        <v>0.63500000000000001</v>
      </c>
      <c r="AI355" s="36">
        <f t="shared" si="4996"/>
        <v>6.5792000000000002</v>
      </c>
      <c r="AJ355" s="36">
        <f t="shared" si="4997"/>
        <v>6.2532000000000005</v>
      </c>
    </row>
    <row r="356" spans="3:36" s="6" customFormat="1" ht="18" customHeight="1" x14ac:dyDescent="0.3">
      <c r="C356" s="50" t="str">
        <f t="shared" si="4655"/>
        <v>05W2</v>
      </c>
      <c r="D356" s="13">
        <v>45421</v>
      </c>
      <c r="E356" s="23">
        <v>1.7</v>
      </c>
      <c r="F356" s="24">
        <f t="shared" ref="F356" si="5006">E356-E357</f>
        <v>1.0000000000000009E-2</v>
      </c>
      <c r="G356" s="25">
        <f t="shared" ref="G356" si="5007">E356-K356</f>
        <v>-0.36499999999999999</v>
      </c>
      <c r="H356" s="23">
        <v>1.7050000000000001</v>
      </c>
      <c r="I356" s="24">
        <f t="shared" ref="I356" si="5008">H356-H357</f>
        <v>-1.4999999999999902E-2</v>
      </c>
      <c r="J356" s="25">
        <f t="shared" ref="J356" si="5009">H356-K356</f>
        <v>-0.35999999999999988</v>
      </c>
      <c r="K356" s="28">
        <v>2.0649999999999999</v>
      </c>
      <c r="L356" s="25">
        <f t="shared" ref="L356" si="5010">K356-K357</f>
        <v>6.0000000000000053E-2</v>
      </c>
      <c r="M356" s="28">
        <v>2.3010000000000002</v>
      </c>
      <c r="N356" s="24">
        <f t="shared" ref="N356" si="5011">M356-M357</f>
        <v>0.11400000000000032</v>
      </c>
      <c r="O356" s="24">
        <f t="shared" si="4989"/>
        <v>0.23600000000000021</v>
      </c>
      <c r="P356" s="25">
        <f>P355-P360</f>
        <v>0.20239999999999991</v>
      </c>
      <c r="Q356" s="28">
        <v>10.46</v>
      </c>
      <c r="R356" s="25">
        <f t="shared" ref="R356" si="5012">Q356-Q357</f>
        <v>0</v>
      </c>
      <c r="S356" s="18">
        <v>1.0781000000000001</v>
      </c>
      <c r="T356" s="8">
        <v>30.864999999999998</v>
      </c>
      <c r="U356" s="17">
        <f t="shared" si="4865"/>
        <v>9.7530000000000001</v>
      </c>
      <c r="V356" s="3">
        <f t="shared" ref="V356" si="5013">U356-U357</f>
        <v>0.11400000000000077</v>
      </c>
      <c r="W356" s="5"/>
      <c r="X356" s="12">
        <v>79.260000000000005</v>
      </c>
      <c r="Y356" s="10">
        <f>Y355-Y360</f>
        <v>-1.4499999999999886</v>
      </c>
      <c r="Z356" s="10"/>
      <c r="AA356" s="10">
        <f t="shared" si="4839"/>
        <v>8.1590000000000007</v>
      </c>
      <c r="AB356" s="10">
        <f t="shared" si="4840"/>
        <v>7.452</v>
      </c>
      <c r="AC356" s="36">
        <f t="shared" si="4992"/>
        <v>-0.59600000000000009</v>
      </c>
      <c r="AD356" s="36">
        <f t="shared" si="4993"/>
        <v>-0.23600000000000021</v>
      </c>
      <c r="AE356" s="36">
        <f t="shared" si="4994"/>
        <v>0.70700000000000074</v>
      </c>
      <c r="AF356" s="36">
        <f t="shared" si="4995"/>
        <v>2.64615</v>
      </c>
      <c r="AG356" s="36">
        <v>1.3049999999999999</v>
      </c>
      <c r="AH356" s="36">
        <v>0.64</v>
      </c>
      <c r="AI356" s="36">
        <f t="shared" si="4996"/>
        <v>6.5088500000000007</v>
      </c>
      <c r="AJ356" s="36">
        <f t="shared" si="4997"/>
        <v>6.46685</v>
      </c>
    </row>
    <row r="357" spans="3:36" s="6" customFormat="1" ht="18" customHeight="1" x14ac:dyDescent="0.3">
      <c r="C357" s="50" t="str">
        <f t="shared" si="4655"/>
        <v>05W2</v>
      </c>
      <c r="D357" s="13">
        <v>45420</v>
      </c>
      <c r="E357" s="23">
        <v>1.69</v>
      </c>
      <c r="F357" s="24">
        <f t="shared" ref="F357" si="5014">E357-E358</f>
        <v>0</v>
      </c>
      <c r="G357" s="25">
        <f t="shared" ref="G357" si="5015">E357-K357</f>
        <v>-0.31499999999999995</v>
      </c>
      <c r="H357" s="23">
        <v>1.72</v>
      </c>
      <c r="I357" s="24">
        <f t="shared" ref="I357" si="5016">H357-H358</f>
        <v>-3.0000000000000027E-2</v>
      </c>
      <c r="J357" s="25">
        <f t="shared" ref="J357" si="5017">H357-K357</f>
        <v>-0.28499999999999992</v>
      </c>
      <c r="K357" s="28">
        <v>2.0049999999999999</v>
      </c>
      <c r="L357" s="25">
        <f t="shared" ref="L357" si="5018">K357-K358</f>
        <v>5.4999999999999938E-2</v>
      </c>
      <c r="M357" s="28">
        <v>2.1869999999999998</v>
      </c>
      <c r="N357" s="24">
        <f t="shared" ref="N357" si="5019">M357-M358</f>
        <v>-2.0000000000000018E-2</v>
      </c>
      <c r="O357" s="24">
        <f t="shared" si="4989"/>
        <v>0.18199999999999994</v>
      </c>
      <c r="P357" s="27"/>
      <c r="Q357" s="28">
        <v>10.46</v>
      </c>
      <c r="R357" s="25">
        <f t="shared" ref="R357" si="5020">Q357-Q358</f>
        <v>-3.9999999999999147E-2</v>
      </c>
      <c r="S357" s="18">
        <v>1.0745</v>
      </c>
      <c r="T357" s="8">
        <v>30.609000000000002</v>
      </c>
      <c r="U357" s="17">
        <f t="shared" si="4865"/>
        <v>9.6389999999999993</v>
      </c>
      <c r="V357" s="3">
        <f t="shared" ref="V357" si="5021">U357-U358</f>
        <v>-0.1509999999999998</v>
      </c>
      <c r="W357" s="5"/>
      <c r="X357" s="12">
        <v>78.989999999999995</v>
      </c>
      <c r="Y357" s="10"/>
      <c r="Z357" s="10"/>
      <c r="AA357" s="10">
        <f t="shared" si="4839"/>
        <v>8.2730000000000015</v>
      </c>
      <c r="AB357" s="10">
        <f t="shared" si="4840"/>
        <v>7.452</v>
      </c>
      <c r="AC357" s="36">
        <f t="shared" si="4992"/>
        <v>-0.46699999999999986</v>
      </c>
      <c r="AD357" s="36">
        <f t="shared" si="4993"/>
        <v>-0.18199999999999994</v>
      </c>
      <c r="AE357" s="36">
        <f t="shared" si="4994"/>
        <v>0.82100000000000151</v>
      </c>
      <c r="AF357" s="36">
        <f t="shared" si="4995"/>
        <v>2.5150499999999996</v>
      </c>
      <c r="AG357" s="36">
        <v>1.319</v>
      </c>
      <c r="AH357" s="36">
        <v>0.64600000000000002</v>
      </c>
      <c r="AI357" s="36">
        <f t="shared" si="4996"/>
        <v>6.6259500000000013</v>
      </c>
      <c r="AJ357" s="36">
        <f t="shared" si="4997"/>
        <v>6.4779499999999999</v>
      </c>
    </row>
    <row r="358" spans="3:36" s="6" customFormat="1" ht="18" customHeight="1" x14ac:dyDescent="0.3">
      <c r="C358" s="50" t="str">
        <f t="shared" si="4655"/>
        <v>05W1</v>
      </c>
      <c r="D358" s="13">
        <v>45419</v>
      </c>
      <c r="E358" s="23">
        <v>1.69</v>
      </c>
      <c r="F358" s="24">
        <f t="shared" ref="F358" si="5022">E358-E359</f>
        <v>3.499999999999992E-2</v>
      </c>
      <c r="G358" s="25">
        <f t="shared" ref="G358" si="5023">E358-K358</f>
        <v>-0.26</v>
      </c>
      <c r="H358" s="23">
        <v>1.75</v>
      </c>
      <c r="I358" s="24">
        <f t="shared" ref="I358" si="5024">H358-H359</f>
        <v>0.10000000000000009</v>
      </c>
      <c r="J358" s="25">
        <f t="shared" ref="J358" si="5025">H358-K358</f>
        <v>-0.19999999999999996</v>
      </c>
      <c r="K358" s="28">
        <v>1.95</v>
      </c>
      <c r="L358" s="25">
        <f t="shared" ref="L358" si="5026">K358-K359</f>
        <v>5.4999999999999938E-2</v>
      </c>
      <c r="M358" s="28">
        <v>2.2069999999999999</v>
      </c>
      <c r="N358" s="24">
        <f t="shared" ref="N358" si="5027">M358-M359</f>
        <v>1.2000000000000011E-2</v>
      </c>
      <c r="O358" s="24">
        <f t="shared" si="4989"/>
        <v>0.2569999999999999</v>
      </c>
      <c r="P358" s="27"/>
      <c r="Q358" s="28">
        <v>10.5</v>
      </c>
      <c r="R358" s="25">
        <f t="shared" ref="R358" si="5028">Q358-Q359</f>
        <v>2.9999999999999361E-2</v>
      </c>
      <c r="S358" s="18">
        <v>1.0751999999999999</v>
      </c>
      <c r="T358" s="8">
        <v>31.067</v>
      </c>
      <c r="U358" s="17">
        <f t="shared" si="4865"/>
        <v>9.7899999999999991</v>
      </c>
      <c r="V358" s="3">
        <f t="shared" ref="V358" si="5029">U358-U359</f>
        <v>-0.24600000000000044</v>
      </c>
      <c r="W358" s="5"/>
      <c r="X358" s="12">
        <v>78.38</v>
      </c>
      <c r="Y358" s="10"/>
      <c r="Z358" s="10"/>
      <c r="AA358" s="10">
        <f t="shared" si="4839"/>
        <v>8.2929999999999993</v>
      </c>
      <c r="AB358" s="10">
        <f t="shared" si="4840"/>
        <v>7.5829999999999993</v>
      </c>
      <c r="AC358" s="36">
        <f t="shared" si="4992"/>
        <v>-0.45699999999999985</v>
      </c>
      <c r="AD358" s="36">
        <f t="shared" si="4993"/>
        <v>-0.2569999999999999</v>
      </c>
      <c r="AE358" s="36">
        <f t="shared" si="4994"/>
        <v>0.71000000000000085</v>
      </c>
      <c r="AF358" s="36">
        <f t="shared" si="4995"/>
        <v>2.5380499999999997</v>
      </c>
      <c r="AG358" s="36">
        <v>1.321</v>
      </c>
      <c r="AH358" s="36">
        <v>0.64900000000000002</v>
      </c>
      <c r="AI358" s="36">
        <f t="shared" si="4996"/>
        <v>6.6409500000000001</v>
      </c>
      <c r="AJ358" s="36">
        <f t="shared" si="4997"/>
        <v>6.602949999999999</v>
      </c>
    </row>
    <row r="359" spans="3:36" s="6" customFormat="1" ht="18" customHeight="1" x14ac:dyDescent="0.3">
      <c r="C359" s="50" t="str">
        <f t="shared" si="4655"/>
        <v>05W1</v>
      </c>
      <c r="D359" s="13">
        <v>45418</v>
      </c>
      <c r="E359" s="23">
        <v>1.655</v>
      </c>
      <c r="F359" s="24">
        <f t="shared" ref="F359" si="5030">E359-E360</f>
        <v>0.18999999999999995</v>
      </c>
      <c r="G359" s="25">
        <f t="shared" ref="G359" si="5031">E359-K359</f>
        <v>-0.24</v>
      </c>
      <c r="H359" s="23">
        <v>1.65</v>
      </c>
      <c r="I359" s="24">
        <f t="shared" ref="I359" si="5032">H359-H360</f>
        <v>0.20499999999999985</v>
      </c>
      <c r="J359" s="25">
        <f t="shared" ref="J359" si="5033">H359-K359</f>
        <v>-0.24500000000000011</v>
      </c>
      <c r="K359" s="28">
        <v>1.895</v>
      </c>
      <c r="L359" s="25">
        <f t="shared" ref="L359" si="5034">K359-K360</f>
        <v>0.18999999999999995</v>
      </c>
      <c r="M359" s="28">
        <v>2.1949999999999998</v>
      </c>
      <c r="N359" s="24">
        <f t="shared" ref="N359" si="5035">M359-M360</f>
        <v>5.2999999999999936E-2</v>
      </c>
      <c r="O359" s="24">
        <f t="shared" si="4989"/>
        <v>0.29999999999999982</v>
      </c>
      <c r="P359" s="27"/>
      <c r="Q359" s="28">
        <v>10.47</v>
      </c>
      <c r="R359" s="25">
        <f t="shared" ref="R359" si="5036">Q359-Q360</f>
        <v>0</v>
      </c>
      <c r="S359" s="18">
        <v>1.0768</v>
      </c>
      <c r="T359" s="8">
        <v>31.800999999999998</v>
      </c>
      <c r="U359" s="17">
        <f t="shared" si="4865"/>
        <v>10.036</v>
      </c>
      <c r="V359" s="3">
        <f t="shared" ref="V359" si="5037">U359-U360</f>
        <v>0.41099999999999959</v>
      </c>
      <c r="W359" s="5"/>
      <c r="X359" s="12">
        <v>78.48</v>
      </c>
      <c r="Y359" s="10"/>
      <c r="Z359" s="10"/>
      <c r="AA359" s="10">
        <f t="shared" si="4839"/>
        <v>8.2750000000000004</v>
      </c>
      <c r="AB359" s="10">
        <f t="shared" si="4840"/>
        <v>7.8409999999999993</v>
      </c>
      <c r="AC359" s="36">
        <f t="shared" si="4992"/>
        <v>-0.54499999999999993</v>
      </c>
      <c r="AD359" s="36">
        <f t="shared" si="4993"/>
        <v>-0.29999999999999982</v>
      </c>
      <c r="AE359" s="36">
        <f t="shared" si="4994"/>
        <v>0.43400000000000105</v>
      </c>
      <c r="AF359" s="36">
        <f t="shared" si="4995"/>
        <v>2.5242499999999994</v>
      </c>
      <c r="AG359" s="36">
        <v>1.32</v>
      </c>
      <c r="AH359" s="36">
        <v>0.65200000000000002</v>
      </c>
      <c r="AI359" s="36">
        <f t="shared" si="4996"/>
        <v>6.6257500000000009</v>
      </c>
      <c r="AJ359" s="36">
        <f t="shared" si="4997"/>
        <v>6.85975</v>
      </c>
    </row>
    <row r="360" spans="3:36" s="6" customFormat="1" ht="18" customHeight="1" x14ac:dyDescent="0.3">
      <c r="C360" s="50" t="str">
        <f t="shared" si="4655"/>
        <v>05W1</v>
      </c>
      <c r="D360" s="13">
        <v>45415</v>
      </c>
      <c r="E360" s="23">
        <v>1.4650000000000001</v>
      </c>
      <c r="F360" s="24">
        <f t="shared" ref="F360" si="5038">E360-E361</f>
        <v>0</v>
      </c>
      <c r="G360" s="25">
        <f t="shared" ref="G360" si="5039">E360-K360</f>
        <v>-0.24</v>
      </c>
      <c r="H360" s="23">
        <v>1.4450000000000001</v>
      </c>
      <c r="I360" s="24">
        <f t="shared" ref="I360" si="5040">H360-H361</f>
        <v>-4.9999999999998934E-3</v>
      </c>
      <c r="J360" s="25">
        <f t="shared" ref="J360" si="5041">H360-K360</f>
        <v>-0.26</v>
      </c>
      <c r="K360" s="28">
        <v>1.7050000000000001</v>
      </c>
      <c r="L360" s="25">
        <f t="shared" ref="L360" si="5042">K360-K361</f>
        <v>4.0000000000000036E-2</v>
      </c>
      <c r="M360" s="28">
        <v>2.1419999999999999</v>
      </c>
      <c r="N360" s="24">
        <f t="shared" ref="N360" si="5043">M360-M361</f>
        <v>0.10699999999999976</v>
      </c>
      <c r="O360" s="24">
        <f t="shared" ref="O360" si="5044">M360-K360</f>
        <v>0.43699999999999983</v>
      </c>
      <c r="P360" s="32">
        <f>AVERAGE(M360:M364)</f>
        <v>2.0259999999999998</v>
      </c>
      <c r="Q360" s="28">
        <v>10.47</v>
      </c>
      <c r="R360" s="25">
        <f t="shared" ref="R360" si="5045">Q360-Q361</f>
        <v>6.0000000000000497E-2</v>
      </c>
      <c r="S360" s="18">
        <v>1.0758000000000001</v>
      </c>
      <c r="T360" s="8">
        <v>30.527999999999999</v>
      </c>
      <c r="U360" s="17">
        <f t="shared" si="4865"/>
        <v>9.625</v>
      </c>
      <c r="V360" s="3">
        <f t="shared" ref="V360" si="5046">U360-U361</f>
        <v>-9.2000000000000526E-2</v>
      </c>
      <c r="W360" s="5"/>
      <c r="X360" s="12">
        <v>78.11</v>
      </c>
      <c r="Y360" s="15">
        <f>AVERAGE(X360:X364)</f>
        <v>80.123999999999995</v>
      </c>
      <c r="Z360" s="10"/>
      <c r="AA360" s="10">
        <f t="shared" si="4839"/>
        <v>8.3280000000000012</v>
      </c>
      <c r="AB360" s="10">
        <f t="shared" si="4840"/>
        <v>7.4830000000000005</v>
      </c>
      <c r="AC360" s="36">
        <f t="shared" si="4992"/>
        <v>-0.69699999999999984</v>
      </c>
      <c r="AD360" s="36">
        <f t="shared" si="4993"/>
        <v>-0.43699999999999983</v>
      </c>
      <c r="AE360" s="36">
        <f t="shared" si="4994"/>
        <v>0.84500000000000064</v>
      </c>
      <c r="AF360" s="36">
        <f t="shared" si="4995"/>
        <v>2.4632999999999998</v>
      </c>
      <c r="AG360" s="36">
        <v>1.319</v>
      </c>
      <c r="AH360" s="36">
        <v>0.64600000000000002</v>
      </c>
      <c r="AI360" s="36">
        <f t="shared" si="4996"/>
        <v>6.6877000000000004</v>
      </c>
      <c r="AJ360" s="36">
        <f t="shared" si="4997"/>
        <v>6.5156999999999998</v>
      </c>
    </row>
    <row r="361" spans="3:36" s="6" customFormat="1" ht="18" customHeight="1" x14ac:dyDescent="0.3">
      <c r="C361" s="50" t="str">
        <f t="shared" si="4655"/>
        <v>05W1</v>
      </c>
      <c r="D361" s="13">
        <v>45414</v>
      </c>
      <c r="E361" s="23">
        <v>1.4650000000000001</v>
      </c>
      <c r="F361" s="24">
        <f t="shared" ref="F361" si="5047">E361-E362</f>
        <v>3.5000000000000142E-2</v>
      </c>
      <c r="G361" s="25">
        <f t="shared" ref="G361" si="5048">E361-K361</f>
        <v>-0.19999999999999996</v>
      </c>
      <c r="H361" s="23">
        <v>1.45</v>
      </c>
      <c r="I361" s="24">
        <f t="shared" ref="I361" si="5049">H361-H362</f>
        <v>4.0000000000000036E-2</v>
      </c>
      <c r="J361" s="25">
        <f t="shared" ref="J361" si="5050">H361-K361</f>
        <v>-0.21500000000000008</v>
      </c>
      <c r="K361" s="28">
        <v>1.665</v>
      </c>
      <c r="L361" s="25">
        <f t="shared" ref="L361" si="5051">K361-K362</f>
        <v>4.0000000000000036E-2</v>
      </c>
      <c r="M361" s="28">
        <v>2.0350000000000001</v>
      </c>
      <c r="N361" s="24">
        <f t="shared" ref="N361" si="5052">M361-M362</f>
        <v>0.1030000000000002</v>
      </c>
      <c r="O361" s="24">
        <f t="shared" ref="O361" si="5053">M361-K361</f>
        <v>0.37000000000000011</v>
      </c>
      <c r="P361" s="25">
        <f>P360-P365</f>
        <v>0.32440000000000002</v>
      </c>
      <c r="Q361" s="28">
        <v>10.41</v>
      </c>
      <c r="R361" s="25">
        <f t="shared" ref="R361" si="5054">Q361-Q362</f>
        <v>0.17500000000000071</v>
      </c>
      <c r="S361" s="18">
        <v>1.0725</v>
      </c>
      <c r="T361" s="8">
        <v>30.913</v>
      </c>
      <c r="U361" s="17">
        <f t="shared" si="4865"/>
        <v>9.7170000000000005</v>
      </c>
      <c r="V361" s="3">
        <f t="shared" ref="V361" si="5055">U361-U362</f>
        <v>0.70000000000000107</v>
      </c>
      <c r="W361" s="5"/>
      <c r="X361" s="12">
        <v>78.95</v>
      </c>
      <c r="Y361" s="10">
        <f>Y360-Y365</f>
        <v>-3.1639999999999873</v>
      </c>
      <c r="Z361" s="10"/>
      <c r="AA361" s="10">
        <f t="shared" si="4839"/>
        <v>8.375</v>
      </c>
      <c r="AB361" s="10">
        <f t="shared" si="4840"/>
        <v>7.6820000000000004</v>
      </c>
      <c r="AC361" s="36">
        <f t="shared" si="4992"/>
        <v>-0.58500000000000019</v>
      </c>
      <c r="AD361" s="36">
        <f t="shared" si="4993"/>
        <v>-0.37000000000000011</v>
      </c>
      <c r="AE361" s="36">
        <f t="shared" si="4994"/>
        <v>0.69299999999999962</v>
      </c>
      <c r="AF361" s="36">
        <f t="shared" si="4995"/>
        <v>2.3402500000000002</v>
      </c>
      <c r="AG361" s="36">
        <v>1.3180000000000001</v>
      </c>
      <c r="AH361" s="36">
        <v>0.64700000000000002</v>
      </c>
      <c r="AI361" s="36">
        <f t="shared" si="4996"/>
        <v>6.7517499999999995</v>
      </c>
      <c r="AJ361" s="36">
        <f t="shared" si="4997"/>
        <v>6.7297500000000001</v>
      </c>
    </row>
    <row r="362" spans="3:36" s="6" customFormat="1" ht="18" customHeight="1" x14ac:dyDescent="0.3">
      <c r="C362" s="50" t="str">
        <f t="shared" si="4655"/>
        <v>05W1</v>
      </c>
      <c r="D362" s="13">
        <v>45413</v>
      </c>
      <c r="E362" s="23">
        <v>1.43</v>
      </c>
      <c r="F362" s="24">
        <f t="shared" ref="F362" si="5056">E362-E363</f>
        <v>-0.1100000000000001</v>
      </c>
      <c r="G362" s="25">
        <f t="shared" ref="G362" si="5057">E362-K362</f>
        <v>-0.19500000000000006</v>
      </c>
      <c r="H362" s="23">
        <v>1.41</v>
      </c>
      <c r="I362" s="24">
        <f t="shared" ref="I362" si="5058">H362-H363</f>
        <v>-0.1100000000000001</v>
      </c>
      <c r="J362" s="25">
        <f t="shared" ref="J362" si="5059">H362-K362</f>
        <v>-0.21500000000000008</v>
      </c>
      <c r="K362" s="28">
        <v>1.625</v>
      </c>
      <c r="L362" s="25">
        <f t="shared" ref="L362" si="5060">K362-K363</f>
        <v>-5.4999999999999938E-2</v>
      </c>
      <c r="M362" s="28">
        <v>1.9319999999999999</v>
      </c>
      <c r="N362" s="24">
        <f t="shared" ref="N362" si="5061">M362-M363</f>
        <v>-5.9000000000000163E-2</v>
      </c>
      <c r="O362" s="24">
        <f t="shared" ref="O362" si="5062">M362-K362</f>
        <v>0.30699999999999994</v>
      </c>
      <c r="P362" s="27"/>
      <c r="Q362" s="28">
        <v>10.234999999999999</v>
      </c>
      <c r="R362" s="25">
        <f t="shared" ref="R362" si="5063">Q362-Q363</f>
        <v>-0.10000000000000142</v>
      </c>
      <c r="S362" s="18">
        <v>1.0709</v>
      </c>
      <c r="T362" s="8">
        <v>28.73</v>
      </c>
      <c r="U362" s="17">
        <f t="shared" si="4865"/>
        <v>9.0169999999999995</v>
      </c>
      <c r="V362" s="3">
        <f t="shared" ref="V362" si="5064">U362-U363</f>
        <v>-8.5000000000000853E-2</v>
      </c>
      <c r="W362" s="5"/>
      <c r="X362" s="12">
        <v>79</v>
      </c>
      <c r="Y362" s="10"/>
      <c r="Z362" s="10"/>
      <c r="AA362" s="10">
        <f t="shared" si="4839"/>
        <v>8.302999999999999</v>
      </c>
      <c r="AB362" s="10">
        <f t="shared" si="4840"/>
        <v>7.0849999999999991</v>
      </c>
      <c r="AC362" s="36">
        <f t="shared" si="4992"/>
        <v>-0.52200000000000002</v>
      </c>
      <c r="AD362" s="36">
        <f t="shared" si="4993"/>
        <v>-0.30699999999999994</v>
      </c>
      <c r="AE362" s="36">
        <f t="shared" si="4994"/>
        <v>1.218</v>
      </c>
      <c r="AF362" s="36">
        <f t="shared" si="4995"/>
        <v>2.2217999999999996</v>
      </c>
      <c r="AG362" s="36">
        <v>1.3340000000000001</v>
      </c>
      <c r="AH362" s="36">
        <v>0.64800000000000002</v>
      </c>
      <c r="AI362" s="36">
        <f t="shared" si="4996"/>
        <v>6.6791999999999998</v>
      </c>
      <c r="AJ362" s="36">
        <f t="shared" si="4997"/>
        <v>6.1471999999999998</v>
      </c>
    </row>
    <row r="363" spans="3:36" s="6" customFormat="1" ht="18" customHeight="1" x14ac:dyDescent="0.3">
      <c r="C363" s="50" t="str">
        <f t="shared" si="4655"/>
        <v>04W5</v>
      </c>
      <c r="D363" s="13">
        <v>45412</v>
      </c>
      <c r="E363" s="23">
        <v>1.54</v>
      </c>
      <c r="F363" s="24">
        <f t="shared" ref="F363" si="5065">E363-E364</f>
        <v>8.4999999999999964E-2</v>
      </c>
      <c r="G363" s="25">
        <f t="shared" ref="G363" si="5066">E363-K363</f>
        <v>-0.1399999999999999</v>
      </c>
      <c r="H363" s="23">
        <v>1.52</v>
      </c>
      <c r="I363" s="24">
        <f t="shared" ref="I363" si="5067">H363-H364</f>
        <v>7.4999999999999956E-2</v>
      </c>
      <c r="J363" s="25">
        <f t="shared" ref="J363" si="5068">H363-K363</f>
        <v>-0.15999999999999992</v>
      </c>
      <c r="K363" s="28">
        <v>1.68</v>
      </c>
      <c r="L363" s="25">
        <f t="shared" ref="L363" si="5069">K363-K364</f>
        <v>0.125</v>
      </c>
      <c r="M363" s="28">
        <v>1.9910000000000001</v>
      </c>
      <c r="N363" s="24">
        <f t="shared" ref="N363" si="5070">M363-M364</f>
        <v>-3.8999999999999702E-2</v>
      </c>
      <c r="O363" s="24">
        <f t="shared" ref="O363" si="5071">M363-K363</f>
        <v>0.31100000000000017</v>
      </c>
      <c r="P363" s="27"/>
      <c r="Q363" s="28">
        <v>10.335000000000001</v>
      </c>
      <c r="R363" s="25">
        <f t="shared" ref="R363" si="5072">Q363-Q364</f>
        <v>0.125</v>
      </c>
      <c r="S363" s="18">
        <v>1.0665</v>
      </c>
      <c r="T363" s="8">
        <v>29.117999999999999</v>
      </c>
      <c r="U363" s="17">
        <f t="shared" si="4865"/>
        <v>9.1020000000000003</v>
      </c>
      <c r="V363" s="3">
        <f t="shared" ref="V363" si="5073">U363-U364</f>
        <v>0.30799999999999983</v>
      </c>
      <c r="W363" s="5"/>
      <c r="X363" s="12">
        <v>81.93</v>
      </c>
      <c r="Y363" s="10"/>
      <c r="Z363" s="10"/>
      <c r="AA363" s="10">
        <f t="shared" si="4839"/>
        <v>8.3440000000000012</v>
      </c>
      <c r="AB363" s="10">
        <f t="shared" si="4840"/>
        <v>7.1110000000000007</v>
      </c>
      <c r="AC363" s="36">
        <f t="shared" si="4992"/>
        <v>-0.47100000000000009</v>
      </c>
      <c r="AD363" s="36">
        <f t="shared" si="4993"/>
        <v>-0.31100000000000017</v>
      </c>
      <c r="AE363" s="36">
        <f t="shared" si="4994"/>
        <v>1.2330000000000005</v>
      </c>
      <c r="AF363" s="36">
        <f t="shared" si="4995"/>
        <v>2.28965</v>
      </c>
      <c r="AG363" s="36">
        <v>1.337</v>
      </c>
      <c r="AH363" s="36">
        <v>0.65</v>
      </c>
      <c r="AI363" s="36">
        <f t="shared" si="4996"/>
        <v>6.7083500000000011</v>
      </c>
      <c r="AJ363" s="36">
        <f t="shared" si="4997"/>
        <v>6.16235</v>
      </c>
    </row>
    <row r="364" spans="3:36" s="6" customFormat="1" ht="18" customHeight="1" x14ac:dyDescent="0.3">
      <c r="C364" s="50" t="str">
        <f t="shared" si="4655"/>
        <v>04W5</v>
      </c>
      <c r="D364" s="13">
        <v>45411</v>
      </c>
      <c r="E364" s="23">
        <v>1.4550000000000001</v>
      </c>
      <c r="F364" s="24">
        <f t="shared" ref="F364" si="5074">E364-E365</f>
        <v>0.20500000000000007</v>
      </c>
      <c r="G364" s="25">
        <f t="shared" ref="G364" si="5075">E364-K364</f>
        <v>-9.9999999999999867E-2</v>
      </c>
      <c r="H364" s="23">
        <v>1.4450000000000001</v>
      </c>
      <c r="I364" s="24">
        <f t="shared" ref="I364" si="5076">H364-H365</f>
        <v>0.19999999999999996</v>
      </c>
      <c r="J364" s="25">
        <f t="shared" ref="J364" si="5077">H364-K364</f>
        <v>-0.10999999999999988</v>
      </c>
      <c r="K364" s="28">
        <v>1.5549999999999999</v>
      </c>
      <c r="L364" s="25">
        <f t="shared" ref="L364" si="5078">K364-K365</f>
        <v>0.14999999999999991</v>
      </c>
      <c r="M364" s="28">
        <v>2.0299999999999998</v>
      </c>
      <c r="N364" s="24">
        <f t="shared" ref="N364" si="5079">M364-M365</f>
        <v>0.4159999999999997</v>
      </c>
      <c r="O364" s="24">
        <f t="shared" ref="O364" si="5080">M364-K364</f>
        <v>0.47499999999999987</v>
      </c>
      <c r="P364" s="27"/>
      <c r="Q364" s="28">
        <v>10.210000000000001</v>
      </c>
      <c r="R364" s="25">
        <f t="shared" ref="R364" si="5081">Q364-Q365</f>
        <v>-0.11499999999999844</v>
      </c>
      <c r="S364" s="18">
        <v>1.0719000000000001</v>
      </c>
      <c r="T364" s="8">
        <v>27.994</v>
      </c>
      <c r="U364" s="17">
        <f t="shared" si="4865"/>
        <v>8.7940000000000005</v>
      </c>
      <c r="V364" s="3">
        <f t="shared" ref="V364" si="5082">U364-U365</f>
        <v>-0.25799999999999912</v>
      </c>
      <c r="W364" s="5"/>
      <c r="X364" s="12">
        <v>82.63</v>
      </c>
      <c r="Y364" s="10"/>
      <c r="Z364" s="10"/>
      <c r="AA364" s="10">
        <f t="shared" si="4839"/>
        <v>8.1800000000000015</v>
      </c>
      <c r="AB364" s="10">
        <f t="shared" si="4840"/>
        <v>6.7640000000000011</v>
      </c>
      <c r="AC364" s="36">
        <f t="shared" si="4992"/>
        <v>-0.58499999999999974</v>
      </c>
      <c r="AD364" s="36">
        <f t="shared" si="4993"/>
        <v>-0.47499999999999987</v>
      </c>
      <c r="AE364" s="36">
        <f t="shared" si="4994"/>
        <v>1.4160000000000004</v>
      </c>
      <c r="AF364" s="36">
        <f t="shared" si="4995"/>
        <v>2.3344999999999998</v>
      </c>
      <c r="AG364" s="36">
        <v>1.333</v>
      </c>
      <c r="AH364" s="36">
        <v>0.64500000000000002</v>
      </c>
      <c r="AI364" s="36">
        <f t="shared" si="4996"/>
        <v>6.5425000000000004</v>
      </c>
      <c r="AJ364" s="36">
        <f t="shared" si="4997"/>
        <v>5.8145000000000007</v>
      </c>
    </row>
    <row r="365" spans="3:36" s="6" customFormat="1" ht="18" customHeight="1" x14ac:dyDescent="0.3">
      <c r="C365" s="50" t="str">
        <f t="shared" si="4655"/>
        <v>04W4</v>
      </c>
      <c r="D365" s="13">
        <v>45408</v>
      </c>
      <c r="E365" s="23">
        <v>1.25</v>
      </c>
      <c r="F365" s="24">
        <f t="shared" ref="F365" si="5083">E365-E366</f>
        <v>-7.0000000000000062E-2</v>
      </c>
      <c r="G365" s="25">
        <f t="shared" ref="G365" si="5084">E365-K365</f>
        <v>-0.15500000000000003</v>
      </c>
      <c r="H365" s="23">
        <v>1.2450000000000001</v>
      </c>
      <c r="I365" s="24">
        <f t="shared" ref="I365" si="5085">H365-H366</f>
        <v>-8.4999999999999964E-2</v>
      </c>
      <c r="J365" s="25">
        <f t="shared" ref="J365" si="5086">H365-K365</f>
        <v>-0.15999999999999992</v>
      </c>
      <c r="K365" s="28">
        <v>1.405</v>
      </c>
      <c r="L365" s="25">
        <f t="shared" ref="L365" si="5087">K365-K366</f>
        <v>-5.0000000000000044E-2</v>
      </c>
      <c r="M365" s="28">
        <v>1.6140000000000001</v>
      </c>
      <c r="N365" s="24">
        <f t="shared" ref="N365" si="5088">M365-M366</f>
        <v>-2.3999999999999799E-2</v>
      </c>
      <c r="O365" s="24">
        <f t="shared" ref="O365" si="5089">M365-K365</f>
        <v>0.20900000000000007</v>
      </c>
      <c r="P365" s="32">
        <f>AVERAGE(M365:M369)</f>
        <v>1.7015999999999998</v>
      </c>
      <c r="Q365" s="28">
        <v>10.324999999999999</v>
      </c>
      <c r="R365" s="25">
        <f t="shared" ref="R365" si="5090">Q365-Q366</f>
        <v>-0.10500000000000043</v>
      </c>
      <c r="S365" s="18">
        <v>1.0691999999999999</v>
      </c>
      <c r="T365" s="8">
        <v>28.885999999999999</v>
      </c>
      <c r="U365" s="17">
        <f t="shared" si="4865"/>
        <v>9.0519999999999996</v>
      </c>
      <c r="V365" s="3">
        <f t="shared" ref="V365" si="5091">U365-U366</f>
        <v>-0.30900000000000105</v>
      </c>
      <c r="W365" s="5"/>
      <c r="X365" s="12">
        <v>83.85</v>
      </c>
      <c r="Y365" s="15">
        <f>AVERAGE(X365:X369)</f>
        <v>83.287999999999982</v>
      </c>
      <c r="Z365" s="10"/>
      <c r="AA365" s="10">
        <f t="shared" si="4839"/>
        <v>8.7109999999999985</v>
      </c>
      <c r="AB365" s="10">
        <f t="shared" si="4840"/>
        <v>7.4379999999999997</v>
      </c>
      <c r="AC365" s="36">
        <f t="shared" si="4992"/>
        <v>-0.36899999999999999</v>
      </c>
      <c r="AD365" s="36">
        <f t="shared" si="4993"/>
        <v>-0.20900000000000007</v>
      </c>
      <c r="AE365" s="36">
        <f t="shared" si="4994"/>
        <v>1.2729999999999997</v>
      </c>
      <c r="AF365" s="36">
        <f t="shared" si="4995"/>
        <v>1.8561000000000001</v>
      </c>
      <c r="AG365" s="36">
        <v>1.337</v>
      </c>
      <c r="AH365" s="36">
        <v>0.64700000000000002</v>
      </c>
      <c r="AI365" s="36">
        <f t="shared" si="4996"/>
        <v>7.1318999999999999</v>
      </c>
      <c r="AJ365" s="36">
        <f t="shared" si="4997"/>
        <v>6.5488999999999997</v>
      </c>
    </row>
    <row r="366" spans="3:36" s="6" customFormat="1" ht="18" customHeight="1" x14ac:dyDescent="0.3">
      <c r="C366" s="50" t="str">
        <f t="shared" si="4655"/>
        <v>04W4</v>
      </c>
      <c r="D366" s="13">
        <v>45407</v>
      </c>
      <c r="E366" s="23">
        <v>1.32</v>
      </c>
      <c r="F366" s="24">
        <f t="shared" ref="F366" si="5092">E366-E367</f>
        <v>-8.9999999999999858E-2</v>
      </c>
      <c r="G366" s="25">
        <f t="shared" ref="G366" si="5093">E366-K366</f>
        <v>-0.13500000000000001</v>
      </c>
      <c r="H366" s="23">
        <v>1.33</v>
      </c>
      <c r="I366" s="24">
        <f t="shared" ref="I366" si="5094">H366-H367</f>
        <v>-9.4999999999999973E-2</v>
      </c>
      <c r="J366" s="25">
        <f t="shared" ref="J366" si="5095">H366-K366</f>
        <v>-0.125</v>
      </c>
      <c r="K366" s="28">
        <v>1.4550000000000001</v>
      </c>
      <c r="L366" s="25">
        <f t="shared" ref="L366" si="5096">K366-K367</f>
        <v>-0.13500000000000001</v>
      </c>
      <c r="M366" s="28">
        <v>1.6379999999999999</v>
      </c>
      <c r="N366" s="24">
        <f t="shared" ref="N366" si="5097">M366-M367</f>
        <v>-1.5000000000000124E-2</v>
      </c>
      <c r="O366" s="24">
        <f t="shared" ref="O366" si="5098">M366-K366</f>
        <v>0.18299999999999983</v>
      </c>
      <c r="P366" s="25">
        <f>P365-P370</f>
        <v>-2.7200000000000335E-2</v>
      </c>
      <c r="Q366" s="28">
        <v>10.43</v>
      </c>
      <c r="R366" s="25">
        <f t="shared" ref="R366" si="5099">Q366-Q367</f>
        <v>-5.0000000000007816E-3</v>
      </c>
      <c r="S366" s="18">
        <v>1.0729</v>
      </c>
      <c r="T366" s="8">
        <v>29.771000000000001</v>
      </c>
      <c r="U366" s="17">
        <f t="shared" si="4865"/>
        <v>9.3610000000000007</v>
      </c>
      <c r="V366" s="3">
        <f t="shared" ref="V366" si="5100">U366-U367</f>
        <v>0.26400000000000112</v>
      </c>
      <c r="W366" s="5"/>
      <c r="X366" s="12">
        <v>83.57</v>
      </c>
      <c r="Y366" s="10">
        <f>Y365-Y370</f>
        <v>-0.57800000000003138</v>
      </c>
      <c r="Z366" s="10"/>
      <c r="AA366" s="10">
        <f t="shared" si="4839"/>
        <v>8.7919999999999998</v>
      </c>
      <c r="AB366" s="10">
        <f t="shared" si="4840"/>
        <v>7.7230000000000008</v>
      </c>
      <c r="AC366" s="36">
        <f t="shared" si="4992"/>
        <v>-0.30799999999999983</v>
      </c>
      <c r="AD366" s="36">
        <f t="shared" si="4993"/>
        <v>-0.18299999999999983</v>
      </c>
      <c r="AE366" s="36">
        <f t="shared" si="4994"/>
        <v>1.0689999999999991</v>
      </c>
      <c r="AF366" s="36">
        <f t="shared" si="4995"/>
        <v>1.8836999999999997</v>
      </c>
      <c r="AG366" s="36">
        <v>1.339</v>
      </c>
      <c r="AH366" s="36">
        <v>0.65200000000000002</v>
      </c>
      <c r="AI366" s="36">
        <f t="shared" si="4996"/>
        <v>7.2073</v>
      </c>
      <c r="AJ366" s="36">
        <f t="shared" si="4997"/>
        <v>6.8253000000000013</v>
      </c>
    </row>
    <row r="367" spans="3:36" s="6" customFormat="1" ht="18" customHeight="1" x14ac:dyDescent="0.3">
      <c r="C367" s="50" t="str">
        <f t="shared" si="4655"/>
        <v>04W4</v>
      </c>
      <c r="D367" s="13">
        <v>45406</v>
      </c>
      <c r="E367" s="23">
        <v>1.41</v>
      </c>
      <c r="F367" s="24">
        <f t="shared" ref="F367" si="5101">E367-E368</f>
        <v>-4.0000000000000036E-2</v>
      </c>
      <c r="G367" s="25">
        <f t="shared" ref="G367" si="5102">E367-K367</f>
        <v>-0.18000000000000016</v>
      </c>
      <c r="H367" s="23">
        <v>1.425</v>
      </c>
      <c r="I367" s="24">
        <f t="shared" ref="I367" si="5103">H367-H368</f>
        <v>-3.0000000000000027E-2</v>
      </c>
      <c r="J367" s="25">
        <f t="shared" ref="J367" si="5104">H367-K367</f>
        <v>-0.16500000000000004</v>
      </c>
      <c r="K367" s="28">
        <v>1.59</v>
      </c>
      <c r="L367" s="25">
        <f t="shared" ref="L367" si="5105">K367-K368</f>
        <v>0</v>
      </c>
      <c r="M367" s="28">
        <v>1.653</v>
      </c>
      <c r="N367" s="24">
        <f t="shared" ref="N367" si="5106">M367-M368</f>
        <v>-0.15900000000000003</v>
      </c>
      <c r="O367" s="24">
        <f t="shared" ref="O367" si="5107">M367-K367</f>
        <v>6.2999999999999945E-2</v>
      </c>
      <c r="P367" s="27"/>
      <c r="Q367" s="28">
        <v>10.435</v>
      </c>
      <c r="R367" s="25">
        <f t="shared" ref="R367" si="5108">Q367-Q368</f>
        <v>0.21000000000000085</v>
      </c>
      <c r="S367" s="18">
        <v>1.0697000000000001</v>
      </c>
      <c r="T367" s="8">
        <v>29.018000000000001</v>
      </c>
      <c r="U367" s="17">
        <f t="shared" si="4865"/>
        <v>9.0969999999999995</v>
      </c>
      <c r="V367" s="3">
        <f t="shared" ref="V367" si="5109">U367-U368</f>
        <v>0.18599999999999994</v>
      </c>
      <c r="W367" s="5"/>
      <c r="X367" s="12">
        <v>82.81</v>
      </c>
      <c r="Y367" s="10"/>
      <c r="Z367" s="10"/>
      <c r="AA367" s="10">
        <f t="shared" si="4839"/>
        <v>8.782</v>
      </c>
      <c r="AB367" s="10">
        <f t="shared" si="4840"/>
        <v>7.4439999999999991</v>
      </c>
      <c r="AC367" s="36">
        <f t="shared" si="4992"/>
        <v>-0.22799999999999998</v>
      </c>
      <c r="AD367" s="36">
        <f t="shared" si="4993"/>
        <v>-6.2999999999999945E-2</v>
      </c>
      <c r="AE367" s="36">
        <f t="shared" si="4994"/>
        <v>1.338000000000001</v>
      </c>
      <c r="AF367" s="36">
        <f t="shared" si="4995"/>
        <v>1.9009499999999999</v>
      </c>
      <c r="AG367" s="36">
        <v>1.3720000000000001</v>
      </c>
      <c r="AH367" s="36">
        <v>0.66700000000000004</v>
      </c>
      <c r="AI367" s="36">
        <f t="shared" si="4996"/>
        <v>7.1620500000000007</v>
      </c>
      <c r="AJ367" s="36">
        <f t="shared" si="4997"/>
        <v>6.5290499999999998</v>
      </c>
    </row>
    <row r="368" spans="3:36" s="6" customFormat="1" ht="18" customHeight="1" x14ac:dyDescent="0.3">
      <c r="C368" s="50" t="str">
        <f t="shared" si="4655"/>
        <v>04W4</v>
      </c>
      <c r="D368" s="13">
        <v>45405</v>
      </c>
      <c r="E368" s="23">
        <v>1.45</v>
      </c>
      <c r="F368" s="24">
        <f t="shared" ref="F368" si="5110">E368-E369</f>
        <v>-5.0000000000000044E-2</v>
      </c>
      <c r="G368" s="25">
        <f t="shared" ref="G368" si="5111">E368-K368</f>
        <v>-0.14000000000000012</v>
      </c>
      <c r="H368" s="23">
        <v>1.4550000000000001</v>
      </c>
      <c r="I368" s="24">
        <f t="shared" ref="I368" si="5112">H368-H369</f>
        <v>-2.4999999999999911E-2</v>
      </c>
      <c r="J368" s="25">
        <f t="shared" ref="J368" si="5113">H368-K368</f>
        <v>-0.13500000000000001</v>
      </c>
      <c r="K368" s="28">
        <v>1.59</v>
      </c>
      <c r="L368" s="25">
        <f t="shared" ref="L368" si="5114">K368-K369</f>
        <v>-3.9999999999999813E-2</v>
      </c>
      <c r="M368" s="28">
        <v>1.8120000000000001</v>
      </c>
      <c r="N368" s="24">
        <f t="shared" ref="N368" si="5115">M368-M369</f>
        <v>2.100000000000013E-2</v>
      </c>
      <c r="O368" s="24">
        <f t="shared" ref="O368" si="5116">M368-K368</f>
        <v>0.22199999999999998</v>
      </c>
      <c r="P368" s="27"/>
      <c r="Q368" s="28">
        <v>10.225</v>
      </c>
      <c r="R368" s="25">
        <f t="shared" ref="R368" si="5117">Q368-Q369</f>
        <v>-0.30499999999999972</v>
      </c>
      <c r="S368" s="18">
        <v>1.0699000000000001</v>
      </c>
      <c r="T368" s="8">
        <v>28.417000000000002</v>
      </c>
      <c r="U368" s="17">
        <f t="shared" si="4865"/>
        <v>8.9109999999999996</v>
      </c>
      <c r="V368" s="3">
        <f t="shared" ref="V368" si="5118">U368-U369</f>
        <v>-0.24099999999999966</v>
      </c>
      <c r="W368" s="5"/>
      <c r="X368" s="12">
        <v>83.36</v>
      </c>
      <c r="Y368" s="10"/>
      <c r="Z368" s="10"/>
      <c r="AA368" s="10">
        <f t="shared" si="4839"/>
        <v>8.4130000000000003</v>
      </c>
      <c r="AB368" s="10">
        <f t="shared" si="4840"/>
        <v>7.0989999999999993</v>
      </c>
      <c r="AC368" s="36">
        <f t="shared" si="4992"/>
        <v>-0.35699999999999998</v>
      </c>
      <c r="AD368" s="36">
        <f t="shared" si="4993"/>
        <v>-0.22199999999999998</v>
      </c>
      <c r="AE368" s="36">
        <f t="shared" si="4994"/>
        <v>1.3140000000000001</v>
      </c>
      <c r="AF368" s="36">
        <f t="shared" si="4995"/>
        <v>2.0838000000000001</v>
      </c>
      <c r="AG368" s="36">
        <v>1.3660000000000001</v>
      </c>
      <c r="AH368" s="36">
        <v>0.66400000000000003</v>
      </c>
      <c r="AI368" s="36">
        <f t="shared" si="4996"/>
        <v>6.7751999999999999</v>
      </c>
      <c r="AJ368" s="36">
        <f t="shared" si="4997"/>
        <v>6.1631999999999998</v>
      </c>
    </row>
    <row r="369" spans="3:36" s="6" customFormat="1" ht="18" customHeight="1" x14ac:dyDescent="0.3">
      <c r="C369" s="50" t="str">
        <f t="shared" si="4655"/>
        <v>04W4</v>
      </c>
      <c r="D369" s="13">
        <v>45404</v>
      </c>
      <c r="E369" s="23">
        <v>1.5</v>
      </c>
      <c r="F369" s="24">
        <f t="shared" ref="F369" si="5119">E369-E370</f>
        <v>0.10000000000000009</v>
      </c>
      <c r="G369" s="25">
        <f t="shared" ref="G369" si="5120">E369-K369</f>
        <v>-0.12999999999999989</v>
      </c>
      <c r="H369" s="23">
        <v>1.48</v>
      </c>
      <c r="I369" s="24">
        <f t="shared" ref="I369" si="5121">H369-H370</f>
        <v>9.4999999999999973E-2</v>
      </c>
      <c r="J369" s="25">
        <f t="shared" ref="J369" si="5122">H369-K369</f>
        <v>-0.14999999999999991</v>
      </c>
      <c r="K369" s="28">
        <v>1.63</v>
      </c>
      <c r="L369" s="25">
        <f t="shared" ref="L369" si="5123">K369-K370</f>
        <v>0.17999999999999994</v>
      </c>
      <c r="M369" s="28">
        <v>1.7909999999999999</v>
      </c>
      <c r="N369" s="24">
        <f t="shared" ref="N369" si="5124">M369-M370</f>
        <v>3.8999999999999924E-2</v>
      </c>
      <c r="O369" s="24">
        <f t="shared" ref="O369" si="5125">M369-K369</f>
        <v>0.16100000000000003</v>
      </c>
      <c r="P369" s="27"/>
      <c r="Q369" s="28">
        <v>10.53</v>
      </c>
      <c r="R369" s="25">
        <f t="shared" ref="R369" si="5126">Q369-Q370</f>
        <v>2.9999999999999361E-2</v>
      </c>
      <c r="S369" s="18">
        <v>1.0653999999999999</v>
      </c>
      <c r="T369" s="8">
        <v>29.31</v>
      </c>
      <c r="U369" s="17">
        <f t="shared" si="4865"/>
        <v>9.1519999999999992</v>
      </c>
      <c r="V369" s="3">
        <f t="shared" ref="V369" si="5127">U369-U370</f>
        <v>-0.45199999999999996</v>
      </c>
      <c r="W369" s="5"/>
      <c r="X369" s="12">
        <v>82.85</v>
      </c>
      <c r="Y369" s="10"/>
      <c r="Z369" s="10"/>
      <c r="AA369" s="10">
        <f t="shared" si="4839"/>
        <v>8.738999999999999</v>
      </c>
      <c r="AB369" s="10">
        <f t="shared" si="4840"/>
        <v>7.3609999999999989</v>
      </c>
      <c r="AC369" s="36">
        <f t="shared" si="4992"/>
        <v>-0.31099999999999994</v>
      </c>
      <c r="AD369" s="36">
        <f t="shared" si="4993"/>
        <v>-0.16100000000000003</v>
      </c>
      <c r="AE369" s="36">
        <f t="shared" si="4994"/>
        <v>1.3780000000000001</v>
      </c>
      <c r="AF369" s="36">
        <f t="shared" si="4995"/>
        <v>2.0596499999999995</v>
      </c>
      <c r="AG369" s="36">
        <v>1.375</v>
      </c>
      <c r="AH369" s="36">
        <v>0.66900000000000004</v>
      </c>
      <c r="AI369" s="36">
        <f t="shared" si="4996"/>
        <v>7.0953499999999998</v>
      </c>
      <c r="AJ369" s="36">
        <f t="shared" si="4997"/>
        <v>6.4233499999999992</v>
      </c>
    </row>
    <row r="370" spans="3:36" s="6" customFormat="1" ht="18" customHeight="1" x14ac:dyDescent="0.3">
      <c r="C370" s="50" t="str">
        <f t="shared" si="4655"/>
        <v>04W3</v>
      </c>
      <c r="D370" s="13">
        <v>45401</v>
      </c>
      <c r="E370" s="23">
        <v>1.4</v>
      </c>
      <c r="F370" s="24">
        <f t="shared" ref="F370" si="5128">E370-E371</f>
        <v>-3.0000000000000027E-2</v>
      </c>
      <c r="G370" s="25">
        <f t="shared" ref="G370" si="5129">E370-K370</f>
        <v>-5.0000000000000044E-2</v>
      </c>
      <c r="H370" s="23">
        <v>1.385</v>
      </c>
      <c r="I370" s="24">
        <f t="shared" ref="I370" si="5130">H370-H371</f>
        <v>-1.0000000000000009E-2</v>
      </c>
      <c r="J370" s="25">
        <f t="shared" ref="J370" si="5131">H370-K370</f>
        <v>-6.4999999999999947E-2</v>
      </c>
      <c r="K370" s="28">
        <v>1.45</v>
      </c>
      <c r="L370" s="25">
        <f t="shared" ref="L370" si="5132">K370-K371</f>
        <v>-0.12000000000000011</v>
      </c>
      <c r="M370" s="28">
        <v>1.752</v>
      </c>
      <c r="N370" s="24">
        <f t="shared" ref="N370" si="5133">M370-M371</f>
        <v>-4.9999999999998934E-3</v>
      </c>
      <c r="O370" s="24">
        <f t="shared" ref="O370" si="5134">M370-K370</f>
        <v>0.30200000000000005</v>
      </c>
      <c r="P370" s="32">
        <f>AVERAGE(M370:M374)</f>
        <v>1.7288000000000001</v>
      </c>
      <c r="Q370" s="28">
        <v>10.5</v>
      </c>
      <c r="R370" s="25">
        <f t="shared" ref="R370" si="5135">Q370-Q371</f>
        <v>-0.38000000000000078</v>
      </c>
      <c r="S370" s="18">
        <v>1.0653999999999999</v>
      </c>
      <c r="T370" s="8">
        <v>30.757999999999999</v>
      </c>
      <c r="U370" s="17">
        <f t="shared" si="4865"/>
        <v>9.6039999999999992</v>
      </c>
      <c r="V370" s="3">
        <f t="shared" ref="V370" si="5136">U370-U371</f>
        <v>-0.4740000000000002</v>
      </c>
      <c r="W370" s="5"/>
      <c r="X370" s="12">
        <v>83.14</v>
      </c>
      <c r="Y370" s="15">
        <f>AVERAGE(X370:X374)</f>
        <v>83.866000000000014</v>
      </c>
      <c r="Z370" s="10"/>
      <c r="AA370" s="10">
        <f t="shared" si="4839"/>
        <v>8.7479999999999993</v>
      </c>
      <c r="AB370" s="10">
        <f t="shared" si="4840"/>
        <v>7.8519999999999994</v>
      </c>
      <c r="AC370" s="36">
        <f t="shared" si="4992"/>
        <v>-0.36699999999999999</v>
      </c>
      <c r="AD370" s="36">
        <f t="shared" si="4993"/>
        <v>-0.30200000000000005</v>
      </c>
      <c r="AE370" s="36">
        <f t="shared" si="4994"/>
        <v>0.8960000000000008</v>
      </c>
      <c r="AF370" s="36">
        <f t="shared" si="4995"/>
        <v>2.0147999999999997</v>
      </c>
      <c r="AG370" s="38">
        <v>1.375</v>
      </c>
      <c r="AH370" s="38">
        <v>0.67600000000000005</v>
      </c>
      <c r="AI370" s="36">
        <f t="shared" si="4996"/>
        <v>7.1102000000000007</v>
      </c>
      <c r="AJ370" s="36">
        <f t="shared" si="4997"/>
        <v>6.9131999999999998</v>
      </c>
    </row>
    <row r="371" spans="3:36" s="6" customFormat="1" ht="18" customHeight="1" x14ac:dyDescent="0.3">
      <c r="C371" s="50" t="str">
        <f t="shared" si="4655"/>
        <v>04W3</v>
      </c>
      <c r="D371" s="13">
        <v>45400</v>
      </c>
      <c r="E371" s="23">
        <v>1.43</v>
      </c>
      <c r="F371" s="24">
        <f t="shared" ref="F371" si="5137">E371-E372</f>
        <v>7.4999999999999956E-2</v>
      </c>
      <c r="G371" s="25">
        <f t="shared" ref="G371" si="5138">E371-K371</f>
        <v>-0.14000000000000012</v>
      </c>
      <c r="H371" s="23">
        <v>1.395</v>
      </c>
      <c r="I371" s="24">
        <f t="shared" ref="I371" si="5139">H371-H372</f>
        <v>7.4999999999999956E-2</v>
      </c>
      <c r="J371" s="25">
        <f t="shared" ref="J371" si="5140">H371-K371</f>
        <v>-0.17500000000000004</v>
      </c>
      <c r="K371" s="28">
        <v>1.57</v>
      </c>
      <c r="L371" s="25">
        <f t="shared" ref="L371" si="5141">K371-K372</f>
        <v>7.0000000000000062E-2</v>
      </c>
      <c r="M371" s="28">
        <v>1.7569999999999999</v>
      </c>
      <c r="N371" s="24">
        <f t="shared" ref="N371" si="5142">M371-M372</f>
        <v>4.4999999999999929E-2</v>
      </c>
      <c r="O371" s="24">
        <f t="shared" ref="O371" si="5143">M371-K371</f>
        <v>0.18699999999999983</v>
      </c>
      <c r="P371" s="25">
        <f>P370-P375</f>
        <v>-9.8199999999999843E-2</v>
      </c>
      <c r="Q371" s="28">
        <v>10.88</v>
      </c>
      <c r="R371" s="25">
        <f t="shared" ref="R371" si="5144">Q371-Q372</f>
        <v>0.13500000000000156</v>
      </c>
      <c r="S371" s="18">
        <v>1.0643</v>
      </c>
      <c r="T371" s="8">
        <v>32.308999999999997</v>
      </c>
      <c r="U371" s="17">
        <f t="shared" si="4865"/>
        <v>10.077999999999999</v>
      </c>
      <c r="V371" s="3">
        <f t="shared" ref="V371" si="5145">U371-U372</f>
        <v>0.29199999999999982</v>
      </c>
      <c r="W371" s="5"/>
      <c r="X371" s="12">
        <v>82.73</v>
      </c>
      <c r="Y371" s="10">
        <f>Y370-Y375</f>
        <v>-1.8439999999999941</v>
      </c>
      <c r="Z371" s="10"/>
      <c r="AA371" s="10">
        <f t="shared" si="4839"/>
        <v>9.1230000000000011</v>
      </c>
      <c r="AB371" s="10">
        <f t="shared" si="4840"/>
        <v>8.3209999999999997</v>
      </c>
      <c r="AC371" s="36">
        <f t="shared" si="4992"/>
        <v>-0.36199999999999988</v>
      </c>
      <c r="AD371" s="36">
        <f t="shared" si="4993"/>
        <v>-0.18699999999999983</v>
      </c>
      <c r="AE371" s="36">
        <f t="shared" si="4994"/>
        <v>0.80200000000000138</v>
      </c>
      <c r="AF371" s="36">
        <f t="shared" si="4995"/>
        <v>2.0205499999999996</v>
      </c>
      <c r="AG371" s="38">
        <v>1.3859999999999999</v>
      </c>
      <c r="AH371" s="38">
        <v>0.68500000000000005</v>
      </c>
      <c r="AI371" s="36">
        <f t="shared" si="4996"/>
        <v>7.4734500000000006</v>
      </c>
      <c r="AJ371" s="36">
        <f t="shared" si="4997"/>
        <v>7.3724499999999988</v>
      </c>
    </row>
    <row r="372" spans="3:36" s="6" customFormat="1" ht="18" customHeight="1" x14ac:dyDescent="0.3">
      <c r="C372" s="50" t="str">
        <f t="shared" si="4655"/>
        <v>04W3</v>
      </c>
      <c r="D372" s="13">
        <v>45399</v>
      </c>
      <c r="E372" s="23">
        <v>1.355</v>
      </c>
      <c r="F372" s="24">
        <f t="shared" ref="F372" si="5146">E372-E373</f>
        <v>8.4999999999999964E-2</v>
      </c>
      <c r="G372" s="25">
        <f t="shared" ref="G372" si="5147">E372-K372</f>
        <v>-0.14500000000000002</v>
      </c>
      <c r="H372" s="23">
        <v>1.32</v>
      </c>
      <c r="I372" s="24">
        <f t="shared" ref="I372" si="5148">H372-H373</f>
        <v>6.0000000000000053E-2</v>
      </c>
      <c r="J372" s="25">
        <f t="shared" ref="J372" si="5149">H372-K372</f>
        <v>-0.17999999999999994</v>
      </c>
      <c r="K372" s="28">
        <v>1.5</v>
      </c>
      <c r="L372" s="25">
        <f t="shared" ref="L372" si="5150">K372-K373</f>
        <v>0.1100000000000001</v>
      </c>
      <c r="M372" s="28">
        <v>1.712</v>
      </c>
      <c r="N372" s="24">
        <f t="shared" ref="N372" si="5151">M372-M373</f>
        <v>-2.0000000000000018E-2</v>
      </c>
      <c r="O372" s="24">
        <f t="shared" ref="O372" si="5152">M372-K372</f>
        <v>0.21199999999999997</v>
      </c>
      <c r="P372" s="27"/>
      <c r="Q372" s="28">
        <v>10.744999999999999</v>
      </c>
      <c r="R372" s="25">
        <f t="shared" ref="R372" si="5153">Q372-Q373</f>
        <v>-0.51500000000000057</v>
      </c>
      <c r="S372" s="18">
        <v>1.0670999999999999</v>
      </c>
      <c r="T372" s="8">
        <v>31.289000000000001</v>
      </c>
      <c r="U372" s="17">
        <f t="shared" si="4865"/>
        <v>9.7859999999999996</v>
      </c>
      <c r="V372" s="3">
        <f t="shared" ref="V372" si="5154">U372-U373</f>
        <v>-0.5259999999999998</v>
      </c>
      <c r="W372" s="5"/>
      <c r="X372" s="12">
        <v>82.69</v>
      </c>
      <c r="Y372" s="10"/>
      <c r="Z372" s="10"/>
      <c r="AA372" s="10">
        <f t="shared" si="4839"/>
        <v>9.0329999999999995</v>
      </c>
      <c r="AB372" s="10">
        <f t="shared" si="4840"/>
        <v>8.0739999999999998</v>
      </c>
      <c r="AC372" s="36">
        <f t="shared" si="4992"/>
        <v>-0.3919999999999999</v>
      </c>
      <c r="AD372" s="36">
        <f t="shared" si="4993"/>
        <v>-0.21199999999999997</v>
      </c>
      <c r="AE372" s="36">
        <f t="shared" si="4994"/>
        <v>0.95899999999999963</v>
      </c>
      <c r="AF372" s="36">
        <f t="shared" si="4995"/>
        <v>1.9687999999999999</v>
      </c>
      <c r="AG372" s="38">
        <v>1.3420000000000001</v>
      </c>
      <c r="AH372" s="38">
        <v>0.65700000000000003</v>
      </c>
      <c r="AI372" s="36">
        <f t="shared" si="4996"/>
        <v>7.4341999999999988</v>
      </c>
      <c r="AJ372" s="36">
        <f t="shared" si="4997"/>
        <v>7.1601999999999997</v>
      </c>
    </row>
    <row r="373" spans="3:36" s="6" customFormat="1" ht="18" customHeight="1" x14ac:dyDescent="0.3">
      <c r="C373" s="50" t="str">
        <f t="shared" si="4655"/>
        <v>04W3</v>
      </c>
      <c r="D373" s="13">
        <v>45398</v>
      </c>
      <c r="E373" s="23">
        <v>1.27</v>
      </c>
      <c r="F373" s="24">
        <f t="shared" ref="F373" si="5155">E373-E374</f>
        <v>2.0000000000000018E-2</v>
      </c>
      <c r="G373" s="25">
        <f t="shared" ref="G373" si="5156">E373-K373</f>
        <v>-0.11999999999999988</v>
      </c>
      <c r="H373" s="23">
        <v>1.26</v>
      </c>
      <c r="I373" s="24">
        <f t="shared" ref="I373" si="5157">H373-H374</f>
        <v>5.0000000000000044E-2</v>
      </c>
      <c r="J373" s="25">
        <f t="shared" ref="J373" si="5158">H373-K373</f>
        <v>-0.12999999999999989</v>
      </c>
      <c r="K373" s="28">
        <v>1.39</v>
      </c>
      <c r="L373" s="25">
        <f t="shared" ref="L373" si="5159">K373-K374</f>
        <v>3.499999999999992E-2</v>
      </c>
      <c r="M373" s="28">
        <v>1.732</v>
      </c>
      <c r="N373" s="24">
        <f t="shared" ref="N373" si="5160">M373-M374</f>
        <v>4.0999999999999925E-2</v>
      </c>
      <c r="O373" s="24">
        <f t="shared" ref="O373" si="5161">M373-K373</f>
        <v>0.34200000000000008</v>
      </c>
      <c r="P373" s="27"/>
      <c r="Q373" s="28">
        <v>11.26</v>
      </c>
      <c r="R373" s="25">
        <f t="shared" ref="R373" si="5162">Q373-Q374</f>
        <v>1.5730000000000004</v>
      </c>
      <c r="S373" s="18">
        <v>1.0617000000000001</v>
      </c>
      <c r="T373" s="8">
        <v>33.139000000000003</v>
      </c>
      <c r="U373" s="17">
        <f t="shared" si="4865"/>
        <v>10.311999999999999</v>
      </c>
      <c r="V373" s="3">
        <f t="shared" ref="V373" si="5163">U373-U374</f>
        <v>0.6169999999999991</v>
      </c>
      <c r="W373" s="5"/>
      <c r="X373" s="12">
        <v>85.36</v>
      </c>
      <c r="Y373" s="10"/>
      <c r="Z373" s="10"/>
      <c r="AA373" s="10">
        <f t="shared" si="4839"/>
        <v>9.5280000000000005</v>
      </c>
      <c r="AB373" s="10">
        <f t="shared" si="4840"/>
        <v>8.58</v>
      </c>
      <c r="AC373" s="36">
        <f t="shared" si="4992"/>
        <v>-0.47199999999999998</v>
      </c>
      <c r="AD373" s="36">
        <f t="shared" si="4993"/>
        <v>-0.34200000000000008</v>
      </c>
      <c r="AE373" s="36">
        <f t="shared" si="4994"/>
        <v>0.9480000000000004</v>
      </c>
      <c r="AF373" s="36">
        <f t="shared" si="4995"/>
        <v>1.9917999999999998</v>
      </c>
      <c r="AG373" s="38">
        <v>1.357</v>
      </c>
      <c r="AH373" s="38">
        <v>0.66500000000000004</v>
      </c>
      <c r="AI373" s="36">
        <f t="shared" si="4996"/>
        <v>7.9112</v>
      </c>
      <c r="AJ373" s="36">
        <f t="shared" si="4997"/>
        <v>7.6551999999999998</v>
      </c>
    </row>
    <row r="374" spans="3:36" s="6" customFormat="1" ht="18" customHeight="1" x14ac:dyDescent="0.3">
      <c r="C374" s="50" t="str">
        <f t="shared" si="4655"/>
        <v>04W3</v>
      </c>
      <c r="D374" s="13">
        <v>45397</v>
      </c>
      <c r="E374" s="23">
        <v>1.25</v>
      </c>
      <c r="F374" s="24">
        <f t="shared" ref="F374" si="5164">E374-E375</f>
        <v>8.0000000000000071E-2</v>
      </c>
      <c r="G374" s="25">
        <f t="shared" ref="G374:G379" si="5165">E374-K374</f>
        <v>-0.10499999999999998</v>
      </c>
      <c r="H374" s="23">
        <v>1.21</v>
      </c>
      <c r="I374" s="24">
        <f t="shared" ref="I374" si="5166">H374-H375</f>
        <v>3.0000000000000027E-2</v>
      </c>
      <c r="J374" s="25">
        <f t="shared" ref="J374:J379" si="5167">H374-K374</f>
        <v>-0.14500000000000002</v>
      </c>
      <c r="K374" s="28">
        <v>1.355</v>
      </c>
      <c r="L374" s="25">
        <f t="shared" ref="L374" si="5168">K374-K375</f>
        <v>2.0000000000000018E-2</v>
      </c>
      <c r="M374" s="28">
        <v>1.6910000000000001</v>
      </c>
      <c r="N374" s="24">
        <f t="shared" ref="N374" si="5169">M374-M375</f>
        <v>-7.8999999999999959E-2</v>
      </c>
      <c r="O374" s="24">
        <f t="shared" ref="O374:O379" si="5170">M374-K374</f>
        <v>0.33600000000000008</v>
      </c>
      <c r="P374" s="27"/>
      <c r="Q374" s="28">
        <v>9.6869999999999994</v>
      </c>
      <c r="R374" s="25">
        <f t="shared" ref="R374" si="5171">Q374-Q375</f>
        <v>4.1999999999999815E-2</v>
      </c>
      <c r="S374" s="18">
        <v>1.0622</v>
      </c>
      <c r="T374" s="8">
        <v>31.143000000000001</v>
      </c>
      <c r="U374" s="17">
        <f t="shared" si="4865"/>
        <v>9.6950000000000003</v>
      </c>
      <c r="V374" s="3">
        <f t="shared" ref="V374" si="5172">U374-U375</f>
        <v>0.10999999999999943</v>
      </c>
      <c r="W374" s="5"/>
      <c r="X374" s="12">
        <v>85.41</v>
      </c>
      <c r="Y374" s="10"/>
      <c r="Z374" s="10"/>
      <c r="AA374" s="10">
        <f t="shared" si="4839"/>
        <v>7.9959999999999996</v>
      </c>
      <c r="AB374" s="10">
        <f t="shared" si="4840"/>
        <v>8.0039999999999996</v>
      </c>
      <c r="AC374" s="36">
        <f t="shared" si="4992"/>
        <v>-0.48100000000000009</v>
      </c>
      <c r="AD374" s="36">
        <f t="shared" si="4993"/>
        <v>-0.33600000000000008</v>
      </c>
      <c r="AE374" s="36">
        <f t="shared" si="4994"/>
        <v>-8.0000000000008953E-3</v>
      </c>
      <c r="AF374" s="36">
        <f t="shared" si="4995"/>
        <v>1.94465</v>
      </c>
      <c r="AG374" s="38">
        <v>1.31</v>
      </c>
      <c r="AH374" s="38">
        <v>0.65400000000000003</v>
      </c>
      <c r="AI374" s="36">
        <f t="shared" si="4996"/>
        <v>6.4323499999999996</v>
      </c>
      <c r="AJ374" s="36">
        <f t="shared" si="4997"/>
        <v>7.0963500000000002</v>
      </c>
    </row>
    <row r="375" spans="3:36" s="6" customFormat="1" ht="18" customHeight="1" x14ac:dyDescent="0.3">
      <c r="C375" s="50" t="str">
        <f t="shared" si="4655"/>
        <v>04W2</v>
      </c>
      <c r="D375" s="13">
        <v>45394</v>
      </c>
      <c r="E375" s="23">
        <v>1.17</v>
      </c>
      <c r="F375" s="24">
        <f t="shared" ref="F375" si="5173">E375-E376</f>
        <v>-0.20999999999999996</v>
      </c>
      <c r="G375" s="25">
        <f t="shared" si="5165"/>
        <v>-0.16500000000000004</v>
      </c>
      <c r="H375" s="23">
        <v>1.18</v>
      </c>
      <c r="I375" s="24">
        <f t="shared" ref="I375" si="5174">H375-H376</f>
        <v>-0.22999999999999998</v>
      </c>
      <c r="J375" s="25">
        <f t="shared" si="5167"/>
        <v>-0.15500000000000003</v>
      </c>
      <c r="K375" s="28">
        <v>1.335</v>
      </c>
      <c r="L375" s="25">
        <f t="shared" ref="L375" si="5175">K375-K376</f>
        <v>-0.27</v>
      </c>
      <c r="M375" s="28">
        <v>1.77</v>
      </c>
      <c r="N375" s="24">
        <f t="shared" ref="N375" si="5176">M375-M376</f>
        <v>6.0000000000000053E-3</v>
      </c>
      <c r="O375" s="24">
        <f t="shared" si="5170"/>
        <v>0.43500000000000005</v>
      </c>
      <c r="P375" s="32">
        <f>AVERAGE(M375:M379)</f>
        <v>1.827</v>
      </c>
      <c r="Q375" s="28">
        <v>9.6449999999999996</v>
      </c>
      <c r="R375" s="25">
        <f t="shared" ref="R375" si="5177">Q375-Q376</f>
        <v>3.5000000000000142E-2</v>
      </c>
      <c r="S375" s="18">
        <v>1.0642</v>
      </c>
      <c r="T375" s="8">
        <v>30.731999999999999</v>
      </c>
      <c r="U375" s="17">
        <f t="shared" si="4865"/>
        <v>9.5850000000000009</v>
      </c>
      <c r="V375" s="3">
        <f t="shared" ref="V375" si="5178">U375-U376</f>
        <v>0.35200000000000031</v>
      </c>
      <c r="W375" s="5"/>
      <c r="X375" s="12">
        <v>85.66</v>
      </c>
      <c r="Y375" s="15">
        <f>AVERAGE(X375:X379)</f>
        <v>85.710000000000008</v>
      </c>
      <c r="Z375" s="10"/>
      <c r="AA375" s="10">
        <f t="shared" si="4839"/>
        <v>7.875</v>
      </c>
      <c r="AB375" s="10">
        <f t="shared" si="4840"/>
        <v>7.8150000000000013</v>
      </c>
      <c r="AC375" s="36">
        <f t="shared" si="4992"/>
        <v>-0.59000000000000008</v>
      </c>
      <c r="AD375" s="36">
        <f t="shared" si="4993"/>
        <v>-0.43500000000000005</v>
      </c>
      <c r="AE375" s="36">
        <f t="shared" si="4994"/>
        <v>5.9999999999998721E-2</v>
      </c>
      <c r="AF375" s="36">
        <f t="shared" si="4995"/>
        <v>2.0354999999999999</v>
      </c>
      <c r="AG375" s="38">
        <v>1.3080000000000001</v>
      </c>
      <c r="AH375" s="38">
        <v>0.65400000000000003</v>
      </c>
      <c r="AI375" s="36">
        <f t="shared" si="4996"/>
        <v>6.3014999999999999</v>
      </c>
      <c r="AJ375" s="36">
        <f t="shared" si="4997"/>
        <v>6.8955000000000011</v>
      </c>
    </row>
    <row r="376" spans="3:36" s="6" customFormat="1" ht="18" customHeight="1" x14ac:dyDescent="0.3">
      <c r="C376" s="50" t="str">
        <f t="shared" si="4655"/>
        <v>04W2</v>
      </c>
      <c r="D376" s="13">
        <v>45393</v>
      </c>
      <c r="E376" s="23">
        <v>1.38</v>
      </c>
      <c r="F376" s="24">
        <f t="shared" ref="F376" si="5179">E376-E377</f>
        <v>-0.19000000000000017</v>
      </c>
      <c r="G376" s="25">
        <f t="shared" si="5165"/>
        <v>-0.22500000000000009</v>
      </c>
      <c r="H376" s="23">
        <v>1.41</v>
      </c>
      <c r="I376" s="24">
        <f t="shared" ref="I376" si="5180">H376-H377</f>
        <v>-0.15500000000000003</v>
      </c>
      <c r="J376" s="25">
        <f t="shared" si="5167"/>
        <v>-0.19500000000000006</v>
      </c>
      <c r="K376" s="28">
        <v>1.605</v>
      </c>
      <c r="L376" s="25">
        <f t="shared" ref="L376" si="5181">K376-K377</f>
        <v>-0.27499999999999991</v>
      </c>
      <c r="M376" s="28">
        <v>1.764</v>
      </c>
      <c r="N376" s="24">
        <f t="shared" ref="N376" si="5182">M376-M377</f>
        <v>-0.121</v>
      </c>
      <c r="O376" s="24">
        <f t="shared" si="5170"/>
        <v>0.15900000000000003</v>
      </c>
      <c r="P376" s="25">
        <f>P375-P380</f>
        <v>7.1999999999998732E-3</v>
      </c>
      <c r="Q376" s="28">
        <v>9.61</v>
      </c>
      <c r="R376" s="25">
        <f t="shared" ref="R376" si="5183">Q376-Q377</f>
        <v>2.4999999999998579E-2</v>
      </c>
      <c r="S376" s="18">
        <v>1.0724</v>
      </c>
      <c r="T376" s="8">
        <v>29.376999999999999</v>
      </c>
      <c r="U376" s="17">
        <f t="shared" si="4865"/>
        <v>9.2330000000000005</v>
      </c>
      <c r="V376" s="3">
        <f t="shared" ref="V376" si="5184">U376-U377</f>
        <v>0.70100000000000051</v>
      </c>
      <c r="W376" s="5"/>
      <c r="X376" s="12">
        <v>85.02</v>
      </c>
      <c r="Y376" s="10">
        <f>Y375-Y380</f>
        <v>0.15200000000000102</v>
      </c>
      <c r="Z376" s="10"/>
      <c r="AA376" s="10">
        <f t="shared" si="4839"/>
        <v>7.8459999999999992</v>
      </c>
      <c r="AB376" s="10">
        <f t="shared" si="4840"/>
        <v>7.4690000000000003</v>
      </c>
      <c r="AC376" s="36">
        <f t="shared" si="4992"/>
        <v>-0.35400000000000009</v>
      </c>
      <c r="AD376" s="36">
        <f t="shared" si="4993"/>
        <v>-0.15900000000000003</v>
      </c>
      <c r="AE376" s="36">
        <f t="shared" si="4994"/>
        <v>0.37699999999999889</v>
      </c>
      <c r="AF376" s="36">
        <f t="shared" si="4995"/>
        <v>2.0286</v>
      </c>
      <c r="AG376" s="38">
        <v>1.3069999999999999</v>
      </c>
      <c r="AH376" s="38">
        <v>0.64700000000000002</v>
      </c>
      <c r="AI376" s="36">
        <f t="shared" si="4996"/>
        <v>6.2744</v>
      </c>
      <c r="AJ376" s="36">
        <f t="shared" si="4997"/>
        <v>6.5574000000000003</v>
      </c>
    </row>
    <row r="377" spans="3:36" s="6" customFormat="1" ht="18" customHeight="1" x14ac:dyDescent="0.3">
      <c r="C377" s="50" t="str">
        <f t="shared" si="4655"/>
        <v>04W2</v>
      </c>
      <c r="D377" s="13">
        <v>45392</v>
      </c>
      <c r="E377" s="23">
        <v>1.57</v>
      </c>
      <c r="F377" s="24">
        <f t="shared" ref="F377" si="5185">E377-E378</f>
        <v>-4.9999999999998934E-3</v>
      </c>
      <c r="G377" s="25">
        <f t="shared" si="5165"/>
        <v>-0.30999999999999983</v>
      </c>
      <c r="H377" s="23">
        <v>1.5649999999999999</v>
      </c>
      <c r="I377" s="24">
        <f t="shared" ref="I377" si="5186">H377-H378</f>
        <v>-1.0000000000000009E-2</v>
      </c>
      <c r="J377" s="25">
        <f t="shared" si="5167"/>
        <v>-0.31499999999999995</v>
      </c>
      <c r="K377" s="28">
        <v>1.88</v>
      </c>
      <c r="L377" s="25">
        <f t="shared" ref="L377" si="5187">K377-K378</f>
        <v>4.9999999999999822E-2</v>
      </c>
      <c r="M377" s="28">
        <v>1.885</v>
      </c>
      <c r="N377" s="24">
        <f t="shared" ref="N377" si="5188">M377-M378</f>
        <v>1.2999999999999901E-2</v>
      </c>
      <c r="O377" s="24">
        <f t="shared" si="5170"/>
        <v>5.0000000000001155E-3</v>
      </c>
      <c r="P377" s="27"/>
      <c r="Q377" s="28">
        <v>9.5850000000000009</v>
      </c>
      <c r="R377" s="25">
        <f t="shared" ref="R377" si="5189">Q377-Q378</f>
        <v>0</v>
      </c>
      <c r="S377" s="18">
        <v>1.0742</v>
      </c>
      <c r="T377" s="8">
        <v>27.1</v>
      </c>
      <c r="U377" s="17">
        <f t="shared" si="4865"/>
        <v>8.532</v>
      </c>
      <c r="V377" s="3">
        <f t="shared" ref="V377" si="5190">U377-U378</f>
        <v>-0.16900000000000048</v>
      </c>
      <c r="W377" s="5"/>
      <c r="X377" s="12">
        <v>86.21</v>
      </c>
      <c r="Y377" s="10"/>
      <c r="Z377" s="10"/>
      <c r="AA377" s="10">
        <f t="shared" si="4839"/>
        <v>7.7000000000000011</v>
      </c>
      <c r="AB377" s="10">
        <f t="shared" si="4840"/>
        <v>6.6470000000000002</v>
      </c>
      <c r="AC377" s="36">
        <f t="shared" si="4992"/>
        <v>-0.32000000000000006</v>
      </c>
      <c r="AD377" s="36">
        <f t="shared" si="4993"/>
        <v>-5.0000000000001155E-3</v>
      </c>
      <c r="AE377" s="36">
        <f t="shared" si="4994"/>
        <v>1.0530000000000008</v>
      </c>
      <c r="AF377" s="36">
        <f t="shared" si="4995"/>
        <v>2.1677499999999998</v>
      </c>
      <c r="AG377" s="38">
        <v>1.3129999999999999</v>
      </c>
      <c r="AH377" s="38">
        <v>0.63900000000000001</v>
      </c>
      <c r="AI377" s="36">
        <f t="shared" si="4996"/>
        <v>6.1042500000000013</v>
      </c>
      <c r="AJ377" s="36">
        <f t="shared" si="4997"/>
        <v>5.72525</v>
      </c>
    </row>
    <row r="378" spans="3:36" s="6" customFormat="1" ht="18" customHeight="1" x14ac:dyDescent="0.3">
      <c r="C378" s="50" t="str">
        <f t="shared" si="4655"/>
        <v>04W2</v>
      </c>
      <c r="D378" s="13">
        <v>45391</v>
      </c>
      <c r="E378" s="23">
        <v>1.575</v>
      </c>
      <c r="F378" s="24">
        <f t="shared" ref="F378" si="5191">E378-E379</f>
        <v>0.14500000000000002</v>
      </c>
      <c r="G378" s="25">
        <f t="shared" si="5165"/>
        <v>-0.25500000000000012</v>
      </c>
      <c r="H378" s="23">
        <v>1.575</v>
      </c>
      <c r="I378" s="24">
        <f t="shared" ref="I378" si="5192">H378-H379</f>
        <v>0.12999999999999989</v>
      </c>
      <c r="J378" s="25">
        <f t="shared" si="5167"/>
        <v>-0.25500000000000012</v>
      </c>
      <c r="K378" s="28">
        <v>1.83</v>
      </c>
      <c r="L378" s="25">
        <f t="shared" ref="L378" si="5193">K378-K379</f>
        <v>0.1100000000000001</v>
      </c>
      <c r="M378" s="28">
        <v>1.8720000000000001</v>
      </c>
      <c r="N378" s="24">
        <f t="shared" ref="N378" si="5194">M378-M379</f>
        <v>2.8000000000000025E-2</v>
      </c>
      <c r="O378" s="24">
        <f t="shared" si="5170"/>
        <v>4.2000000000000037E-2</v>
      </c>
      <c r="P378" s="27"/>
      <c r="Q378" s="28">
        <v>9.5850000000000009</v>
      </c>
      <c r="R378" s="25">
        <f t="shared" ref="R378" si="5195">Q378-Q379</f>
        <v>1.0000000000001563E-2</v>
      </c>
      <c r="S378" s="18">
        <v>1.0854999999999999</v>
      </c>
      <c r="T378" s="8">
        <v>27.350999999999999</v>
      </c>
      <c r="U378" s="17">
        <f t="shared" si="4865"/>
        <v>8.7010000000000005</v>
      </c>
      <c r="V378" s="3">
        <f t="shared" ref="V378" si="5196">U378-U379</f>
        <v>-0.17999999999999972</v>
      </c>
      <c r="W378" s="5"/>
      <c r="X378" s="12">
        <v>85.23</v>
      </c>
      <c r="Y378" s="10"/>
      <c r="Z378" s="10"/>
      <c r="AA378" s="10">
        <f t="shared" si="4839"/>
        <v>7.713000000000001</v>
      </c>
      <c r="AB378" s="10">
        <f t="shared" si="4840"/>
        <v>6.8290000000000006</v>
      </c>
      <c r="AC378" s="36">
        <f t="shared" si="4992"/>
        <v>-0.29700000000000015</v>
      </c>
      <c r="AD378" s="36">
        <f t="shared" si="4993"/>
        <v>-4.2000000000000037E-2</v>
      </c>
      <c r="AE378" s="36">
        <f t="shared" si="4994"/>
        <v>0.88400000000000034</v>
      </c>
      <c r="AF378" s="36">
        <f t="shared" si="4995"/>
        <v>2.1528</v>
      </c>
      <c r="AG378" s="38">
        <v>1.3129999999999999</v>
      </c>
      <c r="AH378" s="38">
        <v>0.64200000000000002</v>
      </c>
      <c r="AI378" s="36">
        <f t="shared" si="4996"/>
        <v>6.1192000000000011</v>
      </c>
      <c r="AJ378" s="36">
        <f t="shared" si="4997"/>
        <v>5.9062000000000001</v>
      </c>
    </row>
    <row r="379" spans="3:36" s="6" customFormat="1" ht="18" customHeight="1" x14ac:dyDescent="0.3">
      <c r="C379" s="50" t="str">
        <f t="shared" si="4655"/>
        <v>04W2</v>
      </c>
      <c r="D379" s="13">
        <v>45390</v>
      </c>
      <c r="E379" s="23">
        <v>1.43</v>
      </c>
      <c r="F379" s="24">
        <f t="shared" ref="F379" si="5197">E379-E380</f>
        <v>5.9999999999999831E-2</v>
      </c>
      <c r="G379" s="25">
        <f t="shared" si="5165"/>
        <v>-0.29000000000000004</v>
      </c>
      <c r="H379" s="23">
        <v>1.4450000000000001</v>
      </c>
      <c r="I379" s="24">
        <f t="shared" ref="I379" si="5198">H379-H380</f>
        <v>6.5000000000000169E-2</v>
      </c>
      <c r="J379" s="25">
        <f t="shared" si="5167"/>
        <v>-0.27499999999999991</v>
      </c>
      <c r="K379" s="28">
        <v>1.72</v>
      </c>
      <c r="L379" s="25">
        <f t="shared" ref="L379" si="5199">K379-K380</f>
        <v>0.14500000000000002</v>
      </c>
      <c r="M379" s="28">
        <v>1.8440000000000001</v>
      </c>
      <c r="N379" s="24">
        <f t="shared" ref="N379" si="5200">M379-M380</f>
        <v>5.9000000000000163E-2</v>
      </c>
      <c r="O379" s="24">
        <f t="shared" si="5170"/>
        <v>0.12400000000000011</v>
      </c>
      <c r="P379" s="27"/>
      <c r="Q379" s="28">
        <v>9.5749999999999993</v>
      </c>
      <c r="R379" s="25">
        <f t="shared" ref="R379" si="5201">Q379-Q380</f>
        <v>2.9999999999999361E-2</v>
      </c>
      <c r="S379" s="18">
        <v>1.0858000000000001</v>
      </c>
      <c r="T379" s="8">
        <v>27.908000000000001</v>
      </c>
      <c r="U379" s="17">
        <f t="shared" si="4865"/>
        <v>8.8810000000000002</v>
      </c>
      <c r="V379" s="3">
        <f t="shared" ref="V379" si="5202">U379-U380</f>
        <v>0.43200000000000038</v>
      </c>
      <c r="W379" s="5"/>
      <c r="X379" s="12">
        <v>86.43</v>
      </c>
      <c r="Y379" s="10"/>
      <c r="Z379" s="10"/>
      <c r="AA379" s="10">
        <f t="shared" si="4839"/>
        <v>7.730999999999999</v>
      </c>
      <c r="AB379" s="10">
        <f t="shared" si="4840"/>
        <v>7.0369999999999999</v>
      </c>
      <c r="AC379" s="36">
        <f t="shared" si="4992"/>
        <v>-0.39900000000000002</v>
      </c>
      <c r="AD379" s="36">
        <f t="shared" si="4993"/>
        <v>-0.12400000000000011</v>
      </c>
      <c r="AE379" s="36">
        <f t="shared" si="4994"/>
        <v>0.69399999999999906</v>
      </c>
      <c r="AF379" s="36">
        <f t="shared" si="4995"/>
        <v>2.1206</v>
      </c>
      <c r="AG379" s="38">
        <v>1.3129999999999999</v>
      </c>
      <c r="AH379" s="38">
        <v>0.64500000000000002</v>
      </c>
      <c r="AI379" s="36">
        <f t="shared" si="4996"/>
        <v>6.1414</v>
      </c>
      <c r="AJ379" s="36">
        <f t="shared" si="4997"/>
        <v>6.1154000000000011</v>
      </c>
    </row>
    <row r="380" spans="3:36" s="6" customFormat="1" ht="18" customHeight="1" x14ac:dyDescent="0.3">
      <c r="C380" s="50" t="str">
        <f t="shared" si="4655"/>
        <v>04W1</v>
      </c>
      <c r="D380" s="13">
        <v>45387</v>
      </c>
      <c r="E380" s="23">
        <v>1.37</v>
      </c>
      <c r="F380" s="24">
        <f t="shared" ref="F380:F382" si="5203">E380-E381</f>
        <v>-0.15999999999999992</v>
      </c>
      <c r="G380" s="25">
        <f t="shared" ref="G380:G405" si="5204">E380-K380</f>
        <v>-0.20499999999999985</v>
      </c>
      <c r="H380" s="23">
        <v>1.38</v>
      </c>
      <c r="I380" s="24">
        <f t="shared" ref="I380:I382" si="5205">H380-H381</f>
        <v>-0.15500000000000003</v>
      </c>
      <c r="J380" s="25">
        <f t="shared" ref="J380:J405" si="5206">H380-K380</f>
        <v>-0.19500000000000006</v>
      </c>
      <c r="K380" s="28">
        <v>1.575</v>
      </c>
      <c r="L380" s="25">
        <f t="shared" ref="L380:L382" si="5207">K380-K381</f>
        <v>-0.14500000000000002</v>
      </c>
      <c r="M380" s="28">
        <v>1.7849999999999999</v>
      </c>
      <c r="N380" s="24">
        <f t="shared" ref="N380:N382" si="5208">M380-M381</f>
        <v>1.0999999999999899E-2</v>
      </c>
      <c r="O380" s="24">
        <f t="shared" ref="O380:O405" si="5209">M380-K380</f>
        <v>0.20999999999999996</v>
      </c>
      <c r="P380" s="32">
        <f>AVERAGE(M380:M384)</f>
        <v>1.8198000000000001</v>
      </c>
      <c r="Q380" s="28">
        <v>9.5449999999999999</v>
      </c>
      <c r="R380" s="25">
        <f t="shared" ref="R380:R382" si="5210">Q380-Q381</f>
        <v>0</v>
      </c>
      <c r="S380" s="18">
        <v>1.0834999999999999</v>
      </c>
      <c r="T380" s="8">
        <v>26.606000000000002</v>
      </c>
      <c r="U380" s="17">
        <f t="shared" si="4865"/>
        <v>8.4489999999999998</v>
      </c>
      <c r="V380" s="3">
        <f t="shared" ref="V380:V382" si="5211">U380-U381</f>
        <v>0.12700000000000067</v>
      </c>
      <c r="W380" s="5"/>
      <c r="X380" s="12">
        <v>86.91</v>
      </c>
      <c r="Y380" s="15">
        <f>AVERAGE(X380:X384)</f>
        <v>85.558000000000007</v>
      </c>
      <c r="AA380" s="10">
        <f t="shared" si="4839"/>
        <v>7.76</v>
      </c>
      <c r="AB380" s="10">
        <f t="shared" si="4840"/>
        <v>6.6639999999999997</v>
      </c>
      <c r="AC380" s="36">
        <f t="shared" si="4992"/>
        <v>-0.40500000000000003</v>
      </c>
      <c r="AD380" s="36">
        <f t="shared" si="4993"/>
        <v>-0.20999999999999996</v>
      </c>
      <c r="AE380" s="36">
        <f t="shared" si="4994"/>
        <v>1.0960000000000001</v>
      </c>
      <c r="AF380" s="36">
        <f t="shared" si="4995"/>
        <v>2.0527499999999996</v>
      </c>
      <c r="AG380" s="38">
        <v>1.3120000000000001</v>
      </c>
      <c r="AH380" s="38">
        <v>0.63800000000000001</v>
      </c>
      <c r="AI380" s="36">
        <f t="shared" si="4996"/>
        <v>6.18025</v>
      </c>
      <c r="AJ380" s="36">
        <f t="shared" si="4997"/>
        <v>5.7582500000000003</v>
      </c>
    </row>
    <row r="381" spans="3:36" s="6" customFormat="1" ht="18" customHeight="1" x14ac:dyDescent="0.3">
      <c r="C381" s="50" t="str">
        <f t="shared" si="4655"/>
        <v>04W1</v>
      </c>
      <c r="D381" s="13">
        <v>45386</v>
      </c>
      <c r="E381" s="23">
        <v>1.53</v>
      </c>
      <c r="F381" s="24">
        <f t="shared" si="5203"/>
        <v>-0.20999999999999996</v>
      </c>
      <c r="G381" s="25">
        <f t="shared" si="5204"/>
        <v>-0.18999999999999995</v>
      </c>
      <c r="H381" s="23">
        <v>1.5349999999999999</v>
      </c>
      <c r="I381" s="24">
        <f t="shared" si="5205"/>
        <v>-0.16500000000000004</v>
      </c>
      <c r="J381" s="25">
        <f t="shared" si="5206"/>
        <v>-0.18500000000000005</v>
      </c>
      <c r="K381" s="28">
        <v>1.72</v>
      </c>
      <c r="L381" s="25">
        <f t="shared" si="5207"/>
        <v>-0.14000000000000012</v>
      </c>
      <c r="M381" s="28">
        <v>1.774</v>
      </c>
      <c r="N381" s="24">
        <f t="shared" si="5208"/>
        <v>-6.6999999999999948E-2</v>
      </c>
      <c r="O381" s="24">
        <f t="shared" si="5209"/>
        <v>5.4000000000000048E-2</v>
      </c>
      <c r="P381" s="25">
        <f>P380-P385</f>
        <v>0.15205000000000002</v>
      </c>
      <c r="Q381" s="28">
        <v>9.5449999999999999</v>
      </c>
      <c r="R381" s="25">
        <f t="shared" si="5210"/>
        <v>4.4999999999999929E-2</v>
      </c>
      <c r="S381" s="18">
        <v>1.0834999999999999</v>
      </c>
      <c r="T381" s="8">
        <v>26.206</v>
      </c>
      <c r="U381" s="17">
        <f t="shared" si="4865"/>
        <v>8.3219999999999992</v>
      </c>
      <c r="V381" s="3">
        <f t="shared" si="5211"/>
        <v>0.20399999999999885</v>
      </c>
      <c r="W381" s="5"/>
      <c r="X381" s="12">
        <v>86.59</v>
      </c>
      <c r="Y381" s="10">
        <f>Y380-Y385</f>
        <v>3.3060000000000116</v>
      </c>
      <c r="Z381" s="10"/>
      <c r="AA381" s="10">
        <f t="shared" si="4839"/>
        <v>7.7709999999999999</v>
      </c>
      <c r="AB381" s="10">
        <f t="shared" si="4840"/>
        <v>6.5479999999999992</v>
      </c>
      <c r="AC381" s="36">
        <f t="shared" si="4992"/>
        <v>-0.2390000000000001</v>
      </c>
      <c r="AD381" s="36">
        <f t="shared" si="4993"/>
        <v>-5.4000000000000048E-2</v>
      </c>
      <c r="AE381" s="36">
        <f t="shared" si="4994"/>
        <v>1.2230000000000008</v>
      </c>
      <c r="AF381" s="36">
        <f t="shared" si="4995"/>
        <v>2.0400999999999998</v>
      </c>
      <c r="AG381" s="38">
        <v>1.3120000000000001</v>
      </c>
      <c r="AH381" s="38">
        <v>0.63600000000000001</v>
      </c>
      <c r="AI381" s="36">
        <f t="shared" si="4996"/>
        <v>6.1928999999999998</v>
      </c>
      <c r="AJ381" s="36">
        <f t="shared" si="4997"/>
        <v>5.6458999999999993</v>
      </c>
    </row>
    <row r="382" spans="3:36" s="6" customFormat="1" ht="18" customHeight="1" x14ac:dyDescent="0.3">
      <c r="C382" s="50" t="str">
        <f t="shared" si="4655"/>
        <v>04W1</v>
      </c>
      <c r="D382" s="13">
        <v>45385</v>
      </c>
      <c r="E382" s="23">
        <v>1.74</v>
      </c>
      <c r="F382" s="24">
        <f t="shared" si="5203"/>
        <v>0.11999999999999988</v>
      </c>
      <c r="G382" s="25">
        <f t="shared" si="5204"/>
        <v>-0.12000000000000011</v>
      </c>
      <c r="H382" s="23">
        <v>1.7</v>
      </c>
      <c r="I382" s="24">
        <f t="shared" si="5205"/>
        <v>8.4999999999999964E-2</v>
      </c>
      <c r="J382" s="25">
        <f t="shared" si="5206"/>
        <v>-0.16000000000000014</v>
      </c>
      <c r="K382" s="28">
        <v>1.86</v>
      </c>
      <c r="L382" s="25">
        <f t="shared" si="5207"/>
        <v>0.18500000000000005</v>
      </c>
      <c r="M382" s="28">
        <v>1.841</v>
      </c>
      <c r="N382" s="24">
        <f t="shared" si="5208"/>
        <v>-2.100000000000013E-2</v>
      </c>
      <c r="O382" s="24">
        <f t="shared" si="5209"/>
        <v>-1.9000000000000128E-2</v>
      </c>
      <c r="P382" s="27"/>
      <c r="Q382" s="28">
        <v>9.5</v>
      </c>
      <c r="R382" s="25">
        <f t="shared" si="5210"/>
        <v>3.5000000000000142E-2</v>
      </c>
      <c r="S382" s="18">
        <v>1.0834999999999999</v>
      </c>
      <c r="T382" s="8">
        <v>25.562999999999999</v>
      </c>
      <c r="U382" s="17">
        <f t="shared" si="4865"/>
        <v>8.1180000000000003</v>
      </c>
      <c r="V382" s="3">
        <f t="shared" si="5211"/>
        <v>-0.15199999999999925</v>
      </c>
      <c r="W382" s="5"/>
      <c r="X382" s="12">
        <v>85.43</v>
      </c>
      <c r="Y382" s="10"/>
      <c r="Z382" s="10"/>
      <c r="AA382" s="10">
        <f t="shared" si="4839"/>
        <v>7.6589999999999998</v>
      </c>
      <c r="AB382" s="10">
        <f t="shared" si="4840"/>
        <v>6.2770000000000001</v>
      </c>
      <c r="AC382" s="36">
        <f t="shared" si="4992"/>
        <v>-0.14100000000000001</v>
      </c>
      <c r="AD382" s="36">
        <f t="shared" si="4993"/>
        <v>1.9000000000000128E-2</v>
      </c>
      <c r="AE382" s="36">
        <f t="shared" si="4994"/>
        <v>1.3819999999999997</v>
      </c>
      <c r="AF382" s="36">
        <f t="shared" si="4995"/>
        <v>2.1171499999999996</v>
      </c>
      <c r="AG382" s="38">
        <v>1.31</v>
      </c>
      <c r="AH382" s="38">
        <v>0.63300000000000001</v>
      </c>
      <c r="AI382" s="36">
        <f t="shared" si="4996"/>
        <v>6.0728500000000007</v>
      </c>
      <c r="AJ382" s="36">
        <f t="shared" si="4997"/>
        <v>5.3678500000000007</v>
      </c>
    </row>
    <row r="383" spans="3:36" s="6" customFormat="1" ht="18" customHeight="1" x14ac:dyDescent="0.3">
      <c r="C383" s="50" t="str">
        <f t="shared" si="4655"/>
        <v>04W1</v>
      </c>
      <c r="D383" s="13">
        <v>45384</v>
      </c>
      <c r="E383" s="23">
        <v>1.62</v>
      </c>
      <c r="F383" s="24">
        <f>E383-E384</f>
        <v>8.0000000000000071E-2</v>
      </c>
      <c r="G383" s="25">
        <f t="shared" si="5204"/>
        <v>-5.4999999999999938E-2</v>
      </c>
      <c r="H383" s="23">
        <v>1.615</v>
      </c>
      <c r="I383" s="24">
        <f t="shared" ref="I383" si="5212">H383-H384</f>
        <v>8.0000000000000071E-2</v>
      </c>
      <c r="J383" s="25">
        <f t="shared" si="5206"/>
        <v>-6.0000000000000053E-2</v>
      </c>
      <c r="K383" s="28">
        <v>1.675</v>
      </c>
      <c r="L383" s="25">
        <f t="shared" ref="L383" si="5213">K383-K384</f>
        <v>2.0000000000000018E-2</v>
      </c>
      <c r="M383" s="28">
        <v>1.8620000000000001</v>
      </c>
      <c r="N383" s="24">
        <f t="shared" ref="N383" si="5214">M383-M384</f>
        <v>2.5000000000000133E-2</v>
      </c>
      <c r="O383" s="24">
        <f t="shared" si="5209"/>
        <v>0.18700000000000006</v>
      </c>
      <c r="P383" s="25"/>
      <c r="Q383" s="28">
        <v>9.4649999999999999</v>
      </c>
      <c r="R383" s="25">
        <f t="shared" ref="R383" si="5215">Q383-Q384</f>
        <v>-7.0000000000000284E-2</v>
      </c>
      <c r="S383" s="18">
        <v>1.0768800000000001</v>
      </c>
      <c r="T383" s="8">
        <v>26.202999999999999</v>
      </c>
      <c r="U383" s="17">
        <f t="shared" si="4865"/>
        <v>8.27</v>
      </c>
      <c r="V383" s="3">
        <f t="shared" ref="V383" si="5216">U383-U384</f>
        <v>-0.33800000000000097</v>
      </c>
      <c r="W383" s="3">
        <v>8.85</v>
      </c>
      <c r="X383" s="12">
        <v>85.15</v>
      </c>
      <c r="Y383" s="10"/>
      <c r="Z383" s="10"/>
      <c r="AA383" s="10">
        <f t="shared" si="4839"/>
        <v>7.6029999999999998</v>
      </c>
      <c r="AB383" s="10">
        <f t="shared" si="4840"/>
        <v>6.4079999999999995</v>
      </c>
      <c r="AC383" s="36">
        <f t="shared" si="4992"/>
        <v>-0.24700000000000011</v>
      </c>
      <c r="AD383" s="36">
        <f t="shared" si="4993"/>
        <v>-0.18700000000000006</v>
      </c>
      <c r="AE383" s="36">
        <f t="shared" si="4994"/>
        <v>1.1950000000000003</v>
      </c>
      <c r="AF383" s="36">
        <f t="shared" si="4995"/>
        <v>2.1412999999999998</v>
      </c>
      <c r="AG383" s="38">
        <v>1.3080000000000001</v>
      </c>
      <c r="AH383" s="38">
        <v>0.63400000000000001</v>
      </c>
      <c r="AI383" s="36">
        <f t="shared" si="4996"/>
        <v>6.0157000000000007</v>
      </c>
      <c r="AJ383" s="36">
        <f t="shared" si="4997"/>
        <v>5.4946999999999999</v>
      </c>
    </row>
    <row r="384" spans="3:36" s="6" customFormat="1" ht="18" customHeight="1" x14ac:dyDescent="0.3">
      <c r="C384" s="50" t="str">
        <f t="shared" si="4655"/>
        <v>04W1</v>
      </c>
      <c r="D384" s="13">
        <v>45383</v>
      </c>
      <c r="E384" s="23">
        <v>1.54</v>
      </c>
      <c r="F384" s="24">
        <f>E384-E386</f>
        <v>0.15500000000000003</v>
      </c>
      <c r="G384" s="25">
        <f>E384-K384</f>
        <v>-0.11499999999999999</v>
      </c>
      <c r="H384" s="23">
        <v>1.5349999999999999</v>
      </c>
      <c r="I384" s="24">
        <f>H384-H386</f>
        <v>0.11999999999999988</v>
      </c>
      <c r="J384" s="25">
        <f t="shared" si="5206"/>
        <v>-0.12000000000000011</v>
      </c>
      <c r="K384" s="28">
        <v>1.655</v>
      </c>
      <c r="L384" s="25">
        <f>K384-K386</f>
        <v>9.4999999999999973E-2</v>
      </c>
      <c r="M384" s="28">
        <v>1.837</v>
      </c>
      <c r="N384" s="24">
        <f>M384-M386</f>
        <v>7.4000000000000066E-2</v>
      </c>
      <c r="O384" s="24">
        <f t="shared" si="5209"/>
        <v>0.18199999999999994</v>
      </c>
      <c r="P384" s="25"/>
      <c r="Q384" s="28">
        <v>9.5350000000000001</v>
      </c>
      <c r="R384" s="25" t="e">
        <f t="shared" ref="R384" si="5217">Q384-Q385</f>
        <v>#VALUE!</v>
      </c>
      <c r="S384" s="18">
        <v>1.0743</v>
      </c>
      <c r="T384" s="8">
        <v>27.34</v>
      </c>
      <c r="U384" s="17">
        <f t="shared" si="4865"/>
        <v>8.6080000000000005</v>
      </c>
      <c r="V384" s="3">
        <f t="shared" ref="V384" si="5218">U384-U385</f>
        <v>-3.9999999999999147E-2</v>
      </c>
      <c r="W384" s="3">
        <v>8.85</v>
      </c>
      <c r="X384" s="12">
        <v>83.71</v>
      </c>
      <c r="Y384" s="10"/>
      <c r="Z384" s="10"/>
      <c r="AA384" s="10">
        <f t="shared" si="4839"/>
        <v>7.6980000000000004</v>
      </c>
      <c r="AB384" s="10">
        <f t="shared" si="4840"/>
        <v>6.7710000000000008</v>
      </c>
      <c r="AC384" s="36">
        <f t="shared" si="4992"/>
        <v>-0.30200000000000005</v>
      </c>
      <c r="AD384" s="36">
        <f t="shared" si="4993"/>
        <v>-0.18199999999999994</v>
      </c>
      <c r="AE384" s="36">
        <f t="shared" si="4994"/>
        <v>0.9269999999999996</v>
      </c>
      <c r="AF384" s="36">
        <f t="shared" si="4995"/>
        <v>2.1125499999999997</v>
      </c>
      <c r="AG384" s="38">
        <v>1.31</v>
      </c>
      <c r="AH384" s="38">
        <v>0.64</v>
      </c>
      <c r="AI384" s="36">
        <f t="shared" si="4996"/>
        <v>6.1124500000000008</v>
      </c>
      <c r="AJ384" s="36">
        <f t="shared" si="4997"/>
        <v>5.8554500000000012</v>
      </c>
    </row>
    <row r="385" spans="1:36" s="6" customFormat="1" ht="18" customHeight="1" x14ac:dyDescent="0.3">
      <c r="A385" s="16" t="s">
        <v>9</v>
      </c>
      <c r="B385" s="16"/>
      <c r="C385" s="50" t="str">
        <f t="shared" si="4655"/>
        <v>03W5</v>
      </c>
      <c r="D385" s="13">
        <v>45380</v>
      </c>
      <c r="E385" s="23" t="s">
        <v>54</v>
      </c>
      <c r="F385" s="24" t="e">
        <f t="shared" ref="F385" si="5219">E385-E386</f>
        <v>#VALUE!</v>
      </c>
      <c r="G385" s="25" t="e">
        <f t="shared" si="5204"/>
        <v>#VALUE!</v>
      </c>
      <c r="H385" s="23" t="s">
        <v>54</v>
      </c>
      <c r="I385" s="24" t="e">
        <f t="shared" ref="I385" si="5220">H385-H386</f>
        <v>#VALUE!</v>
      </c>
      <c r="J385" s="25" t="e">
        <f t="shared" si="5206"/>
        <v>#VALUE!</v>
      </c>
      <c r="K385" s="28" t="s">
        <v>54</v>
      </c>
      <c r="L385" s="25" t="e">
        <f t="shared" ref="L385" si="5221">K385-K386</f>
        <v>#VALUE!</v>
      </c>
      <c r="M385" s="28" t="s">
        <v>54</v>
      </c>
      <c r="N385" s="24" t="e">
        <f t="shared" ref="N385" si="5222">M385-M386</f>
        <v>#VALUE!</v>
      </c>
      <c r="O385" s="24" t="e">
        <f t="shared" si="5209"/>
        <v>#VALUE!</v>
      </c>
      <c r="P385" s="32">
        <f>AVERAGE(M385:M389)</f>
        <v>1.6677500000000001</v>
      </c>
      <c r="Q385" s="28" t="s">
        <v>54</v>
      </c>
      <c r="R385" s="25" t="e">
        <f t="shared" ref="R385" si="5223">Q385-Q386</f>
        <v>#VALUE!</v>
      </c>
      <c r="S385" s="18">
        <v>1.0792999999999999</v>
      </c>
      <c r="T385" s="8">
        <v>27.34</v>
      </c>
      <c r="U385" s="17">
        <f t="shared" si="4865"/>
        <v>8.6479999999999997</v>
      </c>
      <c r="V385" s="3">
        <f t="shared" ref="V385" si="5224">U385-U386</f>
        <v>3.9999999999995595E-3</v>
      </c>
      <c r="W385" s="3">
        <v>8.85</v>
      </c>
      <c r="X385" s="12">
        <v>83.17</v>
      </c>
      <c r="Y385" s="15">
        <f>AVERAGE(X385:X389)</f>
        <v>82.251999999999995</v>
      </c>
      <c r="Z385" s="39" t="e">
        <f>AVERAGE(AC385:AC405)</f>
        <v>#VALUE!</v>
      </c>
      <c r="AA385" s="10" t="e">
        <f t="shared" si="4839"/>
        <v>#VALUE!</v>
      </c>
      <c r="AB385" s="10" t="e">
        <f t="shared" si="4840"/>
        <v>#VALUE!</v>
      </c>
      <c r="AC385" s="36" t="e">
        <f t="shared" si="4992"/>
        <v>#VALUE!</v>
      </c>
      <c r="AD385" s="36" t="e">
        <f t="shared" si="4993"/>
        <v>#VALUE!</v>
      </c>
      <c r="AE385" s="36" t="e">
        <f t="shared" si="4994"/>
        <v>#VALUE!</v>
      </c>
      <c r="AF385" s="36" t="e">
        <f t="shared" si="4995"/>
        <v>#VALUE!</v>
      </c>
      <c r="AG385" s="39"/>
      <c r="AH385" s="39"/>
      <c r="AI385" s="36"/>
      <c r="AJ385" s="36"/>
    </row>
    <row r="386" spans="1:36" s="6" customFormat="1" ht="18" customHeight="1" x14ac:dyDescent="0.3">
      <c r="C386" s="50" t="str">
        <f t="shared" si="4655"/>
        <v>03W4</v>
      </c>
      <c r="D386" s="13">
        <v>45379</v>
      </c>
      <c r="E386" s="23">
        <v>1.385</v>
      </c>
      <c r="F386" s="24">
        <f t="shared" ref="F386" si="5225">E386-E387</f>
        <v>6.4999999999999947E-2</v>
      </c>
      <c r="G386" s="25">
        <f t="shared" si="5204"/>
        <v>-0.17500000000000004</v>
      </c>
      <c r="H386" s="23">
        <v>1.415</v>
      </c>
      <c r="I386" s="24">
        <f t="shared" ref="I386" si="5226">H386-H387</f>
        <v>9.000000000000008E-2</v>
      </c>
      <c r="J386" s="25">
        <f t="shared" si="5206"/>
        <v>-0.14500000000000002</v>
      </c>
      <c r="K386" s="28">
        <v>1.56</v>
      </c>
      <c r="L386" s="25">
        <f t="shared" ref="L386" si="5227">K386-K387</f>
        <v>0.125</v>
      </c>
      <c r="M386" s="28">
        <v>1.7629999999999999</v>
      </c>
      <c r="N386" s="24">
        <f t="shared" ref="N386" si="5228">M386-M387</f>
        <v>4.4999999999999929E-2</v>
      </c>
      <c r="O386" s="24">
        <f t="shared" si="5209"/>
        <v>0.20299999999999985</v>
      </c>
      <c r="P386" s="25">
        <f>P385-P390</f>
        <v>-2.9849999999999932E-2</v>
      </c>
      <c r="Q386" s="28">
        <v>9.5350000000000001</v>
      </c>
      <c r="R386" s="25">
        <f t="shared" ref="R386" si="5229">Q386-Q387</f>
        <v>0.13499999999999979</v>
      </c>
      <c r="S386" s="18">
        <v>1.0787</v>
      </c>
      <c r="T386" s="8">
        <v>27.34</v>
      </c>
      <c r="U386" s="17">
        <f t="shared" si="4865"/>
        <v>8.6440000000000001</v>
      </c>
      <c r="V386" s="3">
        <f t="shared" ref="V386" si="5230">U386-U387</f>
        <v>-0.14100000000000001</v>
      </c>
      <c r="W386" s="3">
        <v>8.85</v>
      </c>
      <c r="X386" s="12">
        <v>83.17</v>
      </c>
      <c r="Y386" s="10">
        <f>Y385-Y390</f>
        <v>0.33799999999997965</v>
      </c>
      <c r="Z386" s="10"/>
      <c r="AA386" s="10">
        <f t="shared" si="4839"/>
        <v>7.7720000000000002</v>
      </c>
      <c r="AB386" s="10">
        <f t="shared" si="4840"/>
        <v>6.8810000000000002</v>
      </c>
      <c r="AC386" s="36">
        <f t="shared" si="4992"/>
        <v>-0.34799999999999986</v>
      </c>
      <c r="AD386" s="36">
        <f t="shared" si="4993"/>
        <v>-0.20299999999999985</v>
      </c>
      <c r="AE386" s="36">
        <f t="shared" si="4994"/>
        <v>0.89100000000000001</v>
      </c>
      <c r="AF386" s="36">
        <f t="shared" si="4995"/>
        <v>2.0274499999999995</v>
      </c>
      <c r="AG386" s="38">
        <v>1.3109999999999999</v>
      </c>
      <c r="AH386" s="38">
        <v>0.64100000000000001</v>
      </c>
      <c r="AI386" s="36">
        <f>Q386-AF386-AG386</f>
        <v>6.1965500000000002</v>
      </c>
      <c r="AJ386" s="36">
        <f>U386-AF386-AH386</f>
        <v>5.9755500000000001</v>
      </c>
    </row>
    <row r="387" spans="1:36" s="6" customFormat="1" ht="18" customHeight="1" x14ac:dyDescent="0.3">
      <c r="C387" s="50" t="str">
        <f t="shared" ref="C387:C405" si="5231">TEXT(MONTH(D387), "00") &amp; "W" &amp; INT((DAY(D387) - 1) / 7) + 1</f>
        <v>03W4</v>
      </c>
      <c r="D387" s="13">
        <v>45378</v>
      </c>
      <c r="E387" s="23">
        <v>1.32</v>
      </c>
      <c r="F387" s="24">
        <f t="shared" ref="F387" si="5232">E387-E388</f>
        <v>-0.13500000000000001</v>
      </c>
      <c r="G387" s="25">
        <f t="shared" si="5204"/>
        <v>-0.11499999999999999</v>
      </c>
      <c r="H387" s="23">
        <v>1.325</v>
      </c>
      <c r="I387" s="24">
        <f t="shared" ref="I387" si="5233">H387-H388</f>
        <v>-0.125</v>
      </c>
      <c r="J387" s="25">
        <f t="shared" si="5206"/>
        <v>-0.1100000000000001</v>
      </c>
      <c r="K387" s="28">
        <v>1.4350000000000001</v>
      </c>
      <c r="L387" s="25">
        <f t="shared" ref="L387" si="5234">K387-K388</f>
        <v>-4.0000000000000036E-2</v>
      </c>
      <c r="M387" s="28">
        <v>1.718</v>
      </c>
      <c r="N387" s="24">
        <f t="shared" ref="N387" si="5235">M387-M388</f>
        <v>0.14300000000000002</v>
      </c>
      <c r="O387" s="24">
        <f t="shared" si="5209"/>
        <v>0.28299999999999992</v>
      </c>
      <c r="P387" s="25"/>
      <c r="Q387" s="28">
        <v>9.4</v>
      </c>
      <c r="R387" s="25">
        <f t="shared" ref="R387" si="5236">Q387-Q388</f>
        <v>-0.17499999999999893</v>
      </c>
      <c r="S387" s="18">
        <v>1.0826</v>
      </c>
      <c r="T387" s="8">
        <v>27.687000000000001</v>
      </c>
      <c r="U387" s="17">
        <f t="shared" si="4865"/>
        <v>8.7850000000000001</v>
      </c>
      <c r="V387" s="3">
        <f t="shared" ref="V387" si="5237">U387-U388</f>
        <v>0.17300000000000004</v>
      </c>
      <c r="W387" s="3">
        <v>8.85</v>
      </c>
      <c r="X387" s="12">
        <v>81.349999999999994</v>
      </c>
      <c r="Y387" s="10"/>
      <c r="Z387" s="10"/>
      <c r="AA387" s="10">
        <f t="shared" si="4839"/>
        <v>7.6820000000000004</v>
      </c>
      <c r="AB387" s="10">
        <f t="shared" si="4840"/>
        <v>7.0670000000000002</v>
      </c>
      <c r="AC387" s="36">
        <f t="shared" si="4992"/>
        <v>-0.39300000000000002</v>
      </c>
      <c r="AD387" s="36">
        <f t="shared" si="4993"/>
        <v>-0.28299999999999992</v>
      </c>
      <c r="AE387" s="36">
        <f t="shared" si="4994"/>
        <v>0.61500000000000021</v>
      </c>
      <c r="AF387" s="36">
        <f t="shared" si="4995"/>
        <v>1.9756999999999998</v>
      </c>
      <c r="AG387" s="38">
        <v>1.3069999999999999</v>
      </c>
      <c r="AH387" s="38">
        <v>0.64400000000000002</v>
      </c>
      <c r="AI387" s="36">
        <f>Q387-AF387-AG387</f>
        <v>6.1173000000000002</v>
      </c>
      <c r="AJ387" s="36">
        <f>U387-AF387-AH387</f>
        <v>6.1653000000000002</v>
      </c>
    </row>
    <row r="388" spans="1:36" s="6" customFormat="1" ht="18" customHeight="1" x14ac:dyDescent="0.3">
      <c r="C388" s="50" t="str">
        <f t="shared" si="5231"/>
        <v>03W4</v>
      </c>
      <c r="D388" s="13">
        <v>45377</v>
      </c>
      <c r="E388" s="23">
        <v>1.4550000000000001</v>
      </c>
      <c r="F388" s="24">
        <f t="shared" ref="F388" si="5238">E388-E389</f>
        <v>4.5000000000000151E-2</v>
      </c>
      <c r="G388" s="25">
        <f t="shared" si="5204"/>
        <v>-2.0000000000000018E-2</v>
      </c>
      <c r="H388" s="23">
        <v>1.45</v>
      </c>
      <c r="I388" s="24">
        <f t="shared" ref="I388" si="5239">H388-H389</f>
        <v>4.0000000000000036E-2</v>
      </c>
      <c r="J388" s="25">
        <f t="shared" si="5206"/>
        <v>-2.5000000000000133E-2</v>
      </c>
      <c r="K388" s="28">
        <v>1.4750000000000001</v>
      </c>
      <c r="L388" s="25">
        <f t="shared" ref="L388" si="5240">K388-K389</f>
        <v>1.5000000000000124E-2</v>
      </c>
      <c r="M388" s="28">
        <v>1.575</v>
      </c>
      <c r="N388" s="24">
        <f t="shared" ref="N388" si="5241">M388-M389</f>
        <v>-4.0000000000000036E-2</v>
      </c>
      <c r="O388" s="24">
        <f t="shared" si="5209"/>
        <v>9.9999999999999867E-2</v>
      </c>
      <c r="P388" s="25"/>
      <c r="Q388" s="28">
        <v>9.5749999999999993</v>
      </c>
      <c r="R388" s="25">
        <f t="shared" ref="R388" si="5242">Q388-Q389</f>
        <v>-0.14000000000000057</v>
      </c>
      <c r="S388" s="18">
        <v>1.083</v>
      </c>
      <c r="T388" s="8">
        <v>27.132000000000001</v>
      </c>
      <c r="U388" s="17">
        <f t="shared" si="4865"/>
        <v>8.6120000000000001</v>
      </c>
      <c r="V388" s="3">
        <f t="shared" ref="V388" si="5243">U388-U389</f>
        <v>-0.43599999999999994</v>
      </c>
      <c r="W388" s="3">
        <v>8.85</v>
      </c>
      <c r="X388" s="12">
        <v>81.62</v>
      </c>
      <c r="Y388" s="10"/>
      <c r="Z388" s="10"/>
      <c r="AA388" s="10">
        <f t="shared" si="4839"/>
        <v>7.9999999999999991</v>
      </c>
      <c r="AB388" s="10">
        <f t="shared" si="4840"/>
        <v>7.0369999999999999</v>
      </c>
      <c r="AC388" s="36">
        <f t="shared" si="4992"/>
        <v>-0.125</v>
      </c>
      <c r="AD388" s="36">
        <f t="shared" si="4993"/>
        <v>-9.9999999999999867E-2</v>
      </c>
      <c r="AE388" s="36">
        <f t="shared" si="4994"/>
        <v>0.96299999999999919</v>
      </c>
      <c r="AF388" s="36">
        <f t="shared" si="4995"/>
        <v>1.8112499999999998</v>
      </c>
      <c r="AG388" s="38">
        <v>1.413</v>
      </c>
      <c r="AH388" s="38">
        <v>0.69899999999999995</v>
      </c>
      <c r="AI388" s="36">
        <f>Q388-AF388-AG388</f>
        <v>6.3507499999999997</v>
      </c>
      <c r="AJ388" s="36">
        <f>U388-AF388-AH388</f>
        <v>6.1017500000000009</v>
      </c>
    </row>
    <row r="389" spans="1:36" s="6" customFormat="1" ht="18" customHeight="1" x14ac:dyDescent="0.3">
      <c r="C389" s="50" t="str">
        <f t="shared" si="5231"/>
        <v>03W4</v>
      </c>
      <c r="D389" s="13">
        <v>45376</v>
      </c>
      <c r="E389" s="23">
        <v>1.41</v>
      </c>
      <c r="F389" s="24">
        <f t="shared" ref="F389" si="5244">E389-E390</f>
        <v>4.9999999999998934E-3</v>
      </c>
      <c r="G389" s="25">
        <f t="shared" si="5204"/>
        <v>-5.0000000000000044E-2</v>
      </c>
      <c r="H389" s="23">
        <v>1.41</v>
      </c>
      <c r="I389" s="24">
        <f t="shared" ref="I389" si="5245">H389-H390</f>
        <v>1.0000000000000009E-2</v>
      </c>
      <c r="J389" s="25">
        <f t="shared" si="5206"/>
        <v>-5.0000000000000044E-2</v>
      </c>
      <c r="K389" s="28">
        <v>1.46</v>
      </c>
      <c r="L389" s="25">
        <f t="shared" ref="L389" si="5246">K389-K390</f>
        <v>-7.0000000000000062E-2</v>
      </c>
      <c r="M389" s="28">
        <v>1.615</v>
      </c>
      <c r="N389" s="24">
        <f t="shared" ref="N389" si="5247">M389-M390</f>
        <v>-4.4000000000000039E-2</v>
      </c>
      <c r="O389" s="24">
        <f t="shared" si="5209"/>
        <v>0.15500000000000003</v>
      </c>
      <c r="P389" s="25"/>
      <c r="Q389" s="28">
        <v>9.7149999999999999</v>
      </c>
      <c r="R389" s="25">
        <f t="shared" ref="R389" si="5248">Q389-Q390</f>
        <v>0.26999999999999957</v>
      </c>
      <c r="S389" s="18">
        <v>1.0835999999999999</v>
      </c>
      <c r="T389" s="8">
        <v>28.489000000000001</v>
      </c>
      <c r="U389" s="17">
        <f t="shared" si="4865"/>
        <v>9.048</v>
      </c>
      <c r="V389" s="3">
        <f t="shared" ref="V389" si="5249">U389-U390</f>
        <v>0.25200000000000067</v>
      </c>
      <c r="W389" s="3">
        <v>8.85</v>
      </c>
      <c r="X389" s="12">
        <v>81.95</v>
      </c>
      <c r="Y389" s="10"/>
      <c r="Z389" s="10"/>
      <c r="AA389" s="10">
        <f t="shared" si="4839"/>
        <v>8.1</v>
      </c>
      <c r="AB389" s="10">
        <f>U389-M389</f>
        <v>7.4329999999999998</v>
      </c>
      <c r="AC389" s="36">
        <f t="shared" si="4992"/>
        <v>-0.20500000000000007</v>
      </c>
      <c r="AD389" s="36">
        <f t="shared" si="4993"/>
        <v>-0.15500000000000003</v>
      </c>
      <c r="AE389" s="36">
        <f t="shared" si="4994"/>
        <v>0.66699999999999982</v>
      </c>
      <c r="AF389" s="36">
        <f t="shared" si="4995"/>
        <v>1.8572499999999998</v>
      </c>
      <c r="AG389" s="38">
        <v>1.417</v>
      </c>
      <c r="AH389" s="38">
        <v>0.70499999999999996</v>
      </c>
      <c r="AI389" s="36">
        <f>Q389-AF389-AG389</f>
        <v>6.4407500000000004</v>
      </c>
      <c r="AJ389" s="36">
        <f>U389-AF389-AH389</f>
        <v>6.4857500000000003</v>
      </c>
    </row>
    <row r="390" spans="1:36" s="6" customFormat="1" ht="18" customHeight="1" x14ac:dyDescent="0.3">
      <c r="C390" s="50" t="str">
        <f t="shared" si="5231"/>
        <v>03W4</v>
      </c>
      <c r="D390" s="13">
        <v>45373</v>
      </c>
      <c r="E390" s="23">
        <v>1.405</v>
      </c>
      <c r="F390" s="24">
        <f t="shared" ref="F390" si="5250">E390-E391</f>
        <v>-7.4999999999999956E-2</v>
      </c>
      <c r="G390" s="25">
        <f t="shared" si="5204"/>
        <v>-0.125</v>
      </c>
      <c r="H390" s="23">
        <v>1.4</v>
      </c>
      <c r="I390" s="24">
        <f t="shared" ref="I390" si="5251">H390-H391</f>
        <v>-5.0000000000000044E-2</v>
      </c>
      <c r="J390" s="25">
        <f t="shared" si="5206"/>
        <v>-0.13000000000000012</v>
      </c>
      <c r="K390" s="28">
        <v>1.53</v>
      </c>
      <c r="L390" s="25">
        <f t="shared" ref="L390" si="5252">K390-K391</f>
        <v>-1.4999999999999902E-2</v>
      </c>
      <c r="M390" s="28">
        <v>1.659</v>
      </c>
      <c r="N390" s="24">
        <f t="shared" ref="N390" si="5253">M390-M391</f>
        <v>-2.4000000000000021E-2</v>
      </c>
      <c r="O390" s="24">
        <f t="shared" si="5209"/>
        <v>0.129</v>
      </c>
      <c r="P390" s="32">
        <f>AVERAGE(M390:M394)</f>
        <v>1.6976</v>
      </c>
      <c r="Q390" s="28">
        <v>9.4450000000000003</v>
      </c>
      <c r="R390" s="25">
        <f t="shared" ref="R390" si="5254">Q390-Q391</f>
        <v>0.16000000000000014</v>
      </c>
      <c r="S390" s="18">
        <v>1.0805</v>
      </c>
      <c r="T390" s="8">
        <v>27.776</v>
      </c>
      <c r="U390" s="17">
        <f t="shared" si="4865"/>
        <v>8.7959999999999994</v>
      </c>
      <c r="V390" s="3">
        <f t="shared" ref="V390" si="5255">U390-U391</f>
        <v>0.39299999999999891</v>
      </c>
      <c r="W390" s="3">
        <v>8.85</v>
      </c>
      <c r="X390" s="12">
        <v>80.63</v>
      </c>
      <c r="Y390" s="15">
        <f>AVERAGE(X390:X394)</f>
        <v>81.914000000000016</v>
      </c>
      <c r="AA390" s="10">
        <f t="shared" si="4839"/>
        <v>7.7860000000000005</v>
      </c>
      <c r="AB390" s="10">
        <f t="shared" si="4840"/>
        <v>7.1369999999999996</v>
      </c>
      <c r="AC390" s="36">
        <f t="shared" si="4992"/>
        <v>-0.25900000000000012</v>
      </c>
      <c r="AD390" s="36">
        <f t="shared" si="4993"/>
        <v>-0.129</v>
      </c>
      <c r="AE390" s="36">
        <f t="shared" si="4994"/>
        <v>0.64900000000000091</v>
      </c>
      <c r="AF390" s="36">
        <f t="shared" si="4995"/>
        <v>1.9078499999999998</v>
      </c>
      <c r="AG390" s="36"/>
      <c r="AH390" s="36"/>
      <c r="AI390" s="40"/>
      <c r="AJ390" s="36"/>
    </row>
    <row r="391" spans="1:36" s="6" customFormat="1" ht="18" customHeight="1" x14ac:dyDescent="0.3">
      <c r="C391" s="50" t="str">
        <f t="shared" si="5231"/>
        <v>03W3</v>
      </c>
      <c r="D391" s="13">
        <v>45372</v>
      </c>
      <c r="E391" s="23">
        <v>1.48</v>
      </c>
      <c r="F391" s="24">
        <f t="shared" ref="F391" si="5256">E391-E392</f>
        <v>-4.0000000000000036E-2</v>
      </c>
      <c r="G391" s="25">
        <f t="shared" si="5204"/>
        <v>-6.4999999999999947E-2</v>
      </c>
      <c r="H391" s="23">
        <v>1.45</v>
      </c>
      <c r="I391" s="24">
        <f t="shared" ref="I391" si="5257">H391-H392</f>
        <v>-6.4999999999999947E-2</v>
      </c>
      <c r="J391" s="25">
        <f t="shared" si="5206"/>
        <v>-9.4999999999999973E-2</v>
      </c>
      <c r="K391" s="28">
        <v>1.5449999999999999</v>
      </c>
      <c r="L391" s="25">
        <f t="shared" ref="L391" si="5258">K391-K392</f>
        <v>-2.0000000000000018E-2</v>
      </c>
      <c r="M391" s="28">
        <v>1.6830000000000001</v>
      </c>
      <c r="N391" s="24">
        <f t="shared" ref="N391" si="5259">M391-M392</f>
        <v>-1.6000000000000014E-2</v>
      </c>
      <c r="O391" s="24">
        <f t="shared" si="5209"/>
        <v>0.13800000000000012</v>
      </c>
      <c r="P391" s="25">
        <f>P390-P395</f>
        <v>-7.8000000000002512E-3</v>
      </c>
      <c r="Q391" s="28">
        <v>9.2850000000000001</v>
      </c>
      <c r="R391" s="25">
        <f t="shared" ref="R391" si="5260">Q391-Q392</f>
        <v>-0.28500000000000014</v>
      </c>
      <c r="S391" s="18">
        <v>1.0860000000000001</v>
      </c>
      <c r="T391" s="8">
        <v>26.402000000000001</v>
      </c>
      <c r="U391" s="17">
        <f t="shared" si="4865"/>
        <v>8.4030000000000005</v>
      </c>
      <c r="V391" s="3">
        <f t="shared" ref="V391" si="5261">U391-U392</f>
        <v>-0.4740000000000002</v>
      </c>
      <c r="W391" s="3">
        <v>8.7200000000000006</v>
      </c>
      <c r="X391" s="12">
        <v>81.069999999999993</v>
      </c>
      <c r="Y391" s="10">
        <f>Y390-Y395</f>
        <v>2.4120000000000061</v>
      </c>
      <c r="Z391" s="10"/>
      <c r="AA391" s="10">
        <f t="shared" si="4839"/>
        <v>7.6020000000000003</v>
      </c>
      <c r="AB391" s="10">
        <f t="shared" si="4840"/>
        <v>6.7200000000000006</v>
      </c>
      <c r="AC391" s="36">
        <f t="shared" si="4992"/>
        <v>-0.2330000000000001</v>
      </c>
      <c r="AD391" s="36">
        <f t="shared" si="4993"/>
        <v>-0.13800000000000012</v>
      </c>
      <c r="AE391" s="36">
        <f t="shared" si="4994"/>
        <v>0.88199999999999967</v>
      </c>
      <c r="AF391" s="36">
        <f t="shared" si="4995"/>
        <v>1.9354499999999999</v>
      </c>
      <c r="AG391" s="36"/>
      <c r="AH391" s="36"/>
      <c r="AI391" s="36"/>
      <c r="AJ391" s="36"/>
    </row>
    <row r="392" spans="1:36" s="6" customFormat="1" ht="18" customHeight="1" x14ac:dyDescent="0.3">
      <c r="C392" s="50" t="str">
        <f t="shared" si="5231"/>
        <v>03W3</v>
      </c>
      <c r="D392" s="13">
        <v>45371</v>
      </c>
      <c r="E392" s="23">
        <v>1.52</v>
      </c>
      <c r="F392" s="24">
        <f t="shared" ref="F392" si="5262">E392-E393</f>
        <v>2.0000000000000018E-2</v>
      </c>
      <c r="G392" s="25">
        <f t="shared" si="5204"/>
        <v>-4.4999999999999929E-2</v>
      </c>
      <c r="H392" s="23">
        <v>1.5149999999999999</v>
      </c>
      <c r="I392" s="24">
        <f t="shared" ref="I392" si="5263">H392-H393</f>
        <v>1.9999999999999796E-2</v>
      </c>
      <c r="J392" s="25">
        <f t="shared" si="5206"/>
        <v>-5.0000000000000044E-2</v>
      </c>
      <c r="K392" s="28">
        <v>1.5649999999999999</v>
      </c>
      <c r="L392" s="25">
        <f t="shared" ref="L392" si="5264">K392-K393</f>
        <v>-1.0000000000000009E-2</v>
      </c>
      <c r="M392" s="28">
        <v>1.6990000000000001</v>
      </c>
      <c r="N392" s="24">
        <f t="shared" ref="N392" si="5265">M392-M393</f>
        <v>-4.4999999999999929E-2</v>
      </c>
      <c r="O392" s="24">
        <f t="shared" si="5209"/>
        <v>0.13400000000000012</v>
      </c>
      <c r="P392" s="25"/>
      <c r="Q392" s="28">
        <v>9.57</v>
      </c>
      <c r="R392" s="25">
        <f t="shared" ref="R392" si="5266">Q392-Q393</f>
        <v>-0.33000000000000007</v>
      </c>
      <c r="S392" s="18">
        <v>1.0918000000000001</v>
      </c>
      <c r="T392" s="8">
        <v>27.742000000000001</v>
      </c>
      <c r="U392" s="17">
        <f t="shared" si="4865"/>
        <v>8.8770000000000007</v>
      </c>
      <c r="V392" s="3">
        <f t="shared" ref="V392" si="5267">U392-U393</f>
        <v>-0.3149999999999995</v>
      </c>
      <c r="W392" s="3">
        <v>8.9922655999999996</v>
      </c>
      <c r="X392" s="12">
        <v>81.680000000000007</v>
      </c>
      <c r="Y392" s="10"/>
      <c r="Z392" s="10"/>
      <c r="AA392" s="10">
        <f t="shared" si="4839"/>
        <v>7.8710000000000004</v>
      </c>
      <c r="AB392" s="10">
        <f t="shared" si="4840"/>
        <v>7.1780000000000008</v>
      </c>
      <c r="AC392" s="36">
        <f t="shared" si="4992"/>
        <v>-0.18400000000000016</v>
      </c>
      <c r="AD392" s="36">
        <f t="shared" si="4993"/>
        <v>-0.13400000000000012</v>
      </c>
      <c r="AE392" s="36">
        <f t="shared" si="4994"/>
        <v>0.69299999999999962</v>
      </c>
      <c r="AF392" s="36">
        <f t="shared" si="4995"/>
        <v>1.9538499999999999</v>
      </c>
      <c r="AG392" s="36"/>
      <c r="AH392" s="36"/>
      <c r="AI392" s="36"/>
      <c r="AJ392" s="36"/>
    </row>
    <row r="393" spans="1:36" s="6" customFormat="1" ht="18" customHeight="1" x14ac:dyDescent="0.3">
      <c r="C393" s="50" t="str">
        <f t="shared" si="5231"/>
        <v>03W3</v>
      </c>
      <c r="D393" s="13">
        <v>45370</v>
      </c>
      <c r="E393" s="23">
        <v>1.5</v>
      </c>
      <c r="F393" s="24">
        <f t="shared" ref="F393:F394" si="5268">E393-E394</f>
        <v>2.4999999999999911E-2</v>
      </c>
      <c r="G393" s="25">
        <f t="shared" si="5204"/>
        <v>-7.4999999999999956E-2</v>
      </c>
      <c r="H393" s="23">
        <v>1.4950000000000001</v>
      </c>
      <c r="I393" s="24">
        <f t="shared" ref="I393:I394" si="5269">H393-H394</f>
        <v>5.500000000000016E-2</v>
      </c>
      <c r="J393" s="25">
        <f t="shared" si="5206"/>
        <v>-7.9999999999999849E-2</v>
      </c>
      <c r="K393" s="28">
        <v>1.575</v>
      </c>
      <c r="L393" s="25">
        <f t="shared" ref="L393:L394" si="5270">K393-K394</f>
        <v>4.0000000000000036E-2</v>
      </c>
      <c r="M393" s="28">
        <v>1.744</v>
      </c>
      <c r="N393" s="24">
        <f t="shared" ref="N393:N394" si="5271">M393-M394</f>
        <v>4.0999999999999925E-2</v>
      </c>
      <c r="O393" s="24">
        <f t="shared" si="5209"/>
        <v>0.16900000000000004</v>
      </c>
      <c r="P393" s="25"/>
      <c r="Q393" s="28">
        <v>9.9</v>
      </c>
      <c r="R393" s="25">
        <f t="shared" ref="R393:R394" si="5272">Q393-Q394</f>
        <v>1.9999999999999574E-2</v>
      </c>
      <c r="S393" s="18">
        <v>1.0865</v>
      </c>
      <c r="T393" s="8">
        <v>28.866</v>
      </c>
      <c r="U393" s="17">
        <f t="shared" si="4865"/>
        <v>9.1920000000000002</v>
      </c>
      <c r="V393" s="3">
        <f t="shared" ref="V393:V394" si="5273">U393-U394</f>
        <v>9.0000000000003411E-3</v>
      </c>
      <c r="W393" s="3">
        <v>9.4916640000000001</v>
      </c>
      <c r="X393" s="12">
        <v>83.47</v>
      </c>
      <c r="Y393" s="10"/>
      <c r="Z393" s="10"/>
      <c r="AA393" s="10">
        <f t="shared" si="4839"/>
        <v>8.1560000000000006</v>
      </c>
      <c r="AB393" s="10">
        <f t="shared" si="4840"/>
        <v>7.4480000000000004</v>
      </c>
      <c r="AC393" s="36">
        <f t="shared" si="4992"/>
        <v>-0.24899999999999989</v>
      </c>
      <c r="AD393" s="36">
        <f t="shared" si="4993"/>
        <v>-0.16900000000000004</v>
      </c>
      <c r="AE393" s="36">
        <f t="shared" si="4994"/>
        <v>0.70800000000000018</v>
      </c>
      <c r="AF393" s="36">
        <f t="shared" si="4995"/>
        <v>2.0055999999999998</v>
      </c>
      <c r="AG393" s="36"/>
      <c r="AH393" s="36"/>
      <c r="AI393" s="36"/>
      <c r="AJ393" s="36"/>
    </row>
    <row r="394" spans="1:36" s="6" customFormat="1" ht="18" customHeight="1" x14ac:dyDescent="0.3">
      <c r="C394" s="50" t="str">
        <f t="shared" si="5231"/>
        <v>03W3</v>
      </c>
      <c r="D394" s="13">
        <v>45369</v>
      </c>
      <c r="E394" s="23">
        <v>1.4750000000000001</v>
      </c>
      <c r="F394" s="24">
        <f t="shared" si="5268"/>
        <v>0.17500000000000004</v>
      </c>
      <c r="G394" s="25">
        <f t="shared" si="5204"/>
        <v>-5.9999999999999831E-2</v>
      </c>
      <c r="H394" s="23">
        <v>1.44</v>
      </c>
      <c r="I394" s="24">
        <f t="shared" si="5269"/>
        <v>0.16500000000000004</v>
      </c>
      <c r="J394" s="25">
        <f t="shared" si="5206"/>
        <v>-9.4999999999999973E-2</v>
      </c>
      <c r="K394" s="28">
        <v>1.5349999999999999</v>
      </c>
      <c r="L394" s="25">
        <f t="shared" si="5270"/>
        <v>0.16499999999999981</v>
      </c>
      <c r="M394" s="28">
        <v>1.7030000000000001</v>
      </c>
      <c r="N394" s="24">
        <f t="shared" si="5271"/>
        <v>4.8000000000000043E-2</v>
      </c>
      <c r="O394" s="24">
        <f t="shared" si="5209"/>
        <v>0.16800000000000015</v>
      </c>
      <c r="P394" s="25"/>
      <c r="Q394" s="28">
        <v>9.8800000000000008</v>
      </c>
      <c r="R394" s="25">
        <f t="shared" si="5272"/>
        <v>1.359</v>
      </c>
      <c r="S394" s="18">
        <v>1.0871</v>
      </c>
      <c r="T394" s="8">
        <v>28.821999999999999</v>
      </c>
      <c r="U394" s="17">
        <f t="shared" si="4865"/>
        <v>9.1829999999999998</v>
      </c>
      <c r="V394" s="3">
        <f t="shared" si="5273"/>
        <v>0.5600000000000005</v>
      </c>
      <c r="W394" s="3">
        <v>9.4600000000000009</v>
      </c>
      <c r="X394" s="12">
        <v>82.72</v>
      </c>
      <c r="Y394" s="10"/>
      <c r="Z394" s="10"/>
      <c r="AA394" s="10">
        <f t="shared" si="4839"/>
        <v>8.1770000000000014</v>
      </c>
      <c r="AB394" s="10">
        <f t="shared" si="4840"/>
        <v>7.4799999999999995</v>
      </c>
      <c r="AC394" s="36">
        <f t="shared" si="4992"/>
        <v>-0.26300000000000012</v>
      </c>
      <c r="AD394" s="36">
        <f t="shared" si="4993"/>
        <v>-0.16800000000000015</v>
      </c>
      <c r="AE394" s="36">
        <f t="shared" si="4994"/>
        <v>0.69700000000000095</v>
      </c>
      <c r="AF394" s="36">
        <f t="shared" si="4995"/>
        <v>1.95845</v>
      </c>
      <c r="AG394" s="36"/>
      <c r="AH394" s="36"/>
      <c r="AI394" s="36"/>
      <c r="AJ394" s="36"/>
    </row>
    <row r="395" spans="1:36" s="6" customFormat="1" ht="18" customHeight="1" x14ac:dyDescent="0.3">
      <c r="C395" s="50" t="str">
        <f t="shared" si="5231"/>
        <v>03W3</v>
      </c>
      <c r="D395" s="13">
        <v>45366</v>
      </c>
      <c r="E395" s="23">
        <v>1.3</v>
      </c>
      <c r="F395" s="24">
        <f t="shared" ref="F395" si="5274">E395-E396</f>
        <v>0.14500000000000002</v>
      </c>
      <c r="G395" s="25">
        <f t="shared" si="5204"/>
        <v>-7.0000000000000062E-2</v>
      </c>
      <c r="H395" s="23">
        <v>1.2749999999999999</v>
      </c>
      <c r="I395" s="24">
        <f t="shared" ref="I395" si="5275">H395-H396</f>
        <v>0.13500000000000001</v>
      </c>
      <c r="J395" s="25">
        <f t="shared" si="5206"/>
        <v>-9.5000000000000195E-2</v>
      </c>
      <c r="K395" s="28">
        <v>1.37</v>
      </c>
      <c r="L395" s="25">
        <f t="shared" ref="L395" si="5276">K395-K396</f>
        <v>0.125</v>
      </c>
      <c r="M395" s="28">
        <v>1.655</v>
      </c>
      <c r="N395" s="24">
        <f t="shared" ref="N395" si="5277">M395-M396</f>
        <v>-8.6000000000000076E-2</v>
      </c>
      <c r="O395" s="24">
        <f t="shared" si="5209"/>
        <v>0.28499999999999992</v>
      </c>
      <c r="P395" s="32">
        <f>AVERAGE(M395:M399)</f>
        <v>1.7054000000000002</v>
      </c>
      <c r="Q395" s="28">
        <v>8.5210000000000008</v>
      </c>
      <c r="R395" s="25">
        <f t="shared" ref="R395" si="5278">Q395-Q396</f>
        <v>3.1000000000000583E-2</v>
      </c>
      <c r="S395" s="18">
        <v>1.0887</v>
      </c>
      <c r="T395" s="8">
        <v>27.026</v>
      </c>
      <c r="U395" s="17">
        <f t="shared" si="4865"/>
        <v>8.6229999999999993</v>
      </c>
      <c r="V395" s="3">
        <f t="shared" ref="V395" si="5279">U395-U396</f>
        <v>0.31599999999999895</v>
      </c>
      <c r="W395" s="3">
        <v>8.7520782000000015</v>
      </c>
      <c r="X395" s="12">
        <v>81.040000000000006</v>
      </c>
      <c r="Y395" s="15">
        <f>AVERAGE(X395:X399)</f>
        <v>79.50200000000001</v>
      </c>
      <c r="AA395" s="10">
        <f t="shared" si="4839"/>
        <v>6.8660000000000005</v>
      </c>
      <c r="AB395" s="10">
        <f t="shared" si="4840"/>
        <v>6.9679999999999991</v>
      </c>
      <c r="AC395" s="36">
        <f t="shared" si="4992"/>
        <v>-0.38000000000000012</v>
      </c>
      <c r="AD395" s="36">
        <f t="shared" si="4993"/>
        <v>-0.28499999999999992</v>
      </c>
      <c r="AE395" s="36">
        <f t="shared" si="4994"/>
        <v>-0.10199999999999854</v>
      </c>
      <c r="AF395" s="36">
        <f t="shared" si="4995"/>
        <v>1.9032499999999999</v>
      </c>
      <c r="AG395" s="36"/>
      <c r="AH395" s="36"/>
      <c r="AI395" s="36"/>
      <c r="AJ395" s="36"/>
    </row>
    <row r="396" spans="1:36" s="6" customFormat="1" ht="18" customHeight="1" x14ac:dyDescent="0.3">
      <c r="C396" s="50" t="str">
        <f t="shared" si="5231"/>
        <v>03W2</v>
      </c>
      <c r="D396" s="13">
        <v>45365</v>
      </c>
      <c r="E396" s="23">
        <v>1.155</v>
      </c>
      <c r="F396" s="24">
        <f t="shared" ref="F396:F404" si="5280">E396-E397</f>
        <v>7.4999999999999956E-2</v>
      </c>
      <c r="G396" s="25">
        <f t="shared" si="5204"/>
        <v>-9.000000000000008E-2</v>
      </c>
      <c r="H396" s="23">
        <v>1.1399999999999999</v>
      </c>
      <c r="I396" s="24">
        <f t="shared" ref="I396:I404" si="5281">H396-H397</f>
        <v>2.4999999999999911E-2</v>
      </c>
      <c r="J396" s="25">
        <f t="shared" si="5206"/>
        <v>-0.1050000000000002</v>
      </c>
      <c r="K396" s="28">
        <v>1.2450000000000001</v>
      </c>
      <c r="L396" s="25">
        <f t="shared" ref="L396:N403" si="5282">K396-K397</f>
        <v>5.0000000000001155E-3</v>
      </c>
      <c r="M396" s="28">
        <v>1.7410000000000001</v>
      </c>
      <c r="N396" s="24">
        <f t="shared" si="5282"/>
        <v>8.3000000000000185E-2</v>
      </c>
      <c r="O396" s="24">
        <f t="shared" si="5209"/>
        <v>0.496</v>
      </c>
      <c r="P396" s="25"/>
      <c r="Q396" s="28">
        <v>8.49</v>
      </c>
      <c r="R396" s="25">
        <f t="shared" ref="R396:R398" si="5283">Q396-Q397</f>
        <v>1.5000000000000568E-2</v>
      </c>
      <c r="S396" s="18">
        <v>1.0881000000000001</v>
      </c>
      <c r="T396" s="8">
        <v>26.048999999999999</v>
      </c>
      <c r="U396" s="17">
        <f t="shared" si="4865"/>
        <v>8.3070000000000004</v>
      </c>
      <c r="V396" s="3">
        <f t="shared" ref="V396:V398" si="5284">U396-U397</f>
        <v>0.3180000000000005</v>
      </c>
      <c r="W396" s="3">
        <v>8.3990837000000003</v>
      </c>
      <c r="X396" s="12">
        <v>81.260000000000005</v>
      </c>
      <c r="Y396" s="10">
        <f>Y395-Y400</f>
        <v>0.90999999999999659</v>
      </c>
      <c r="Z396" s="10"/>
      <c r="AA396" s="10">
        <f t="shared" si="4839"/>
        <v>6.7490000000000006</v>
      </c>
      <c r="AB396" s="10">
        <f t="shared" si="4840"/>
        <v>6.5660000000000007</v>
      </c>
      <c r="AC396" s="36">
        <f t="shared" si="4992"/>
        <v>-0.6010000000000002</v>
      </c>
      <c r="AD396" s="36">
        <f t="shared" si="4993"/>
        <v>-0.496</v>
      </c>
      <c r="AE396" s="36">
        <f t="shared" si="4994"/>
        <v>0.18299999999999983</v>
      </c>
      <c r="AF396" s="36">
        <f t="shared" si="4995"/>
        <v>2.0021499999999999</v>
      </c>
      <c r="AG396" s="36"/>
      <c r="AH396" s="36"/>
      <c r="AI396" s="36"/>
      <c r="AJ396" s="36"/>
    </row>
    <row r="397" spans="1:36" s="6" customFormat="1" ht="18" customHeight="1" x14ac:dyDescent="0.3">
      <c r="C397" s="50" t="str">
        <f t="shared" si="5231"/>
        <v>03W2</v>
      </c>
      <c r="D397" s="13">
        <v>45364</v>
      </c>
      <c r="E397" s="23">
        <f>1.08</f>
        <v>1.08</v>
      </c>
      <c r="F397" s="24">
        <f t="shared" si="5280"/>
        <v>-0.25</v>
      </c>
      <c r="G397" s="25">
        <f t="shared" si="5204"/>
        <v>-0.15999999999999992</v>
      </c>
      <c r="H397" s="23">
        <f>1.115</f>
        <v>1.115</v>
      </c>
      <c r="I397" s="24">
        <f t="shared" si="5281"/>
        <v>-0.21500000000000008</v>
      </c>
      <c r="J397" s="25">
        <f t="shared" si="5206"/>
        <v>-0.125</v>
      </c>
      <c r="K397" s="28">
        <v>1.24</v>
      </c>
      <c r="L397" s="25">
        <f t="shared" si="5282"/>
        <v>-0.27499999999999991</v>
      </c>
      <c r="M397" s="28">
        <f>1.658</f>
        <v>1.6579999999999999</v>
      </c>
      <c r="N397" s="24">
        <f t="shared" si="5282"/>
        <v>-5.600000000000005E-2</v>
      </c>
      <c r="O397" s="24">
        <f t="shared" si="5209"/>
        <v>0.41799999999999993</v>
      </c>
      <c r="P397" s="25"/>
      <c r="Q397" s="28">
        <f>8.475</f>
        <v>8.4749999999999996</v>
      </c>
      <c r="R397" s="25">
        <f t="shared" si="5283"/>
        <v>9.9999999999997868E-3</v>
      </c>
      <c r="S397" s="18">
        <v>1.0946</v>
      </c>
      <c r="T397" s="8">
        <v>24.902999999999999</v>
      </c>
      <c r="U397" s="17">
        <f t="shared" si="4865"/>
        <v>7.9889999999999999</v>
      </c>
      <c r="V397" s="3">
        <f t="shared" si="5284"/>
        <v>5.6999999999999496E-2</v>
      </c>
      <c r="W397" s="3">
        <v>7.87</v>
      </c>
      <c r="X397" s="12">
        <v>79.72</v>
      </c>
      <c r="Y397" s="10"/>
      <c r="Z397" s="10"/>
      <c r="AA397" s="10">
        <f t="shared" si="4839"/>
        <v>6.8170000000000002</v>
      </c>
      <c r="AB397" s="10">
        <f t="shared" si="4840"/>
        <v>6.3309999999999995</v>
      </c>
      <c r="AC397" s="36">
        <f t="shared" si="4992"/>
        <v>-0.54299999999999993</v>
      </c>
      <c r="AD397" s="36">
        <f t="shared" si="4993"/>
        <v>-0.41799999999999993</v>
      </c>
      <c r="AE397" s="36">
        <f t="shared" si="4994"/>
        <v>0.48599999999999977</v>
      </c>
      <c r="AF397" s="36">
        <f t="shared" si="4995"/>
        <v>1.9066999999999998</v>
      </c>
      <c r="AG397" s="36"/>
      <c r="AH397" s="36"/>
      <c r="AI397" s="36"/>
      <c r="AJ397" s="36"/>
    </row>
    <row r="398" spans="1:36" s="1" customFormat="1" ht="18" customHeight="1" x14ac:dyDescent="0.3">
      <c r="C398" s="50" t="str">
        <f t="shared" si="5231"/>
        <v>03W2</v>
      </c>
      <c r="D398" s="13">
        <v>45363</v>
      </c>
      <c r="E398" s="23">
        <f>1.33</f>
        <v>1.33</v>
      </c>
      <c r="F398" s="24">
        <f t="shared" si="5280"/>
        <v>-5.4999999999999938E-2</v>
      </c>
      <c r="G398" s="25">
        <f t="shared" si="5204"/>
        <v>-0.18499999999999983</v>
      </c>
      <c r="H398" s="23">
        <f>1.33</f>
        <v>1.33</v>
      </c>
      <c r="I398" s="24">
        <f t="shared" si="5281"/>
        <v>-5.9999999999999831E-2</v>
      </c>
      <c r="J398" s="25">
        <f t="shared" si="5206"/>
        <v>-0.18499999999999983</v>
      </c>
      <c r="K398" s="28">
        <f>1.515</f>
        <v>1.5149999999999999</v>
      </c>
      <c r="L398" s="25">
        <f t="shared" si="5282"/>
        <v>-2.0000000000000018E-2</v>
      </c>
      <c r="M398" s="28">
        <v>1.714</v>
      </c>
      <c r="N398" s="24">
        <f t="shared" si="5282"/>
        <v>-4.4999999999999929E-2</v>
      </c>
      <c r="O398" s="24">
        <f t="shared" si="5209"/>
        <v>0.19900000000000007</v>
      </c>
      <c r="P398" s="25"/>
      <c r="Q398" s="28">
        <v>8.4649999999999999</v>
      </c>
      <c r="R398" s="25">
        <f t="shared" si="5283"/>
        <v>0</v>
      </c>
      <c r="S398" s="18">
        <v>1.0924</v>
      </c>
      <c r="T398" s="8">
        <v>24.774999999999999</v>
      </c>
      <c r="U398" s="17">
        <f t="shared" si="4865"/>
        <v>7.9320000000000004</v>
      </c>
      <c r="V398" s="3">
        <f t="shared" si="5284"/>
        <v>-5.0999999999999268E-2</v>
      </c>
      <c r="W398" s="3">
        <v>8.0299999999999994</v>
      </c>
      <c r="X398" s="12">
        <v>77.56</v>
      </c>
      <c r="Y398" s="10"/>
      <c r="Z398" s="10"/>
      <c r="AA398" s="10">
        <f t="shared" si="4839"/>
        <v>6.7509999999999994</v>
      </c>
      <c r="AB398" s="10">
        <f t="shared" si="4840"/>
        <v>6.218</v>
      </c>
      <c r="AC398" s="36">
        <f t="shared" si="4992"/>
        <v>-0.3839999999999999</v>
      </c>
      <c r="AD398" s="36">
        <f t="shared" si="4993"/>
        <v>-0.19900000000000007</v>
      </c>
      <c r="AE398" s="36">
        <f t="shared" si="4994"/>
        <v>0.53299999999999947</v>
      </c>
      <c r="AF398" s="36">
        <f t="shared" si="4995"/>
        <v>1.9710999999999999</v>
      </c>
      <c r="AG398" s="36"/>
      <c r="AH398" s="36"/>
      <c r="AI398" s="36"/>
      <c r="AJ398" s="36"/>
    </row>
    <row r="399" spans="1:36" s="1" customFormat="1" ht="18" customHeight="1" x14ac:dyDescent="0.3">
      <c r="C399" s="50" t="str">
        <f t="shared" si="5231"/>
        <v>03W2</v>
      </c>
      <c r="D399" s="13">
        <v>45362</v>
      </c>
      <c r="E399" s="23">
        <v>1.385</v>
      </c>
      <c r="F399" s="24">
        <f t="shared" si="5280"/>
        <v>-6.4999999999999947E-2</v>
      </c>
      <c r="G399" s="25">
        <f t="shared" si="5204"/>
        <v>-0.14999999999999991</v>
      </c>
      <c r="H399" s="23">
        <v>1.39</v>
      </c>
      <c r="I399" s="24">
        <f t="shared" si="5281"/>
        <v>-7.5000000000000178E-2</v>
      </c>
      <c r="J399" s="25">
        <f t="shared" si="5206"/>
        <v>-0.14500000000000002</v>
      </c>
      <c r="K399" s="28">
        <f>1.535</f>
        <v>1.5349999999999999</v>
      </c>
      <c r="L399" s="25">
        <f t="shared" si="5282"/>
        <v>-5.0000000000001155E-3</v>
      </c>
      <c r="M399" s="28">
        <f>1.759</f>
        <v>1.7589999999999999</v>
      </c>
      <c r="N399" s="24">
        <f t="shared" si="5282"/>
        <v>-4.6000000000000041E-2</v>
      </c>
      <c r="O399" s="24">
        <f t="shared" si="5209"/>
        <v>0.22399999999999998</v>
      </c>
      <c r="P399" s="25"/>
      <c r="Q399" s="28">
        <f>8.465</f>
        <v>8.4649999999999999</v>
      </c>
      <c r="R399" s="25">
        <f t="shared" ref="R399" si="5285">Q399-Q400</f>
        <v>4.9999999999990052E-3</v>
      </c>
      <c r="S399" s="18">
        <v>1.0926</v>
      </c>
      <c r="T399" s="8">
        <v>24.93</v>
      </c>
      <c r="U399" s="17">
        <f t="shared" si="4865"/>
        <v>7.9829999999999997</v>
      </c>
      <c r="V399" s="3">
        <f t="shared" ref="V399" si="5286">U399-U400</f>
        <v>-0.4770000000000012</v>
      </c>
      <c r="W399" s="3">
        <f>7.95</f>
        <v>7.95</v>
      </c>
      <c r="X399" s="12">
        <v>77.930000000000007</v>
      </c>
      <c r="Y399" s="10"/>
      <c r="Z399" s="10"/>
      <c r="AA399" s="10">
        <f t="shared" si="4839"/>
        <v>6.7059999999999995</v>
      </c>
      <c r="AB399" s="10">
        <f t="shared" si="4840"/>
        <v>6.2240000000000002</v>
      </c>
      <c r="AC399" s="36">
        <f t="shared" si="4992"/>
        <v>-0.36899999999999999</v>
      </c>
      <c r="AD399" s="36">
        <f t="shared" si="4993"/>
        <v>-0.22399999999999998</v>
      </c>
      <c r="AE399" s="36">
        <f t="shared" si="4994"/>
        <v>0.48200000000000021</v>
      </c>
      <c r="AF399" s="36">
        <f t="shared" si="4995"/>
        <v>2.0228499999999996</v>
      </c>
      <c r="AG399" s="36"/>
      <c r="AH399" s="36"/>
      <c r="AI399" s="36"/>
      <c r="AJ399" s="36"/>
    </row>
    <row r="400" spans="1:36" s="1" customFormat="1" ht="18" customHeight="1" x14ac:dyDescent="0.3">
      <c r="C400" s="50" t="str">
        <f t="shared" si="5231"/>
        <v>03W2</v>
      </c>
      <c r="D400" s="13">
        <v>45359</v>
      </c>
      <c r="E400" s="23">
        <v>1.45</v>
      </c>
      <c r="F400" s="24">
        <f t="shared" si="5280"/>
        <v>4.9999999999998934E-3</v>
      </c>
      <c r="G400" s="25">
        <f t="shared" si="5204"/>
        <v>-9.000000000000008E-2</v>
      </c>
      <c r="H400" s="23">
        <v>1.4650000000000001</v>
      </c>
      <c r="I400" s="24">
        <f t="shared" si="5281"/>
        <v>2.0000000000000018E-2</v>
      </c>
      <c r="J400" s="25">
        <f t="shared" si="5206"/>
        <v>-7.4999999999999956E-2</v>
      </c>
      <c r="K400" s="28">
        <f>1.54</f>
        <v>1.54</v>
      </c>
      <c r="L400" s="25">
        <f t="shared" si="5282"/>
        <v>-1.0000000000000009E-2</v>
      </c>
      <c r="M400" s="28">
        <v>1.8049999999999999</v>
      </c>
      <c r="N400" s="24">
        <f t="shared" si="5282"/>
        <v>-1.3000000000000123E-2</v>
      </c>
      <c r="O400" s="24">
        <f t="shared" si="5209"/>
        <v>0.2649999999999999</v>
      </c>
      <c r="P400" s="32">
        <f>AVERAGE(M400:M404)</f>
        <v>1.8850000000000002</v>
      </c>
      <c r="Q400" s="28">
        <v>8.4600000000000009</v>
      </c>
      <c r="R400" s="25">
        <f t="shared" ref="R400" si="5287">Q400-Q401</f>
        <v>6.0000000000000497E-2</v>
      </c>
      <c r="S400" s="18">
        <v>1.0936999999999999</v>
      </c>
      <c r="T400" s="8">
        <v>26.391999999999999</v>
      </c>
      <c r="U400" s="17">
        <f t="shared" si="4865"/>
        <v>8.4600000000000009</v>
      </c>
      <c r="V400" s="3">
        <f t="shared" ref="V400" si="5288">U400-U401</f>
        <v>0.12200000000000166</v>
      </c>
      <c r="W400" s="3">
        <v>8.5399999999999991</v>
      </c>
      <c r="X400" s="12">
        <v>78.010000000000005</v>
      </c>
      <c r="Y400" s="15">
        <f>AVERAGE(X400:X404)</f>
        <v>78.592000000000013</v>
      </c>
      <c r="Z400" s="10"/>
      <c r="AA400" s="10">
        <f t="shared" si="4839"/>
        <v>6.6550000000000011</v>
      </c>
      <c r="AB400" s="10">
        <f t="shared" si="4840"/>
        <v>6.6550000000000011</v>
      </c>
      <c r="AC400" s="36">
        <f t="shared" si="4992"/>
        <v>-0.33999999999999986</v>
      </c>
      <c r="AD400" s="36">
        <f t="shared" si="4993"/>
        <v>-0.2649999999999999</v>
      </c>
      <c r="AE400" s="36">
        <f t="shared" si="4994"/>
        <v>0</v>
      </c>
      <c r="AF400" s="36">
        <f t="shared" si="4995"/>
        <v>2.0757499999999998</v>
      </c>
      <c r="AG400" s="36"/>
      <c r="AH400" s="36"/>
      <c r="AI400" s="36"/>
      <c r="AJ400" s="36"/>
    </row>
    <row r="401" spans="3:36" s="1" customFormat="1" ht="18" customHeight="1" x14ac:dyDescent="0.3">
      <c r="C401" s="50" t="str">
        <f t="shared" si="5231"/>
        <v>03W1</v>
      </c>
      <c r="D401" s="13">
        <v>45358</v>
      </c>
      <c r="E401" s="23">
        <v>1.4450000000000001</v>
      </c>
      <c r="F401" s="24">
        <f t="shared" si="5280"/>
        <v>-6.4999999999999947E-2</v>
      </c>
      <c r="G401" s="25">
        <f t="shared" si="5204"/>
        <v>-0.10499999999999998</v>
      </c>
      <c r="H401" s="23">
        <v>1.4450000000000001</v>
      </c>
      <c r="I401" s="24">
        <f t="shared" si="5281"/>
        <v>-6.4999999999999947E-2</v>
      </c>
      <c r="J401" s="25">
        <f t="shared" si="5206"/>
        <v>-0.10499999999999998</v>
      </c>
      <c r="K401" s="28">
        <v>1.55</v>
      </c>
      <c r="L401" s="25">
        <f t="shared" si="5282"/>
        <v>-0.10499999999999998</v>
      </c>
      <c r="M401" s="28">
        <v>1.8180000000000001</v>
      </c>
      <c r="N401" s="24">
        <f t="shared" si="5282"/>
        <v>-0.11099999999999999</v>
      </c>
      <c r="O401" s="24">
        <f t="shared" si="5209"/>
        <v>0.26800000000000002</v>
      </c>
      <c r="P401" s="25"/>
      <c r="Q401" s="28">
        <v>8.4</v>
      </c>
      <c r="R401" s="25">
        <f t="shared" ref="R401" si="5289">Q401-Q402</f>
        <v>-1.4999999999998792E-2</v>
      </c>
      <c r="S401" s="18">
        <v>1.0946</v>
      </c>
      <c r="T401" s="8">
        <v>25.992000000000001</v>
      </c>
      <c r="U401" s="17">
        <f t="shared" si="4865"/>
        <v>8.3379999999999992</v>
      </c>
      <c r="V401" s="3">
        <f t="shared" ref="V401" si="5290">U401-U402</f>
        <v>-0.14800000000000146</v>
      </c>
      <c r="W401" s="3">
        <v>8.39</v>
      </c>
      <c r="X401" s="12">
        <v>78.930000000000007</v>
      </c>
      <c r="Y401" s="10"/>
      <c r="Z401" s="10"/>
      <c r="AA401" s="10">
        <f t="shared" si="4839"/>
        <v>6.5820000000000007</v>
      </c>
      <c r="AB401" s="10">
        <f t="shared" si="4840"/>
        <v>6.52</v>
      </c>
      <c r="AC401" s="36">
        <f t="shared" si="4992"/>
        <v>-0.373</v>
      </c>
      <c r="AD401" s="36">
        <f t="shared" si="4993"/>
        <v>-0.26800000000000002</v>
      </c>
      <c r="AE401" s="36">
        <f t="shared" si="4994"/>
        <v>6.2000000000001165E-2</v>
      </c>
      <c r="AF401" s="36">
        <f t="shared" si="4995"/>
        <v>2.0907</v>
      </c>
      <c r="AG401" s="36"/>
      <c r="AH401" s="36"/>
      <c r="AI401" s="36"/>
      <c r="AJ401" s="36"/>
    </row>
    <row r="402" spans="3:36" s="1" customFormat="1" ht="18" customHeight="1" x14ac:dyDescent="0.3">
      <c r="C402" s="50" t="str">
        <f t="shared" si="5231"/>
        <v>03W1</v>
      </c>
      <c r="D402" s="13">
        <v>45357</v>
      </c>
      <c r="E402" s="23">
        <v>1.51</v>
      </c>
      <c r="F402" s="24">
        <f t="shared" si="5280"/>
        <v>5.0000000000001155E-3</v>
      </c>
      <c r="G402" s="25">
        <f t="shared" si="5204"/>
        <v>-0.14500000000000002</v>
      </c>
      <c r="H402" s="23">
        <v>1.51</v>
      </c>
      <c r="I402" s="24">
        <f t="shared" si="5281"/>
        <v>3.0000000000000027E-2</v>
      </c>
      <c r="J402" s="25">
        <f t="shared" si="5206"/>
        <v>-0.14500000000000002</v>
      </c>
      <c r="K402" s="28">
        <v>1.655</v>
      </c>
      <c r="L402" s="25">
        <f t="shared" si="5282"/>
        <v>0.11499999999999999</v>
      </c>
      <c r="M402" s="28">
        <v>1.929</v>
      </c>
      <c r="N402" s="24">
        <f t="shared" si="5282"/>
        <v>-2.8000000000000025E-2</v>
      </c>
      <c r="O402" s="24">
        <f t="shared" si="5209"/>
        <v>0.27400000000000002</v>
      </c>
      <c r="P402" s="25"/>
      <c r="Q402" s="28">
        <v>8.4149999999999991</v>
      </c>
      <c r="R402" s="25">
        <f t="shared" ref="R402" si="5291">Q402-Q403</f>
        <v>3.4999999999998366E-2</v>
      </c>
      <c r="S402" s="18">
        <v>1.0896999999999999</v>
      </c>
      <c r="T402" s="8">
        <v>26.571999999999999</v>
      </c>
      <c r="U402" s="17">
        <f t="shared" si="4865"/>
        <v>8.4860000000000007</v>
      </c>
      <c r="V402" s="3">
        <f t="shared" ref="V402" si="5292">U402-U403</f>
        <v>-0.25300000000000011</v>
      </c>
      <c r="W402" s="3">
        <v>8.42</v>
      </c>
      <c r="X402" s="12">
        <v>79.13</v>
      </c>
      <c r="Y402" s="10"/>
      <c r="Z402" s="10"/>
      <c r="AA402" s="10">
        <f t="shared" si="4839"/>
        <v>6.4859999999999989</v>
      </c>
      <c r="AB402" s="10">
        <f t="shared" si="4840"/>
        <v>6.5570000000000004</v>
      </c>
      <c r="AC402" s="36">
        <f t="shared" si="4992"/>
        <v>-0.41900000000000004</v>
      </c>
      <c r="AD402" s="36">
        <f t="shared" si="4993"/>
        <v>-0.27400000000000002</v>
      </c>
      <c r="AE402" s="36">
        <f t="shared" si="4994"/>
        <v>-7.1000000000001506E-2</v>
      </c>
      <c r="AF402" s="36">
        <f t="shared" si="4995"/>
        <v>2.21835</v>
      </c>
      <c r="AG402" s="36"/>
      <c r="AH402" s="36"/>
      <c r="AI402" s="36"/>
      <c r="AJ402" s="36"/>
    </row>
    <row r="403" spans="3:36" s="1" customFormat="1" ht="18" customHeight="1" x14ac:dyDescent="0.3">
      <c r="C403" s="50" t="str">
        <f t="shared" si="5231"/>
        <v>03W1</v>
      </c>
      <c r="D403" s="13">
        <v>45356</v>
      </c>
      <c r="E403" s="23">
        <v>1.5049999999999999</v>
      </c>
      <c r="F403" s="24">
        <f t="shared" si="5280"/>
        <v>0.10999999999999988</v>
      </c>
      <c r="G403" s="25">
        <f t="shared" si="5204"/>
        <v>-3.5000000000000142E-2</v>
      </c>
      <c r="H403" s="23">
        <v>1.48</v>
      </c>
      <c r="I403" s="24">
        <f t="shared" si="5281"/>
        <v>8.4999999999999964E-2</v>
      </c>
      <c r="J403" s="25">
        <f t="shared" si="5206"/>
        <v>-6.0000000000000053E-2</v>
      </c>
      <c r="K403" s="28">
        <v>1.54</v>
      </c>
      <c r="L403" s="25">
        <f t="shared" si="5282"/>
        <v>5.4999999999999938E-2</v>
      </c>
      <c r="M403" s="28">
        <v>1.9570000000000001</v>
      </c>
      <c r="N403" s="24">
        <f t="shared" si="5282"/>
        <v>4.1000000000000147E-2</v>
      </c>
      <c r="O403" s="24">
        <f t="shared" si="5209"/>
        <v>0.41700000000000004</v>
      </c>
      <c r="P403" s="25"/>
      <c r="Q403" s="28">
        <v>8.3800000000000008</v>
      </c>
      <c r="R403" s="25">
        <f t="shared" ref="R403" si="5293">Q403-Q404</f>
        <v>4.0000000000000924E-2</v>
      </c>
      <c r="S403" s="18">
        <v>1.0854999999999999</v>
      </c>
      <c r="T403" s="8">
        <v>27.468</v>
      </c>
      <c r="U403" s="17">
        <f t="shared" si="4865"/>
        <v>8.7390000000000008</v>
      </c>
      <c r="V403" s="3">
        <f t="shared" ref="V403" si="5294">U403-U404</f>
        <v>0.18700000000000117</v>
      </c>
      <c r="W403" s="3">
        <v>8.7279999999999998</v>
      </c>
      <c r="X403" s="12">
        <v>78.150000000000006</v>
      </c>
      <c r="Y403" s="10"/>
      <c r="Z403" s="10"/>
      <c r="AA403" s="10">
        <f t="shared" si="4839"/>
        <v>6.4230000000000009</v>
      </c>
      <c r="AB403" s="10">
        <f t="shared" si="4840"/>
        <v>6.7820000000000009</v>
      </c>
      <c r="AC403" s="36">
        <f t="shared" si="4992"/>
        <v>-0.47700000000000009</v>
      </c>
      <c r="AD403" s="36">
        <f t="shared" si="4993"/>
        <v>-0.41700000000000004</v>
      </c>
      <c r="AE403" s="36">
        <f t="shared" si="4994"/>
        <v>-0.35899999999999999</v>
      </c>
      <c r="AF403" s="36">
        <f t="shared" si="4995"/>
        <v>2.2505500000000001</v>
      </c>
      <c r="AG403" s="36"/>
      <c r="AH403" s="36"/>
      <c r="AI403" s="36"/>
      <c r="AJ403" s="36"/>
    </row>
    <row r="404" spans="3:36" s="1" customFormat="1" ht="18" customHeight="1" x14ac:dyDescent="0.3">
      <c r="C404" s="50" t="str">
        <f t="shared" si="5231"/>
        <v>03W1</v>
      </c>
      <c r="D404" s="13">
        <v>45355</v>
      </c>
      <c r="E404" s="23">
        <v>1.395</v>
      </c>
      <c r="F404" s="24">
        <f t="shared" si="5280"/>
        <v>4.4999999999999929E-2</v>
      </c>
      <c r="G404" s="25">
        <f t="shared" si="5204"/>
        <v>-9.000000000000008E-2</v>
      </c>
      <c r="H404" s="23">
        <v>1.395</v>
      </c>
      <c r="I404" s="24">
        <f t="shared" si="5281"/>
        <v>5.0000000000000044E-2</v>
      </c>
      <c r="J404" s="25">
        <f t="shared" si="5206"/>
        <v>-9.000000000000008E-2</v>
      </c>
      <c r="K404" s="28">
        <v>1.4850000000000001</v>
      </c>
      <c r="L404" s="25">
        <f>K404-K405</f>
        <v>2.0000000000000018E-2</v>
      </c>
      <c r="M404" s="28">
        <v>1.9159999999999999</v>
      </c>
      <c r="N404" s="24">
        <f>M404-M405</f>
        <v>8.0999999999999961E-2</v>
      </c>
      <c r="O404" s="24">
        <f t="shared" si="5209"/>
        <v>0.43099999999999983</v>
      </c>
      <c r="P404" s="25"/>
      <c r="Q404" s="28">
        <v>8.34</v>
      </c>
      <c r="R404" s="25">
        <f>Q404-Q405</f>
        <v>3.9999999999999147E-2</v>
      </c>
      <c r="S404" s="18">
        <v>1.0853999999999999</v>
      </c>
      <c r="T404" s="8">
        <v>26.885000000000002</v>
      </c>
      <c r="U404" s="17">
        <f t="shared" si="4865"/>
        <v>8.5519999999999996</v>
      </c>
      <c r="V404" s="3">
        <f>U404-U405</f>
        <v>0.35500000000000043</v>
      </c>
      <c r="W404" s="3">
        <v>8.5510000000000002</v>
      </c>
      <c r="X404" s="12">
        <v>78.739999999999995</v>
      </c>
      <c r="Y404" s="10"/>
      <c r="Z404" s="10"/>
      <c r="AA404" s="10">
        <f t="shared" ref="AA404:AA405" si="5295">Q404-M404</f>
        <v>6.4239999999999995</v>
      </c>
      <c r="AB404" s="10">
        <f t="shared" ref="AB404:AB405" si="5296">U404-M404</f>
        <v>6.6359999999999992</v>
      </c>
      <c r="AC404" s="36">
        <f t="shared" si="4992"/>
        <v>-0.52099999999999991</v>
      </c>
      <c r="AD404" s="36">
        <f t="shared" si="4993"/>
        <v>-0.43099999999999983</v>
      </c>
      <c r="AE404" s="36">
        <f t="shared" si="4994"/>
        <v>-0.21199999999999974</v>
      </c>
      <c r="AF404" s="36">
        <f t="shared" si="4995"/>
        <v>2.2033999999999998</v>
      </c>
      <c r="AG404" s="36"/>
      <c r="AH404" s="36"/>
      <c r="AI404" s="36"/>
      <c r="AJ404" s="36"/>
    </row>
    <row r="405" spans="3:36" s="1" customFormat="1" ht="18" customHeight="1" x14ac:dyDescent="0.3">
      <c r="C405" s="50" t="str">
        <f t="shared" si="5231"/>
        <v>03W1</v>
      </c>
      <c r="D405" s="13">
        <v>45352</v>
      </c>
      <c r="E405" s="23">
        <v>1.35</v>
      </c>
      <c r="F405" s="24"/>
      <c r="G405" s="25">
        <f t="shared" si="5204"/>
        <v>-0.11499999999999999</v>
      </c>
      <c r="H405" s="23">
        <v>1.345</v>
      </c>
      <c r="I405" s="24"/>
      <c r="J405" s="25">
        <f t="shared" si="5206"/>
        <v>-0.12000000000000011</v>
      </c>
      <c r="K405" s="28">
        <v>1.4650000000000001</v>
      </c>
      <c r="L405" s="25"/>
      <c r="M405" s="28">
        <v>1.835</v>
      </c>
      <c r="N405" s="24"/>
      <c r="O405" s="24">
        <f t="shared" si="5209"/>
        <v>0.36999999999999988</v>
      </c>
      <c r="P405" s="25"/>
      <c r="Q405" s="28">
        <v>8.3000000000000007</v>
      </c>
      <c r="R405" s="25"/>
      <c r="S405" s="18">
        <v>1.0837000000000001</v>
      </c>
      <c r="T405" s="8">
        <v>25.809000000000001</v>
      </c>
      <c r="U405" s="17">
        <f t="shared" si="4865"/>
        <v>8.1969999999999992</v>
      </c>
      <c r="V405" s="3"/>
      <c r="W405" s="3">
        <v>8.1419999999999995</v>
      </c>
      <c r="X405" s="12"/>
      <c r="Y405" s="10"/>
      <c r="Z405" s="10"/>
      <c r="AA405" s="10">
        <f t="shared" si="5295"/>
        <v>6.4650000000000007</v>
      </c>
      <c r="AB405" s="10">
        <f t="shared" si="5296"/>
        <v>6.3619999999999992</v>
      </c>
      <c r="AC405" s="36">
        <f t="shared" si="4992"/>
        <v>-0.49</v>
      </c>
      <c r="AD405" s="36">
        <f t="shared" si="4993"/>
        <v>-0.36999999999999988</v>
      </c>
      <c r="AE405" s="36">
        <f t="shared" si="4994"/>
        <v>0.10300000000000153</v>
      </c>
      <c r="AF405" s="36">
        <f t="shared" si="4995"/>
        <v>2.1102499999999997</v>
      </c>
      <c r="AG405" s="36"/>
      <c r="AH405" s="36"/>
      <c r="AI405" s="36"/>
      <c r="AJ405" s="36"/>
    </row>
    <row r="406" spans="3:36" ht="18" customHeight="1" x14ac:dyDescent="0.3">
      <c r="O406" s="3"/>
    </row>
    <row r="407" spans="3:36" ht="18" customHeight="1" x14ac:dyDescent="0.3"/>
    <row r="408" spans="3:36" ht="18" customHeight="1" x14ac:dyDescent="0.3"/>
    <row r="409" spans="3:36" ht="18" customHeight="1" x14ac:dyDescent="0.3"/>
    <row r="410" spans="3:36" ht="18" customHeight="1" x14ac:dyDescent="0.3"/>
    <row r="411" spans="3:36" ht="18" customHeight="1" x14ac:dyDescent="0.3"/>
    <row r="412" spans="3:36" ht="18" customHeight="1" x14ac:dyDescent="0.3"/>
    <row r="413" spans="3:36" ht="18" customHeight="1" x14ac:dyDescent="0.3"/>
    <row r="414" spans="3:36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7:Q399 H397 M397:N39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U85"/>
  <sheetViews>
    <sheetView tabSelected="1" zoomScale="90" zoomScaleNormal="90" workbookViewId="0">
      <selection activeCell="BQ19" sqref="BQ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3" width="12.625" style="4" customWidth="1"/>
    <col min="74" max="16384" width="9" style="4"/>
  </cols>
  <sheetData>
    <row r="1" spans="1:73" ht="19.8" x14ac:dyDescent="0.4">
      <c r="A1" s="45" t="s">
        <v>56</v>
      </c>
    </row>
    <row r="3" spans="1:73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3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3" ht="16.2" x14ac:dyDescent="0.3">
      <c r="A5" s="46"/>
      <c r="B5" s="1" t="s">
        <v>84</v>
      </c>
      <c r="C5" s="43">
        <f>AVERAGE('0_Prices'!M6:M10)</f>
        <v>3.0222000000000002</v>
      </c>
      <c r="D5" s="43">
        <f>AVERAGE('0_Prices'!K6:K10)</f>
        <v>2.9609999999999999</v>
      </c>
      <c r="E5" s="43">
        <f>AVERAGE('0_Prices'!Q6:Q10)</f>
        <v>11.342000000000001</v>
      </c>
      <c r="F5" s="43">
        <f>AVERAGE('0_Prices'!U6:U10)</f>
        <v>11.2788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  <c r="BU5" s="44" t="s">
        <v>84</v>
      </c>
    </row>
    <row r="6" spans="1:73" ht="16.2" x14ac:dyDescent="0.3">
      <c r="A6" s="46"/>
      <c r="B6" s="1" t="s">
        <v>83</v>
      </c>
      <c r="C6" s="43">
        <f>AVERAGE('0_Prices'!M11:M15)</f>
        <v>3.0487500000000001</v>
      </c>
      <c r="D6" s="43">
        <f>AVERAGE('0_Prices'!K11:K15)</f>
        <v>2.9650000000000003</v>
      </c>
      <c r="E6" s="43">
        <f>AVERAGE('0_Prices'!Q11:Q15)</f>
        <v>11.25375</v>
      </c>
      <c r="F6" s="43">
        <f>AVERAGE('0_Prices'!U11:U15)</f>
        <v>10.971599999999999</v>
      </c>
      <c r="L6" s="1" t="s">
        <v>59</v>
      </c>
      <c r="M6" s="43">
        <f>C67</f>
        <v>2.9272499999999999</v>
      </c>
      <c r="N6" s="43">
        <f>C66</f>
        <v>2.8253000000000004</v>
      </c>
      <c r="O6" s="43">
        <f>C65</f>
        <v>2.8281000000000001</v>
      </c>
      <c r="P6" s="43">
        <f>C64</f>
        <v>2.6459999999999999</v>
      </c>
      <c r="Q6" s="43">
        <f>C63</f>
        <v>2.0007999999999999</v>
      </c>
      <c r="R6" s="43">
        <f>C62</f>
        <v>2.0667999999999997</v>
      </c>
      <c r="S6" s="43">
        <f>C61</f>
        <v>2.1751999999999998</v>
      </c>
      <c r="T6" s="43">
        <f>C60</f>
        <v>2.1369999999999996</v>
      </c>
      <c r="U6" s="43">
        <f>C59</f>
        <v>2.0107999999999997</v>
      </c>
      <c r="V6" s="43">
        <f>C58</f>
        <v>2.6339999999999999</v>
      </c>
      <c r="W6" s="43">
        <f>C57</f>
        <v>2.6444999999999999</v>
      </c>
      <c r="X6" s="43">
        <f>C56</f>
        <v>2.4776666666666665</v>
      </c>
      <c r="Y6" s="43">
        <f>C55</f>
        <v>2.6576</v>
      </c>
      <c r="Z6" s="43">
        <f>C54</f>
        <v>2.9058000000000002</v>
      </c>
      <c r="AA6" s="43">
        <f>C53</f>
        <v>2.6892000000000005</v>
      </c>
      <c r="AB6" s="43">
        <f>C52</f>
        <v>2.3928000000000003</v>
      </c>
      <c r="AC6" s="43">
        <f>C51</f>
        <v>2.4093999999999998</v>
      </c>
      <c r="AD6" s="43">
        <f>C48</f>
        <v>2.8836000000000004</v>
      </c>
      <c r="AE6" s="43">
        <f>C47</f>
        <v>3.1263999999999994</v>
      </c>
      <c r="AF6" s="43">
        <f>C46</f>
        <v>3.3417500000000002</v>
      </c>
      <c r="AG6" s="43">
        <f>C45</f>
        <v>3.0905999999999998</v>
      </c>
      <c r="AH6" s="73">
        <f>C44</f>
        <v>3.2915999999999999</v>
      </c>
      <c r="AI6" s="73">
        <f>C43</f>
        <v>3.4456000000000002</v>
      </c>
      <c r="AJ6" s="73">
        <f>C42</f>
        <v>3.7077499999999999</v>
      </c>
      <c r="AK6" s="73">
        <f>C41</f>
        <v>3.64575</v>
      </c>
      <c r="AL6" s="73">
        <f>C40</f>
        <v>3.6924000000000001</v>
      </c>
      <c r="AM6" s="73">
        <f>C39</f>
        <v>4.0381999999999998</v>
      </c>
      <c r="AN6" s="73">
        <f>C38</f>
        <v>3.9219999999999997</v>
      </c>
      <c r="AO6" s="73">
        <f>C37</f>
        <v>3.3588</v>
      </c>
      <c r="AP6" s="73">
        <f>C36</f>
        <v>3.3363999999999998</v>
      </c>
      <c r="AQ6" s="73">
        <f>C35</f>
        <v>3.5762</v>
      </c>
      <c r="AR6" s="73">
        <f>C34</f>
        <v>4.1682500000000005</v>
      </c>
      <c r="AS6" s="73">
        <f>C33</f>
        <v>3.9684000000000004</v>
      </c>
      <c r="AT6" s="73">
        <f>C32</f>
        <v>4.3245999999999993</v>
      </c>
      <c r="AU6" s="73">
        <f>C31</f>
        <v>4.2485999999999997</v>
      </c>
      <c r="AV6" s="73">
        <f>C30</f>
        <v>4.0543999999999993</v>
      </c>
      <c r="AW6" s="73">
        <f>C29</f>
        <v>3.9260000000000006</v>
      </c>
      <c r="AX6" s="73">
        <f>C28</f>
        <v>4.0200000000000005</v>
      </c>
      <c r="AY6" s="73">
        <f>C27</f>
        <v>3.6040000000000001</v>
      </c>
      <c r="AZ6" s="73">
        <f>C26</f>
        <v>3.2865000000000002</v>
      </c>
      <c r="BA6" s="73">
        <f>C25</f>
        <v>2.9823999999999997</v>
      </c>
      <c r="BB6" s="81">
        <f>C24</f>
        <v>3.3982000000000001</v>
      </c>
      <c r="BC6" s="81">
        <f>C23</f>
        <v>3.6042000000000001</v>
      </c>
      <c r="BD6" s="81">
        <f>C22</f>
        <v>3.4961999999999995</v>
      </c>
      <c r="BE6" s="81">
        <f>C21</f>
        <v>3.2990000000000004</v>
      </c>
      <c r="BF6" s="81">
        <f>C20</f>
        <v>3.3927499999999999</v>
      </c>
      <c r="BG6" s="81">
        <f>C19</f>
        <v>3.7185999999999999</v>
      </c>
      <c r="BH6" s="81">
        <f>C18</f>
        <v>3.5495999999999994</v>
      </c>
      <c r="BI6" s="81">
        <f>C17</f>
        <v>3.8587500000000006</v>
      </c>
      <c r="BJ6" s="81">
        <f>C16</f>
        <v>3.5282000000000004</v>
      </c>
      <c r="BK6" s="81">
        <f>C15</f>
        <v>3.4420000000000002</v>
      </c>
      <c r="BL6" s="81">
        <f>C14</f>
        <v>3.3234000000000004</v>
      </c>
      <c r="BM6" s="81">
        <f>C13</f>
        <v>3.5293999999999999</v>
      </c>
      <c r="BN6" s="81">
        <f>C12</f>
        <v>3.1715999999999993</v>
      </c>
      <c r="BO6" s="81">
        <f>C11</f>
        <v>3.0606</v>
      </c>
      <c r="BP6" s="81">
        <f>C10</f>
        <v>3.0152000000000001</v>
      </c>
      <c r="BQ6" s="81">
        <f>C9</f>
        <v>2.8693999999999997</v>
      </c>
      <c r="BR6" s="81">
        <f>C8</f>
        <v>2.7864</v>
      </c>
      <c r="BS6" s="81">
        <f>C7</f>
        <v>2.8441999999999998</v>
      </c>
      <c r="BT6" s="81">
        <f>C6</f>
        <v>3.0487500000000001</v>
      </c>
      <c r="BU6" s="81">
        <f>C5</f>
        <v>3.0222000000000002</v>
      </c>
    </row>
    <row r="7" spans="1:73" ht="16.2" x14ac:dyDescent="0.3">
      <c r="A7" s="46"/>
      <c r="B7" s="1" t="s">
        <v>78</v>
      </c>
      <c r="C7" s="43">
        <f>AVERAGE('0_Prices'!M16:M20)</f>
        <v>2.8441999999999998</v>
      </c>
      <c r="D7" s="43">
        <f>AVERAGE('0_Prices'!K16:K20)</f>
        <v>2.8439999999999999</v>
      </c>
      <c r="E7" s="43">
        <f>AVERAGE('0_Prices'!Q16:Q20)</f>
        <v>11.354000000000003</v>
      </c>
      <c r="F7" s="43">
        <f>AVERAGE('0_Prices'!U16:U20)</f>
        <v>11.130600000000001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D54</f>
        <v>2.6749999999999998</v>
      </c>
      <c r="AA7" s="43">
        <f>D53</f>
        <v>2.3780000000000001</v>
      </c>
      <c r="AB7" s="43">
        <f>D52</f>
        <v>2.1487499999999997</v>
      </c>
      <c r="AC7" s="43">
        <f>D51</f>
        <v>1.8780000000000001</v>
      </c>
      <c r="AD7" s="43">
        <f>D48</f>
        <v>1.9475000000000002</v>
      </c>
      <c r="AE7" s="43">
        <f>D47</f>
        <v>2.347</v>
      </c>
      <c r="AF7" s="43">
        <f>D46</f>
        <v>3.0933333333333333</v>
      </c>
      <c r="AG7" s="43">
        <f>D45</f>
        <v>2.9219999999999997</v>
      </c>
      <c r="AH7" s="73">
        <f>D44</f>
        <v>3.056</v>
      </c>
      <c r="AI7" s="73">
        <f>D43</f>
        <v>2.9929999999999999</v>
      </c>
      <c r="AJ7" s="73">
        <f>D42</f>
        <v>2.9237500000000001</v>
      </c>
      <c r="AK7" s="73">
        <f>D41</f>
        <v>3.4762499999999998</v>
      </c>
      <c r="AL7" s="73">
        <f>D40</f>
        <v>3.9659999999999997</v>
      </c>
      <c r="AM7" s="73">
        <f>D39</f>
        <v>5.5059999999999993</v>
      </c>
      <c r="AN7" s="73">
        <f>D38</f>
        <v>4.0187499999999998</v>
      </c>
      <c r="AO7" s="73">
        <f>D37</f>
        <v>3.2909999999999995</v>
      </c>
      <c r="AP7" s="73">
        <f>D36</f>
        <v>3.278</v>
      </c>
      <c r="AQ7" s="73">
        <f>D35</f>
        <v>4.0299999999999994</v>
      </c>
      <c r="AR7" s="73">
        <f>D34</f>
        <v>6.1062500000000002</v>
      </c>
      <c r="AS7" s="73">
        <f>D33</f>
        <v>3.8910000000000005</v>
      </c>
      <c r="AT7" s="73">
        <f>D32</f>
        <v>4.2419999999999991</v>
      </c>
      <c r="AU7" s="73">
        <f>D31</f>
        <v>4.2239999999999993</v>
      </c>
      <c r="AV7" s="73">
        <f>D30</f>
        <v>4.1360000000000001</v>
      </c>
      <c r="AW7" s="73">
        <f>D29</f>
        <v>3.9150000000000005</v>
      </c>
      <c r="AX7" s="73">
        <f>D28</f>
        <v>4.0750000000000002</v>
      </c>
      <c r="AY7" s="73">
        <f>D27</f>
        <v>3.6700000000000004</v>
      </c>
      <c r="AZ7" s="73">
        <f>D26</f>
        <v>3.2350000000000003</v>
      </c>
      <c r="BA7" s="73">
        <f>D25</f>
        <v>2.9470000000000001</v>
      </c>
      <c r="BB7" s="81">
        <f>D24</f>
        <v>3.08</v>
      </c>
      <c r="BC7" s="81">
        <f>D23</f>
        <v>3.19</v>
      </c>
      <c r="BD7" s="81">
        <f>D22</f>
        <v>3.2049999999999996</v>
      </c>
      <c r="BE7" s="81">
        <f>D21</f>
        <v>3.0549999999999997</v>
      </c>
      <c r="BF7" s="81">
        <f>D20</f>
        <v>3.0212500000000002</v>
      </c>
      <c r="BG7" s="81">
        <f>D19</f>
        <v>2.8280000000000003</v>
      </c>
      <c r="BH7" s="81">
        <f>D18</f>
        <v>2.8220000000000001</v>
      </c>
      <c r="BI7" s="81">
        <f>D17</f>
        <v>3.0900000000000003</v>
      </c>
      <c r="BJ7" s="81">
        <f>D16</f>
        <v>3.306</v>
      </c>
      <c r="BK7" s="81">
        <f>D15</f>
        <v>3.1924999999999999</v>
      </c>
      <c r="BL7" s="81">
        <f>D14</f>
        <v>3.1680000000000001</v>
      </c>
      <c r="BM7" s="81">
        <f>D13</f>
        <v>3.3899999999999997</v>
      </c>
      <c r="BN7" s="81">
        <f>D12</f>
        <v>3.1900000000000004</v>
      </c>
      <c r="BO7" s="81">
        <f>D11</f>
        <v>3.0230000000000006</v>
      </c>
      <c r="BP7" s="81">
        <f>D10</f>
        <v>2.9889999999999999</v>
      </c>
      <c r="BQ7" s="81">
        <f>D9</f>
        <v>2.919</v>
      </c>
      <c r="BR7" s="81">
        <f>D8</f>
        <v>2.8589999999999995</v>
      </c>
      <c r="BS7" s="81">
        <f>D7</f>
        <v>2.8439999999999999</v>
      </c>
      <c r="BT7" s="81">
        <f>D6</f>
        <v>2.9650000000000003</v>
      </c>
      <c r="BU7" s="81">
        <f>D5</f>
        <v>2.9609999999999999</v>
      </c>
    </row>
    <row r="8" spans="1:73" ht="16.2" x14ac:dyDescent="0.3">
      <c r="A8" s="46"/>
      <c r="B8" s="1" t="s">
        <v>77</v>
      </c>
      <c r="C8" s="43">
        <f>AVERAGE('0_Prices'!M21:M25)</f>
        <v>2.7864</v>
      </c>
      <c r="D8" s="43">
        <f>AVERAGE('0_Prices'!K21:K25)</f>
        <v>2.8589999999999995</v>
      </c>
      <c r="E8" s="43">
        <f>AVERAGE('0_Prices'!Q21:Q25)</f>
        <v>11.189</v>
      </c>
      <c r="F8" s="43">
        <f>AVERAGE('0_Prices'!U21:U25)</f>
        <v>11.010400000000001</v>
      </c>
      <c r="L8" s="47" t="s">
        <v>60</v>
      </c>
      <c r="M8" s="43">
        <f>E67</f>
        <v>12.819374999999999</v>
      </c>
      <c r="N8" s="43">
        <f>E66</f>
        <v>12.736499999999999</v>
      </c>
      <c r="O8" s="43">
        <f>E65</f>
        <v>12.383100000000001</v>
      </c>
      <c r="P8" s="43">
        <f>E64</f>
        <v>12.035500000000001</v>
      </c>
      <c r="Q8" s="43">
        <f>E63</f>
        <v>12.491</v>
      </c>
      <c r="R8" s="43">
        <f>E62</f>
        <v>12.521000000000001</v>
      </c>
      <c r="S8" s="43">
        <f>E61</f>
        <v>13.058600000000002</v>
      </c>
      <c r="T8" s="43">
        <f>E60</f>
        <v>13.952000000000002</v>
      </c>
      <c r="U8" s="43">
        <f>E59</f>
        <v>14.007999999999999</v>
      </c>
      <c r="V8" s="43">
        <f>E58</f>
        <v>12.52875</v>
      </c>
      <c r="W8" s="43">
        <f>E57</f>
        <v>12.536899999999999</v>
      </c>
      <c r="X8" s="43">
        <f>E56</f>
        <v>12.816666666666665</v>
      </c>
      <c r="Y8" s="43">
        <f>E55</f>
        <v>13.15</v>
      </c>
      <c r="Z8" s="43">
        <f>E54</f>
        <v>13.115</v>
      </c>
      <c r="AA8" s="43">
        <f>E53</f>
        <v>13.090999999999999</v>
      </c>
      <c r="AB8" s="43">
        <f>E52</f>
        <v>13.2898</v>
      </c>
      <c r="AC8" s="43">
        <f>E51</f>
        <v>13.594999999999999</v>
      </c>
      <c r="AD8" s="43">
        <f>E48</f>
        <v>13.562799999999999</v>
      </c>
      <c r="AE8" s="43">
        <f>E47</f>
        <v>14.713999999999999</v>
      </c>
      <c r="AF8" s="43">
        <f>E46</f>
        <v>14.975</v>
      </c>
      <c r="AG8" s="43">
        <f>E45</f>
        <v>15.090999999999999</v>
      </c>
      <c r="AH8" s="73">
        <f>E44</f>
        <v>14.981399999999999</v>
      </c>
      <c r="AI8" s="73">
        <f>E43</f>
        <v>13.243</v>
      </c>
      <c r="AJ8" s="73">
        <f>E42</f>
        <v>14.05125</v>
      </c>
      <c r="AK8" s="73">
        <f>E41</f>
        <v>14.283750000000001</v>
      </c>
      <c r="AL8" s="73">
        <f>E40</f>
        <v>14.225</v>
      </c>
      <c r="AM8" s="73">
        <f>E39</f>
        <v>13.985800000000001</v>
      </c>
      <c r="AN8" s="73">
        <f>E38</f>
        <v>14.1525</v>
      </c>
      <c r="AO8" s="73">
        <f>E37</f>
        <v>14.193000000000001</v>
      </c>
      <c r="AP8" s="73">
        <f>E36</f>
        <v>14.513999999999999</v>
      </c>
      <c r="AQ8" s="73">
        <f>E35</f>
        <v>14.897</v>
      </c>
      <c r="AR8" s="73">
        <f>E34</f>
        <v>14.272500000000001</v>
      </c>
      <c r="AS8" s="73">
        <f>E33</f>
        <v>13.903000000000002</v>
      </c>
      <c r="AT8" s="73">
        <f>E32</f>
        <v>13.794999999999998</v>
      </c>
      <c r="AU8" s="73">
        <f>E31</f>
        <v>13.688800000000001</v>
      </c>
      <c r="AV8" s="73">
        <f>E30</f>
        <v>13.391000000000002</v>
      </c>
      <c r="AW8" s="73">
        <f>E29</f>
        <v>13.199000000000002</v>
      </c>
      <c r="AX8" s="73">
        <f>E28</f>
        <v>13.096</v>
      </c>
      <c r="AY8" s="73">
        <f>E27</f>
        <v>12.676</v>
      </c>
      <c r="AZ8" s="73">
        <f>E26</f>
        <v>12.231749999999998</v>
      </c>
      <c r="BA8" s="73">
        <f>E25</f>
        <v>11.657999999999999</v>
      </c>
      <c r="BB8" s="81">
        <f>E24</f>
        <v>11.246</v>
      </c>
      <c r="BC8" s="81">
        <f>E23</f>
        <v>11.379999999999999</v>
      </c>
      <c r="BD8" s="81">
        <f>E22</f>
        <v>11.553599999999999</v>
      </c>
      <c r="BE8" s="81">
        <f>E21</f>
        <v>12.359</v>
      </c>
      <c r="BF8" s="81">
        <f>E20</f>
        <v>12.36</v>
      </c>
      <c r="BG8" s="81">
        <f>E19</f>
        <v>12.372</v>
      </c>
      <c r="BH8" s="81">
        <f>E18</f>
        <v>12.4518</v>
      </c>
      <c r="BI8" s="81">
        <f>E17</f>
        <v>13.93125</v>
      </c>
      <c r="BJ8" s="81">
        <f>E16</f>
        <v>13.607999999999999</v>
      </c>
      <c r="BK8" s="81">
        <f>E15</f>
        <v>13.13875</v>
      </c>
      <c r="BL8" s="81">
        <f>E14</f>
        <v>13.113000000000003</v>
      </c>
      <c r="BM8" s="81">
        <f>E13</f>
        <v>12.561</v>
      </c>
      <c r="BN8" s="81">
        <f>E12</f>
        <v>11.946999999999999</v>
      </c>
      <c r="BO8" s="81">
        <f>E11</f>
        <v>12.000999999999999</v>
      </c>
      <c r="BP8" s="81">
        <f>E10</f>
        <v>11.959</v>
      </c>
      <c r="BQ8" s="81">
        <f>E9</f>
        <v>11.918600000000001</v>
      </c>
      <c r="BR8" s="81">
        <f>E8</f>
        <v>11.189</v>
      </c>
      <c r="BS8" s="81">
        <f>E7</f>
        <v>11.354000000000003</v>
      </c>
      <c r="BT8" s="81">
        <f>E6</f>
        <v>11.25375</v>
      </c>
      <c r="BU8" s="81">
        <f>E5</f>
        <v>11.342000000000001</v>
      </c>
    </row>
    <row r="9" spans="1:73" ht="16.2" x14ac:dyDescent="0.3">
      <c r="A9" s="46"/>
      <c r="B9" s="1" t="s">
        <v>73</v>
      </c>
      <c r="C9" s="43">
        <f>AVERAGE('0_Prices'!M26:M30)</f>
        <v>2.8693999999999997</v>
      </c>
      <c r="D9" s="43">
        <f>AVERAGE('0_Prices'!K26:K30)</f>
        <v>2.919</v>
      </c>
      <c r="E9" s="43">
        <f>AVERAGE('0_Prices'!Q26:Q30)</f>
        <v>11.918600000000001</v>
      </c>
      <c r="F9" s="43">
        <f>AVERAGE('0_Prices'!U26:U30)</f>
        <v>11.022400000000001</v>
      </c>
      <c r="L9" s="1" t="s">
        <v>61</v>
      </c>
      <c r="M9" s="43">
        <f>F67</f>
        <v>11.028700000000001</v>
      </c>
      <c r="N9" s="43">
        <f>F66</f>
        <v>10.930499999999999</v>
      </c>
      <c r="O9" s="43">
        <f>F65</f>
        <v>11.0238</v>
      </c>
      <c r="P9" s="43">
        <f>F64</f>
        <v>10.7392</v>
      </c>
      <c r="Q9" s="43">
        <f>F63</f>
        <v>11.2842</v>
      </c>
      <c r="R9" s="43">
        <f>F62</f>
        <v>12.2408</v>
      </c>
      <c r="S9" s="43">
        <f>F61</f>
        <v>12.709199999999999</v>
      </c>
      <c r="T9" s="43">
        <f>F60</f>
        <v>12.2852</v>
      </c>
      <c r="U9" s="43">
        <f>F59</f>
        <v>12.595800000000001</v>
      </c>
      <c r="V9" s="43">
        <f>F58</f>
        <v>11.467599999999999</v>
      </c>
      <c r="W9" s="43">
        <f>F57</f>
        <v>11.4519</v>
      </c>
      <c r="X9" s="43">
        <f>F56</f>
        <v>11.2525</v>
      </c>
      <c r="Y9" s="43">
        <f>F55</f>
        <v>12.0908</v>
      </c>
      <c r="Z9" s="43">
        <f>F54</f>
        <v>12.813400000000001</v>
      </c>
      <c r="AA9" s="43">
        <f>F53</f>
        <v>12.6912</v>
      </c>
      <c r="AB9" s="43">
        <f>F52</f>
        <v>12.657599999999999</v>
      </c>
      <c r="AC9" s="43">
        <f>F51</f>
        <v>13.156200000000002</v>
      </c>
      <c r="AD9" s="43">
        <f>F48</f>
        <v>13.9192</v>
      </c>
      <c r="AE9" s="43">
        <f>F47</f>
        <v>14.478200000000001</v>
      </c>
      <c r="AF9" s="43">
        <f>F46</f>
        <v>14.559199999999999</v>
      </c>
      <c r="AG9" s="43">
        <f>F45</f>
        <v>14.651199999999999</v>
      </c>
      <c r="AH9" s="73">
        <f>F44</f>
        <v>13.4976</v>
      </c>
      <c r="AI9" s="73">
        <f>F43</f>
        <v>12.870200000000001</v>
      </c>
      <c r="AJ9" s="73">
        <f>F42</f>
        <v>14.094750000000001</v>
      </c>
      <c r="AK9" s="73">
        <f>F41</f>
        <v>14.86975</v>
      </c>
      <c r="AL9" s="73">
        <f>F40</f>
        <v>13.933000000000002</v>
      </c>
      <c r="AM9" s="73">
        <f>F39</f>
        <v>14.183400000000001</v>
      </c>
      <c r="AN9" s="73">
        <f>F38</f>
        <v>15.007200000000001</v>
      </c>
      <c r="AO9" s="73">
        <f>F37</f>
        <v>15.399399999999996</v>
      </c>
      <c r="AP9" s="73">
        <f>F36</f>
        <v>16.3752</v>
      </c>
      <c r="AQ9" s="73">
        <f>F35</f>
        <v>16.669799999999999</v>
      </c>
      <c r="AR9" s="73">
        <f>F34</f>
        <v>14.735400000000002</v>
      </c>
      <c r="AS9" s="73">
        <f>F33</f>
        <v>13.5952</v>
      </c>
      <c r="AT9" s="73">
        <f>F32</f>
        <v>13.065799999999999</v>
      </c>
      <c r="AU9" s="73">
        <f>F31</f>
        <v>13.4208</v>
      </c>
      <c r="AV9" s="73">
        <f>F30</f>
        <v>13.451399999999998</v>
      </c>
      <c r="AW9" s="73">
        <f>F29</f>
        <v>13.094800000000001</v>
      </c>
      <c r="AX9" s="73">
        <f>F28</f>
        <v>12.766200000000001</v>
      </c>
      <c r="AY9" s="73">
        <f>F27</f>
        <v>11.266</v>
      </c>
      <c r="AZ9" s="73">
        <f>F26</f>
        <v>11.6305</v>
      </c>
      <c r="BA9" s="73">
        <f>F25</f>
        <v>11.365600000000001</v>
      </c>
      <c r="BB9" s="81">
        <f>F24</f>
        <v>10.7584</v>
      </c>
      <c r="BC9" s="81">
        <f>F23</f>
        <v>11.394</v>
      </c>
      <c r="BD9" s="81">
        <f>F22</f>
        <v>11.553599999999999</v>
      </c>
      <c r="BE9" s="81">
        <f>F21</f>
        <v>12.030200000000001</v>
      </c>
      <c r="BF9" s="81">
        <f>F20</f>
        <v>11.9922</v>
      </c>
      <c r="BG9" s="81">
        <f>F19</f>
        <v>11.9856</v>
      </c>
      <c r="BH9" s="81">
        <f>F18</f>
        <v>12.143000000000001</v>
      </c>
      <c r="BI9" s="81">
        <f>F17</f>
        <v>13.386000000000001</v>
      </c>
      <c r="BJ9" s="81">
        <f>F16</f>
        <v>12.198399999999999</v>
      </c>
      <c r="BK9" s="81">
        <f>F15</f>
        <v>11.554600000000002</v>
      </c>
      <c r="BL9" s="81">
        <f>F14</f>
        <v>11.863800000000001</v>
      </c>
      <c r="BM9" s="81">
        <f>F13</f>
        <v>11.767199999999999</v>
      </c>
      <c r="BN9" s="81">
        <f>F12</f>
        <v>11.275400000000001</v>
      </c>
      <c r="BO9" s="81">
        <f>F11</f>
        <v>11.518400000000002</v>
      </c>
      <c r="BP9" s="81">
        <f>F10</f>
        <v>11.3986</v>
      </c>
      <c r="BQ9" s="81">
        <f>F9</f>
        <v>11.022400000000001</v>
      </c>
      <c r="BR9" s="81">
        <f>F8</f>
        <v>11.010400000000001</v>
      </c>
      <c r="BS9" s="81">
        <f>F7</f>
        <v>11.130600000000001</v>
      </c>
      <c r="BT9" s="81">
        <f>F6</f>
        <v>10.971599999999999</v>
      </c>
      <c r="BU9" s="81">
        <f>F5</f>
        <v>11.2788</v>
      </c>
    </row>
    <row r="10" spans="1:73" ht="16.2" x14ac:dyDescent="0.3">
      <c r="A10" s="46"/>
      <c r="B10" s="1" t="s">
        <v>72</v>
      </c>
      <c r="C10" s="43">
        <f>AVERAGE('0_Prices'!M31:M35)</f>
        <v>3.0152000000000001</v>
      </c>
      <c r="D10" s="43">
        <f>AVERAGE('0_Prices'!K31:K35)</f>
        <v>2.9889999999999999</v>
      </c>
      <c r="E10" s="43">
        <f>AVERAGE('0_Prices'!Q31:Q35)</f>
        <v>11.959</v>
      </c>
      <c r="F10" s="43">
        <f>AVERAGE('0_Prices'!U31:U35)</f>
        <v>11.3986</v>
      </c>
    </row>
    <row r="11" spans="1:73" ht="16.2" x14ac:dyDescent="0.3">
      <c r="A11" s="46"/>
      <c r="B11" s="1" t="s">
        <v>141</v>
      </c>
      <c r="C11" s="43">
        <f>AVERAGE('0_Prices'!M36:M40)</f>
        <v>3.0606</v>
      </c>
      <c r="D11" s="43">
        <f>AVERAGE('0_Prices'!K36:K40)</f>
        <v>3.0230000000000006</v>
      </c>
      <c r="E11" s="43">
        <f>AVERAGE('0_Prices'!Q36:Q40)</f>
        <v>12.000999999999999</v>
      </c>
      <c r="F11" s="43">
        <f>AVERAGE('0_Prices'!U36:U40)</f>
        <v>11.518400000000002</v>
      </c>
    </row>
    <row r="12" spans="1:73" ht="16.2" x14ac:dyDescent="0.3">
      <c r="A12" s="46"/>
      <c r="B12" s="1" t="s">
        <v>70</v>
      </c>
      <c r="C12" s="43">
        <f>AVERAGE('0_Prices'!M41:M45)</f>
        <v>3.1715999999999993</v>
      </c>
      <c r="D12" s="43">
        <f>AVERAGE('0_Prices'!K41:K45)</f>
        <v>3.1900000000000004</v>
      </c>
      <c r="E12" s="43">
        <f>AVERAGE('0_Prices'!Q41:Q45)</f>
        <v>11.946999999999999</v>
      </c>
      <c r="F12" s="43">
        <f>AVERAGE('0_Prices'!U41:U45)</f>
        <v>11.275400000000001</v>
      </c>
    </row>
    <row r="13" spans="1:73" ht="16.2" x14ac:dyDescent="0.3">
      <c r="A13" s="46"/>
      <c r="B13" s="1" t="s">
        <v>68</v>
      </c>
      <c r="C13" s="43">
        <f>AVERAGE('0_Prices'!M46:M50)</f>
        <v>3.5293999999999999</v>
      </c>
      <c r="D13" s="43">
        <f>AVERAGE('0_Prices'!K46:K50)</f>
        <v>3.3899999999999997</v>
      </c>
      <c r="E13" s="43">
        <f>AVERAGE('0_Prices'!Q46:Q50)</f>
        <v>12.561</v>
      </c>
      <c r="F13" s="43">
        <f>AVERAGE('0_Prices'!U46:U50)</f>
        <v>11.767199999999999</v>
      </c>
    </row>
    <row r="14" spans="1:73" ht="16.2" x14ac:dyDescent="0.3">
      <c r="A14" s="46"/>
      <c r="B14" s="1" t="s">
        <v>66</v>
      </c>
      <c r="C14" s="43">
        <f>AVERAGE('0_Prices'!M51:M55)</f>
        <v>3.3234000000000004</v>
      </c>
      <c r="D14" s="43">
        <f>AVERAGE('0_Prices'!K51:K55)</f>
        <v>3.1680000000000001</v>
      </c>
      <c r="E14" s="43">
        <f>AVERAGE('0_Prices'!Q51:Q55)</f>
        <v>13.113000000000003</v>
      </c>
      <c r="F14" s="43">
        <f>AVERAGE('0_Prices'!U51:U55)</f>
        <v>11.863800000000001</v>
      </c>
    </row>
    <row r="15" spans="1:73" ht="16.2" x14ac:dyDescent="0.3">
      <c r="A15" s="46"/>
      <c r="B15" s="1" t="s">
        <v>65</v>
      </c>
      <c r="C15" s="43">
        <f>AVERAGE('0_Prices'!M56:M60)</f>
        <v>3.4420000000000002</v>
      </c>
      <c r="D15" s="43">
        <f>AVERAGE('0_Prices'!K56:K60)</f>
        <v>3.1924999999999999</v>
      </c>
      <c r="E15" s="43">
        <f>AVERAGE('0_Prices'!Q56:Q60)</f>
        <v>13.13875</v>
      </c>
      <c r="F15" s="43">
        <f>AVERAGE('0_Prices'!U56:U60)</f>
        <v>11.554600000000002</v>
      </c>
    </row>
    <row r="16" spans="1:73" ht="16.2" x14ac:dyDescent="0.3">
      <c r="A16" s="46"/>
      <c r="B16" s="1" t="s">
        <v>140</v>
      </c>
      <c r="C16" s="43">
        <f>AVERAGE('0_Prices'!M61:M65)</f>
        <v>3.5282000000000004</v>
      </c>
      <c r="D16" s="43">
        <f>AVERAGE('0_Prices'!K61:K65)</f>
        <v>3.306</v>
      </c>
      <c r="E16" s="43">
        <f>AVERAGE('0_Prices'!Q61:Q65)</f>
        <v>13.607999999999999</v>
      </c>
      <c r="F16" s="43">
        <f>AVERAGE('0_Prices'!U61:U65)</f>
        <v>12.198399999999999</v>
      </c>
    </row>
    <row r="17" spans="1:55" ht="16.2" x14ac:dyDescent="0.3">
      <c r="A17" s="46"/>
      <c r="B17" s="1" t="s">
        <v>136</v>
      </c>
      <c r="C17" s="43">
        <f>AVERAGE('0_Prices'!M66:M70)</f>
        <v>3.8587500000000006</v>
      </c>
      <c r="D17" s="43">
        <f>AVERAGE('0_Prices'!K66:K70)</f>
        <v>3.0900000000000003</v>
      </c>
      <c r="E17" s="43">
        <f>AVERAGE('0_Prices'!Q66:Q70)</f>
        <v>13.93125</v>
      </c>
      <c r="F17" s="43">
        <f>AVERAGE('0_Prices'!U66:U70)</f>
        <v>13.386000000000001</v>
      </c>
    </row>
    <row r="18" spans="1:55" ht="16.2" x14ac:dyDescent="0.3">
      <c r="A18" s="46"/>
      <c r="B18" s="1" t="s">
        <v>135</v>
      </c>
      <c r="C18" s="43">
        <f>AVERAGE('0_Prices'!M71:M75)</f>
        <v>3.5495999999999994</v>
      </c>
      <c r="D18" s="43">
        <f>AVERAGE('0_Prices'!K71:K75)</f>
        <v>2.8220000000000001</v>
      </c>
      <c r="E18" s="43">
        <f>AVERAGE('0_Prices'!Q71:Q75)</f>
        <v>12.4518</v>
      </c>
      <c r="F18" s="43">
        <f>AVERAGE('0_Prices'!U71:U75)</f>
        <v>12.143000000000001</v>
      </c>
    </row>
    <row r="19" spans="1:55" ht="16.2" x14ac:dyDescent="0.3">
      <c r="A19" s="46"/>
      <c r="B19" s="1" t="s">
        <v>134</v>
      </c>
      <c r="C19" s="43">
        <f>AVERAGE('0_Prices'!M76:M80)</f>
        <v>3.7185999999999999</v>
      </c>
      <c r="D19" s="43">
        <f>AVERAGE('0_Prices'!K76:K80)</f>
        <v>2.8280000000000003</v>
      </c>
      <c r="E19" s="43">
        <f>AVERAGE('0_Prices'!Q76:Q80)</f>
        <v>12.372</v>
      </c>
      <c r="F19" s="43">
        <f>AVERAGE('0_Prices'!U76:U80)</f>
        <v>11.9856</v>
      </c>
    </row>
    <row r="20" spans="1:55" ht="16.2" x14ac:dyDescent="0.3">
      <c r="A20" s="46"/>
      <c r="B20" s="1" t="s">
        <v>133</v>
      </c>
      <c r="C20" s="43">
        <f>AVERAGE('0_Prices'!M81:M85)</f>
        <v>3.3927499999999999</v>
      </c>
      <c r="D20" s="43">
        <f>AVERAGE('0_Prices'!K81:K85)</f>
        <v>3.0212500000000002</v>
      </c>
      <c r="E20" s="43">
        <f>AVERAGE('0_Prices'!Q81:Q85)</f>
        <v>12.36</v>
      </c>
      <c r="F20" s="43">
        <f>AVERAGE('0_Prices'!U81:U85)</f>
        <v>11.9922</v>
      </c>
    </row>
    <row r="21" spans="1:55" ht="16.2" x14ac:dyDescent="0.3">
      <c r="A21" s="46"/>
      <c r="B21" s="1" t="s">
        <v>132</v>
      </c>
      <c r="C21" s="43">
        <f>AVERAGE('0_Prices'!M86:M90)</f>
        <v>3.2990000000000004</v>
      </c>
      <c r="D21" s="43">
        <f>AVERAGE('0_Prices'!K86:K90)</f>
        <v>3.0549999999999997</v>
      </c>
      <c r="E21" s="43">
        <f>AVERAGE('0_Prices'!Q86:Q90)</f>
        <v>12.359</v>
      </c>
      <c r="F21" s="43">
        <f>AVERAGE('0_Prices'!U86:U90)</f>
        <v>12.030200000000001</v>
      </c>
    </row>
    <row r="22" spans="1:55" ht="16.2" x14ac:dyDescent="0.3">
      <c r="A22" s="46"/>
      <c r="B22" s="1" t="s">
        <v>131</v>
      </c>
      <c r="C22" s="43">
        <f>AVERAGE('0_Prices'!M91:M95)</f>
        <v>3.4961999999999995</v>
      </c>
      <c r="D22" s="43">
        <f>AVERAGE('0_Prices'!K91:K95)</f>
        <v>3.2049999999999996</v>
      </c>
      <c r="E22" s="43">
        <f>AVERAGE('0_Prices'!Q91:Q95)</f>
        <v>11.553599999999999</v>
      </c>
      <c r="F22" s="43">
        <f>AVERAGE('0_Prices'!U91:U95)</f>
        <v>11.553599999999999</v>
      </c>
    </row>
    <row r="23" spans="1:55" ht="16.2" x14ac:dyDescent="0.3">
      <c r="A23" s="46"/>
      <c r="B23" s="1" t="s">
        <v>130</v>
      </c>
      <c r="C23" s="43">
        <f>AVERAGE('0_Prices'!M96:M100)</f>
        <v>3.6042000000000001</v>
      </c>
      <c r="D23" s="43">
        <f>AVERAGE('0_Prices'!K96:K100)</f>
        <v>3.19</v>
      </c>
      <c r="E23" s="43">
        <f>AVERAGE('0_Prices'!Q96:Q100)</f>
        <v>11.379999999999999</v>
      </c>
      <c r="F23" s="43">
        <f>AVERAGE('0_Prices'!U96:U100)</f>
        <v>11.394</v>
      </c>
    </row>
    <row r="24" spans="1:55" ht="16.2" x14ac:dyDescent="0.3">
      <c r="A24" s="46"/>
      <c r="B24" s="1" t="s">
        <v>129</v>
      </c>
      <c r="C24" s="43">
        <f>AVERAGE('0_Prices'!M101:M105)</f>
        <v>3.3982000000000001</v>
      </c>
      <c r="D24" s="43">
        <f>AVERAGE('0_Prices'!K101:K105)</f>
        <v>3.08</v>
      </c>
      <c r="E24" s="43">
        <f>AVERAGE('0_Prices'!Q101:Q105)</f>
        <v>11.246</v>
      </c>
      <c r="F24" s="43">
        <f>AVERAGE('0_Prices'!U101:U105)</f>
        <v>10.7584</v>
      </c>
    </row>
    <row r="25" spans="1:55" ht="16.2" x14ac:dyDescent="0.3">
      <c r="A25" s="46"/>
      <c r="B25" s="1" t="s">
        <v>128</v>
      </c>
      <c r="C25" s="43">
        <f>AVERAGE('0_Prices'!M106:M110)</f>
        <v>2.9823999999999997</v>
      </c>
      <c r="D25" s="43">
        <f>AVERAGE('0_Prices'!K106:K110)</f>
        <v>2.9470000000000001</v>
      </c>
      <c r="E25" s="43">
        <f>AVERAGE('0_Prices'!Q106:Q110)</f>
        <v>11.657999999999999</v>
      </c>
      <c r="F25" s="43">
        <f>AVERAGE('0_Prices'!U106:U110)</f>
        <v>11.365600000000001</v>
      </c>
      <c r="BB25" s="81"/>
      <c r="BC25" s="81"/>
    </row>
    <row r="26" spans="1:55" ht="16.2" x14ac:dyDescent="0.3">
      <c r="A26" s="46"/>
      <c r="B26" s="1" t="s">
        <v>126</v>
      </c>
      <c r="C26" s="43">
        <f>AVERAGE('0_Prices'!M112:M115)</f>
        <v>3.2865000000000002</v>
      </c>
      <c r="D26" s="43">
        <f>AVERAGE('0_Prices'!K112:K115)</f>
        <v>3.2350000000000003</v>
      </c>
      <c r="E26" s="43">
        <f>AVERAGE('0_Prices'!Q112:Q115)</f>
        <v>12.231749999999998</v>
      </c>
      <c r="F26" s="43">
        <f>AVERAGE('0_Prices'!U112:U115)</f>
        <v>11.6305</v>
      </c>
      <c r="BB26" s="81"/>
      <c r="BC26" s="81"/>
    </row>
    <row r="27" spans="1:55" ht="16.2" x14ac:dyDescent="0.3">
      <c r="A27" s="46"/>
      <c r="B27" s="1" t="s">
        <v>125</v>
      </c>
      <c r="C27" s="43">
        <f>AVERAGE('0_Prices'!M116:M120)</f>
        <v>3.6040000000000001</v>
      </c>
      <c r="D27" s="43">
        <f>AVERAGE('0_Prices'!K116:K120)</f>
        <v>3.6700000000000004</v>
      </c>
      <c r="E27" s="43">
        <f>AVERAGE('0_Prices'!Q116:Q120)</f>
        <v>12.676</v>
      </c>
      <c r="F27" s="43">
        <f>AVERAGE('0_Prices'!U116:U120)</f>
        <v>11.266</v>
      </c>
    </row>
    <row r="28" spans="1:55" ht="16.2" x14ac:dyDescent="0.3">
      <c r="A28" s="46"/>
      <c r="B28" s="1" t="s">
        <v>124</v>
      </c>
      <c r="C28" s="43">
        <f>AVERAGE('0_Prices'!M121:M125)</f>
        <v>4.0200000000000005</v>
      </c>
      <c r="D28" s="43">
        <f>AVERAGE('0_Prices'!K121:K125)</f>
        <v>4.0750000000000002</v>
      </c>
      <c r="E28" s="43">
        <f>AVERAGE('0_Prices'!Q121:Q125)</f>
        <v>13.096</v>
      </c>
      <c r="F28" s="43">
        <f>AVERAGE('0_Prices'!U121:U125)</f>
        <v>12.766200000000001</v>
      </c>
    </row>
    <row r="29" spans="1:55" ht="16.2" x14ac:dyDescent="0.3">
      <c r="A29" s="46"/>
      <c r="B29" s="1" t="s">
        <v>123</v>
      </c>
      <c r="C29" s="43">
        <f>AVERAGE('0_Prices'!M126:M130)</f>
        <v>3.9260000000000006</v>
      </c>
      <c r="D29" s="43">
        <f>AVERAGE('0_Prices'!K126:K130)</f>
        <v>3.9150000000000005</v>
      </c>
      <c r="E29" s="43">
        <f>AVERAGE('0_Prices'!Q126:Q130)</f>
        <v>13.199000000000002</v>
      </c>
      <c r="F29" s="43">
        <f>AVERAGE('0_Prices'!U126:U130)</f>
        <v>13.094800000000001</v>
      </c>
    </row>
    <row r="30" spans="1:55" ht="16.2" x14ac:dyDescent="0.3">
      <c r="A30" s="46"/>
      <c r="B30" s="1" t="s">
        <v>122</v>
      </c>
      <c r="C30" s="43">
        <f>AVERAGE('0_Prices'!M131:M135)</f>
        <v>4.0543999999999993</v>
      </c>
      <c r="D30" s="43">
        <f>AVERAGE('0_Prices'!K131:K135)</f>
        <v>4.1360000000000001</v>
      </c>
      <c r="E30" s="43">
        <f>AVERAGE('0_Prices'!Q131:Q135)</f>
        <v>13.391000000000002</v>
      </c>
      <c r="F30" s="43">
        <f>AVERAGE('0_Prices'!U131:U135)</f>
        <v>13.451399999999998</v>
      </c>
    </row>
    <row r="31" spans="1:55" ht="16.2" x14ac:dyDescent="0.3">
      <c r="A31" s="46"/>
      <c r="B31" s="1" t="s">
        <v>121</v>
      </c>
      <c r="C31" s="43">
        <f>AVERAGE('0_Prices'!M136:M140)</f>
        <v>4.2485999999999997</v>
      </c>
      <c r="D31" s="43">
        <f>AVERAGE('0_Prices'!K136:K140)</f>
        <v>4.2239999999999993</v>
      </c>
      <c r="E31" s="43">
        <f>AVERAGE('0_Prices'!Q136:Q140)</f>
        <v>13.688800000000001</v>
      </c>
      <c r="F31" s="43">
        <f>AVERAGE('0_Prices'!U136:U140)</f>
        <v>13.4208</v>
      </c>
    </row>
    <row r="32" spans="1:55" s="1" customFormat="1" ht="18" customHeight="1" x14ac:dyDescent="0.3">
      <c r="B32" s="1" t="s">
        <v>120</v>
      </c>
      <c r="C32" s="43">
        <f>AVERAGE('0_Prices'!M141:M145)</f>
        <v>4.3245999999999993</v>
      </c>
      <c r="D32" s="43">
        <f>AVERAGE('0_Prices'!K141:K145)</f>
        <v>4.2419999999999991</v>
      </c>
      <c r="E32" s="43">
        <f>AVERAGE('0_Prices'!Q141:Q145)</f>
        <v>13.794999999999998</v>
      </c>
      <c r="F32" s="43">
        <f>AVERAGE('0_Prices'!U141:U145)</f>
        <v>13.065799999999999</v>
      </c>
    </row>
    <row r="33" spans="2:45" s="1" customFormat="1" ht="18" customHeight="1" x14ac:dyDescent="0.3">
      <c r="B33" s="1" t="s">
        <v>119</v>
      </c>
      <c r="C33" s="43">
        <f>AVERAGEIFS('0_Prices'!M:M,'0_Prices'!C:C,B33)</f>
        <v>3.9684000000000004</v>
      </c>
      <c r="D33" s="43">
        <f>AVERAGEIFS('0_Prices'!K:K,'0_Prices'!C:C,B33)</f>
        <v>3.8910000000000005</v>
      </c>
      <c r="E33" s="43">
        <f>AVERAGEIFS('0_Prices'!Q:Q,'0_Prices'!C:C,B33)</f>
        <v>13.903000000000002</v>
      </c>
      <c r="F33" s="43">
        <f>AVERAGEIFS('0_Prices'!U:U,'0_Prices'!C:C,B33)</f>
        <v>13.5952</v>
      </c>
    </row>
    <row r="34" spans="2:45" s="1" customFormat="1" ht="18" customHeight="1" x14ac:dyDescent="0.3">
      <c r="B34" s="1" t="s">
        <v>118</v>
      </c>
      <c r="C34" s="43">
        <f>AVERAGEIFS('0_Prices'!M:M,'0_Prices'!C:C,B34)</f>
        <v>4.1682500000000005</v>
      </c>
      <c r="D34" s="43">
        <f>AVERAGEIFS('0_Prices'!K:K,'0_Prices'!C:C,B34)</f>
        <v>6.1062500000000002</v>
      </c>
      <c r="E34" s="43">
        <f>AVERAGEIFS('0_Prices'!Q:Q,'0_Prices'!C:C,B34)</f>
        <v>14.272500000000001</v>
      </c>
      <c r="F34" s="43">
        <f>AVERAGEIFS('0_Prices'!U:U,'0_Prices'!C:C,B34)</f>
        <v>14.735400000000002</v>
      </c>
    </row>
    <row r="35" spans="2:45" s="1" customFormat="1" ht="18" customHeight="1" x14ac:dyDescent="0.3">
      <c r="B35" s="1" t="s">
        <v>115</v>
      </c>
      <c r="C35" s="43">
        <f>AVERAGEIFS('0_Prices'!M:M,'0_Prices'!C:C,B35)</f>
        <v>3.5762</v>
      </c>
      <c r="D35" s="43">
        <f>AVERAGEIFS('0_Prices'!K:K,'0_Prices'!C:C,B35)</f>
        <v>4.0299999999999994</v>
      </c>
      <c r="E35" s="43">
        <f>AVERAGEIFS('0_Prices'!Q:Q,'0_Prices'!C:C,B35)</f>
        <v>14.897</v>
      </c>
      <c r="F35" s="43">
        <f>AVERAGEIFS('0_Prices'!U:U,'0_Prices'!C:C,B35)</f>
        <v>16.669799999999999</v>
      </c>
    </row>
    <row r="36" spans="2:45" s="1" customFormat="1" ht="18" customHeight="1" x14ac:dyDescent="0.3">
      <c r="B36" s="1" t="s">
        <v>114</v>
      </c>
      <c r="C36" s="43">
        <f>AVERAGEIFS('0_Prices'!M:M,'0_Prices'!C:C,B36)</f>
        <v>3.3363999999999998</v>
      </c>
      <c r="D36" s="43">
        <f>AVERAGEIFS('0_Prices'!K:K,'0_Prices'!C:C,B36)</f>
        <v>3.278</v>
      </c>
      <c r="E36" s="43">
        <f>AVERAGEIFS('0_Prices'!Q:Q,'0_Prices'!C:C,B36)</f>
        <v>14.513999999999999</v>
      </c>
      <c r="F36" s="43">
        <f>AVERAGEIFS('0_Prices'!U:U,'0_Prices'!C:C,B36)</f>
        <v>16.3752</v>
      </c>
    </row>
    <row r="37" spans="2:45" s="1" customFormat="1" ht="18" customHeight="1" x14ac:dyDescent="0.3">
      <c r="B37" s="1" t="s">
        <v>113</v>
      </c>
      <c r="C37" s="43">
        <f>AVERAGEIFS('0_Prices'!M:M,'0_Prices'!C:C,B37)</f>
        <v>3.3588</v>
      </c>
      <c r="D37" s="43">
        <f>AVERAGEIFS('0_Prices'!K:K,'0_Prices'!C:C,B37)</f>
        <v>3.2909999999999995</v>
      </c>
      <c r="E37" s="43">
        <f>AVERAGEIFS('0_Prices'!Q:Q,'0_Prices'!C:C,B37)</f>
        <v>14.193000000000001</v>
      </c>
      <c r="F37" s="43">
        <f>AVERAGEIFS('0_Prices'!U:U,'0_Prices'!C:C,B37)</f>
        <v>15.399399999999996</v>
      </c>
    </row>
    <row r="38" spans="2:45" s="1" customFormat="1" ht="18" customHeight="1" x14ac:dyDescent="0.3">
      <c r="B38" s="1" t="s">
        <v>112</v>
      </c>
      <c r="C38" s="43">
        <f>AVERAGEIFS('0_Prices'!M:M,'0_Prices'!C:C,B38)</f>
        <v>3.9219999999999997</v>
      </c>
      <c r="D38" s="43">
        <f>AVERAGEIFS('0_Prices'!K:K,'0_Prices'!C:C,B38)</f>
        <v>4.0187499999999998</v>
      </c>
      <c r="E38" s="43">
        <f>AVERAGEIFS('0_Prices'!Q:Q,'0_Prices'!C:C,B38)</f>
        <v>14.1525</v>
      </c>
      <c r="F38" s="43">
        <f>AVERAGEIFS('0_Prices'!U:U,'0_Prices'!C:C,B38)</f>
        <v>15.007200000000001</v>
      </c>
    </row>
    <row r="39" spans="2:45" s="1" customFormat="1" ht="18" customHeight="1" x14ac:dyDescent="0.3">
      <c r="B39" s="1" t="s">
        <v>110</v>
      </c>
      <c r="C39" s="43">
        <f>AVERAGEIFS('0_Prices'!M:M,'0_Prices'!C:C,B39)</f>
        <v>4.0381999999999998</v>
      </c>
      <c r="D39" s="43">
        <f>AVERAGEIFS('0_Prices'!K:K,'0_Prices'!C:C,B39)</f>
        <v>5.5059999999999993</v>
      </c>
      <c r="E39" s="43">
        <f>AVERAGEIFS('0_Prices'!Q:Q,'0_Prices'!C:C,B39)</f>
        <v>13.985800000000001</v>
      </c>
      <c r="F39" s="43">
        <f>AVERAGEIFS('0_Prices'!U:U,'0_Prices'!C:C,B39)</f>
        <v>14.183400000000001</v>
      </c>
    </row>
    <row r="40" spans="2:45" s="1" customFormat="1" ht="18" customHeight="1" x14ac:dyDescent="0.3">
      <c r="B40" s="1" t="s">
        <v>109</v>
      </c>
      <c r="C40" s="43">
        <f>AVERAGEIFS('0_Prices'!M:M,'0_Prices'!C:C,B40)</f>
        <v>3.6924000000000001</v>
      </c>
      <c r="D40" s="43">
        <f>AVERAGEIFS('0_Prices'!K:K,'0_Prices'!C:C,B40)</f>
        <v>3.9659999999999997</v>
      </c>
      <c r="E40" s="43">
        <f>AVERAGEIFS('0_Prices'!Q:Q,'0_Prices'!C:C,B40)</f>
        <v>14.225</v>
      </c>
      <c r="F40" s="43">
        <f>AVERAGEIFS('0_Prices'!U:U,'0_Prices'!C:C,B40)</f>
        <v>13.933000000000002</v>
      </c>
    </row>
    <row r="41" spans="2:45" s="1" customFormat="1" ht="18" customHeight="1" x14ac:dyDescent="0.3">
      <c r="B41" s="1" t="s">
        <v>108</v>
      </c>
      <c r="C41" s="43">
        <f>AVERAGEIFS('0_Prices'!M:M,'0_Prices'!C:C,B41)</f>
        <v>3.64575</v>
      </c>
      <c r="D41" s="43">
        <f>AVERAGEIFS('0_Prices'!K:K,'0_Prices'!C:C,B41)</f>
        <v>3.4762499999999998</v>
      </c>
      <c r="E41" s="43">
        <f>AVERAGEIFS('0_Prices'!Q:Q,'0_Prices'!C:C,B41)</f>
        <v>14.283750000000001</v>
      </c>
      <c r="F41" s="43">
        <f>AVERAGEIFS('0_Prices'!U:U,'0_Prices'!C:C,B41)</f>
        <v>14.86975</v>
      </c>
    </row>
    <row r="42" spans="2:45" s="1" customFormat="1" ht="18" customHeight="1" x14ac:dyDescent="0.3">
      <c r="B42" s="1" t="s">
        <v>107</v>
      </c>
      <c r="C42" s="43">
        <f>AVERAGEIFS('0_Prices'!M:M,'0_Prices'!C:C,B42)</f>
        <v>3.7077499999999999</v>
      </c>
      <c r="D42" s="43">
        <f>AVERAGEIFS('0_Prices'!K:K,'0_Prices'!C:C,B42)</f>
        <v>2.9237500000000001</v>
      </c>
      <c r="E42" s="43">
        <f>AVERAGEIFS('0_Prices'!Q:Q,'0_Prices'!C:C,B42)</f>
        <v>14.05125</v>
      </c>
      <c r="F42" s="43">
        <f>AVERAGEIFS('0_Prices'!U:U,'0_Prices'!C:C,B42)</f>
        <v>14.094750000000001</v>
      </c>
      <c r="AQ42" s="1" t="s">
        <v>116</v>
      </c>
      <c r="AR42" s="1" t="s">
        <v>116</v>
      </c>
      <c r="AS42" s="1" t="s">
        <v>116</v>
      </c>
    </row>
    <row r="43" spans="2:45" s="1" customFormat="1" ht="18" customHeight="1" x14ac:dyDescent="0.3">
      <c r="B43" s="1" t="s">
        <v>102</v>
      </c>
      <c r="C43" s="43">
        <f>AVERAGEIFS('0_Prices'!M:M,'0_Prices'!C:C,B43)</f>
        <v>3.4456000000000002</v>
      </c>
      <c r="D43" s="43">
        <f>AVERAGEIFS('0_Prices'!K:K,'0_Prices'!C:C,B43)</f>
        <v>2.9929999999999999</v>
      </c>
      <c r="E43" s="43">
        <f>AVERAGEIFS('0_Prices'!Q:Q,'0_Prices'!C:C,B43)</f>
        <v>13.243</v>
      </c>
      <c r="F43" s="43">
        <f>AVERAGEIFS('0_Prices'!U:U,'0_Prices'!C:C,B43)</f>
        <v>12.870200000000001</v>
      </c>
    </row>
    <row r="44" spans="2:45" s="1" customFormat="1" ht="18" customHeight="1" x14ac:dyDescent="0.3">
      <c r="B44" s="1" t="s">
        <v>105</v>
      </c>
      <c r="C44" s="43">
        <f>AVERAGEIFS('0_Prices'!M:M,'0_Prices'!C:C,B44)</f>
        <v>3.2915999999999999</v>
      </c>
      <c r="D44" s="43">
        <f>AVERAGEIFS('0_Prices'!K:K,'0_Prices'!C:C,B44)</f>
        <v>3.056</v>
      </c>
      <c r="E44" s="43">
        <f>AVERAGEIFS('0_Prices'!Q:Q,'0_Prices'!C:C,B44)</f>
        <v>14.981399999999999</v>
      </c>
      <c r="F44" s="43">
        <f>AVERAGEIFS('0_Prices'!U:U,'0_Prices'!C:C,B44)</f>
        <v>13.4976</v>
      </c>
    </row>
    <row r="45" spans="2:45" s="1" customFormat="1" ht="18" customHeight="1" x14ac:dyDescent="0.3">
      <c r="B45" s="1" t="s">
        <v>101</v>
      </c>
      <c r="C45" s="43">
        <f>AVERAGEIFS('0_Prices'!M:M,'0_Prices'!C:C,B45)</f>
        <v>3.0905999999999998</v>
      </c>
      <c r="D45" s="43">
        <f>AVERAGEIFS('0_Prices'!K:K,'0_Prices'!C:C,B45)</f>
        <v>2.9219999999999997</v>
      </c>
      <c r="E45" s="43">
        <f>AVERAGEIFS('0_Prices'!Q:Q,'0_Prices'!C:C,B45)</f>
        <v>15.090999999999999</v>
      </c>
      <c r="F45" s="43">
        <f>AVERAGEIFS('0_Prices'!U:U,'0_Prices'!C:C,B45)</f>
        <v>14.651199999999999</v>
      </c>
    </row>
    <row r="46" spans="2:45" s="1" customFormat="1" ht="18" customHeight="1" x14ac:dyDescent="0.3">
      <c r="B46" s="1" t="s">
        <v>100</v>
      </c>
      <c r="C46" s="43">
        <f>AVERAGEIFS('0_Prices'!M:M,'0_Prices'!C:C,B46)</f>
        <v>3.3417500000000002</v>
      </c>
      <c r="D46" s="43">
        <f>AVERAGEIFS('0_Prices'!K:K,'0_Prices'!C:C,B46)</f>
        <v>3.0933333333333333</v>
      </c>
      <c r="E46" s="43">
        <f>AVERAGEIFS('0_Prices'!Q:Q,'0_Prices'!C:C,B46)</f>
        <v>14.975</v>
      </c>
      <c r="F46" s="43">
        <f>AVERAGEIFS('0_Prices'!U:U,'0_Prices'!C:C,B46)</f>
        <v>14.559199999999999</v>
      </c>
    </row>
    <row r="47" spans="2:45" s="1" customFormat="1" ht="18" customHeight="1" x14ac:dyDescent="0.3">
      <c r="B47" s="1" t="s">
        <v>99</v>
      </c>
      <c r="C47" s="43">
        <f>AVERAGEIFS('0_Prices'!M:M,'0_Prices'!C:C,B47)</f>
        <v>3.1263999999999994</v>
      </c>
      <c r="D47" s="43">
        <f>AVERAGEIFS('0_Prices'!K:K,'0_Prices'!C:C,B47)</f>
        <v>2.347</v>
      </c>
      <c r="E47" s="43">
        <f>AVERAGEIFS('0_Prices'!Q:Q,'0_Prices'!C:C,B47)</f>
        <v>14.713999999999999</v>
      </c>
      <c r="F47" s="43">
        <f>AVERAGEIFS('0_Prices'!U:U,'0_Prices'!C:C,B47)</f>
        <v>14.478200000000001</v>
      </c>
    </row>
    <row r="48" spans="2:45" s="1" customFormat="1" ht="18" customHeight="1" x14ac:dyDescent="0.3">
      <c r="B48" s="1" t="s">
        <v>95</v>
      </c>
      <c r="C48" s="43">
        <f>AVERAGEIFS('0_Prices'!M:M,'0_Prices'!C:C,B48)</f>
        <v>2.8836000000000004</v>
      </c>
      <c r="D48" s="43">
        <f>AVERAGEIFS('0_Prices'!K:K,'0_Prices'!C:C,B48)</f>
        <v>1.9475000000000002</v>
      </c>
      <c r="E48" s="43">
        <f>AVERAGEIFS('0_Prices'!Q:Q,'0_Prices'!C:C,B48)</f>
        <v>13.562799999999999</v>
      </c>
      <c r="F48" s="43">
        <f>AVERAGEIFS('0_Prices'!U:U,'0_Prices'!C:C,B48)</f>
        <v>13.9192</v>
      </c>
    </row>
    <row r="49" spans="2:45" s="1" customFormat="1" ht="18" customHeight="1" x14ac:dyDescent="0.3">
      <c r="B49" s="1" t="s">
        <v>94</v>
      </c>
      <c r="C49" s="43">
        <f>AVERAGEIFS('0_Prices'!M:M,'0_Prices'!C:C,B49)</f>
        <v>2.7120000000000002</v>
      </c>
      <c r="D49" s="43">
        <f>AVERAGEIFS('0_Prices'!K:K,'0_Prices'!C:C,B49)</f>
        <v>1.5130000000000001</v>
      </c>
      <c r="E49" s="43">
        <f>AVERAGEIFS('0_Prices'!Q:Q,'0_Prices'!C:C,B49)</f>
        <v>13.510999999999999</v>
      </c>
      <c r="F49" s="43">
        <f>AVERAGEIFS('0_Prices'!U:U,'0_Prices'!C:C,B49)</f>
        <v>12.981799999999998</v>
      </c>
    </row>
    <row r="50" spans="2:45" s="1" customFormat="1" ht="18" customHeight="1" x14ac:dyDescent="0.3">
      <c r="B50" s="1" t="s">
        <v>92</v>
      </c>
      <c r="C50" s="43">
        <f>AVERAGEIFS('0_Prices'!M:M,'0_Prices'!C:C,B50)</f>
        <v>2.5740000000000003</v>
      </c>
      <c r="D50" s="43">
        <f>AVERAGEIFS('0_Prices'!K:K,'0_Prices'!C:C,B50)</f>
        <v>1.8359999999999999</v>
      </c>
      <c r="E50" s="43">
        <f>AVERAGEIFS('0_Prices'!Q:Q,'0_Prices'!C:C,B50)</f>
        <v>13.610999999999999</v>
      </c>
      <c r="F50" s="43">
        <f>AVERAGEIFS('0_Prices'!U:U,'0_Prices'!C:C,B50)</f>
        <v>13.092599999999999</v>
      </c>
    </row>
    <row r="51" spans="2:45" s="1" customFormat="1" ht="18" customHeight="1" x14ac:dyDescent="0.3">
      <c r="B51" s="1" t="s">
        <v>91</v>
      </c>
      <c r="C51" s="43">
        <f>AVERAGEIFS('0_Prices'!M:M,'0_Prices'!C:C,B51)</f>
        <v>2.4093999999999998</v>
      </c>
      <c r="D51" s="43">
        <f>AVERAGEIFS('0_Prices'!K:K,'0_Prices'!C:C,B51)</f>
        <v>1.8780000000000001</v>
      </c>
      <c r="E51" s="43">
        <f>AVERAGEIFS('0_Prices'!Q:Q,'0_Prices'!C:C,B51)</f>
        <v>13.594999999999999</v>
      </c>
      <c r="F51" s="43">
        <f>AVERAGEIFS('0_Prices'!U:U,'0_Prices'!C:C,B51)</f>
        <v>13.156200000000002</v>
      </c>
    </row>
    <row r="52" spans="2:45" s="1" customFormat="1" ht="18" customHeight="1" x14ac:dyDescent="0.3">
      <c r="B52" s="1" t="s">
        <v>90</v>
      </c>
      <c r="C52" s="43">
        <f>AVERAGEIFS('0_Prices'!M:M,'0_Prices'!C:C,B52)</f>
        <v>2.3928000000000003</v>
      </c>
      <c r="D52" s="43">
        <f>AVERAGEIFS('0_Prices'!K:K,'0_Prices'!C:C,B52)</f>
        <v>2.1487499999999997</v>
      </c>
      <c r="E52" s="43">
        <f>AVERAGEIFS('0_Prices'!Q:Q,'0_Prices'!C:C,B52)</f>
        <v>13.2898</v>
      </c>
      <c r="F52" s="43">
        <f>AVERAGEIFS('0_Prices'!U:U,'0_Prices'!C:C,B52)</f>
        <v>12.657599999999999</v>
      </c>
    </row>
    <row r="53" spans="2:45" s="1" customFormat="1" ht="18" customHeight="1" x14ac:dyDescent="0.3">
      <c r="B53" s="1" t="s">
        <v>88</v>
      </c>
      <c r="C53" s="43">
        <f>AVERAGEIFS('0_Prices'!M:M,'0_Prices'!C:C,B53)</f>
        <v>2.6892000000000005</v>
      </c>
      <c r="D53" s="43">
        <f>AVERAGEIFS('0_Prices'!K:K,'0_Prices'!C:C,B53)</f>
        <v>2.3780000000000001</v>
      </c>
      <c r="E53" s="43">
        <f>AVERAGEIFS('0_Prices'!Q:Q,'0_Prices'!C:C,B53)</f>
        <v>13.090999999999999</v>
      </c>
      <c r="F53" s="43">
        <f>AVERAGEIFS('0_Prices'!U:U,'0_Prices'!C:C,B53)</f>
        <v>12.6912</v>
      </c>
    </row>
    <row r="54" spans="2:45" s="1" customFormat="1" ht="18" customHeight="1" x14ac:dyDescent="0.3">
      <c r="B54" s="1" t="s">
        <v>87</v>
      </c>
      <c r="C54" s="43">
        <f>AVERAGEIFS('0_Prices'!M:M,'0_Prices'!C:C,B54)</f>
        <v>2.9058000000000002</v>
      </c>
      <c r="D54" s="43">
        <f>AVERAGEIFS('0_Prices'!K:K,'0_Prices'!C:C,B54)</f>
        <v>2.6749999999999998</v>
      </c>
      <c r="E54" s="43">
        <f>AVERAGEIFS('0_Prices'!Q:Q,'0_Prices'!C:C,B54)</f>
        <v>13.115</v>
      </c>
      <c r="F54" s="43">
        <f>AVERAGEIFS('0_Prices'!U:U,'0_Prices'!C:C,B54)</f>
        <v>12.813400000000001</v>
      </c>
    </row>
    <row r="55" spans="2:45" s="1" customFormat="1" ht="18" customHeight="1" x14ac:dyDescent="0.3">
      <c r="B55" s="1" t="s">
        <v>86</v>
      </c>
      <c r="C55" s="43">
        <f>AVERAGEIFS('0_Prices'!M:M,'0_Prices'!C:C,B55)</f>
        <v>2.6576</v>
      </c>
      <c r="D55" s="43">
        <f>AVERAGEIFS('0_Prices'!K:K,'0_Prices'!C:C,B55)</f>
        <v>2.5599999999999996</v>
      </c>
      <c r="E55" s="43">
        <f>AVERAGEIFS('0_Prices'!Q:Q,'0_Prices'!C:C,B55)</f>
        <v>13.15</v>
      </c>
      <c r="F55" s="43">
        <f>AVERAGEIFS('0_Prices'!U:U,'0_Prices'!C:C,B55)</f>
        <v>12.0908</v>
      </c>
    </row>
    <row r="56" spans="2:45" s="1" customFormat="1" ht="18" customHeight="1" x14ac:dyDescent="0.3">
      <c r="B56" s="1" t="s">
        <v>85</v>
      </c>
      <c r="C56" s="43">
        <f>AVERAGEIFS('0_Prices'!M:M,'0_Prices'!C:C,B56)</f>
        <v>2.4776666666666665</v>
      </c>
      <c r="D56" s="43">
        <f>AVERAGEIFS('0_Prices'!K:K,'0_Prices'!C:C,B56)</f>
        <v>2.3916666666666666</v>
      </c>
      <c r="E56" s="43">
        <f>AVERAGEIFS('0_Prices'!Q:Q,'0_Prices'!C:C,B56)</f>
        <v>12.816666666666665</v>
      </c>
      <c r="F56" s="43">
        <f>AVERAGEIFS('0_Prices'!U:U,'0_Prices'!C:C,B56)</f>
        <v>11.2525</v>
      </c>
    </row>
    <row r="57" spans="2:45" s="1" customFormat="1" ht="18" customHeight="1" x14ac:dyDescent="0.3">
      <c r="B57" s="1" t="s">
        <v>84</v>
      </c>
      <c r="C57" s="43">
        <f>AVERAGEIFS('0_Prices'!M:M,'0_Prices'!C:C,B57)</f>
        <v>2.6444999999999999</v>
      </c>
      <c r="D57" s="43">
        <f>AVERAGEIFS('0_Prices'!K:K,'0_Prices'!C:C,B57)</f>
        <v>2.5430000000000001</v>
      </c>
      <c r="E57" s="43">
        <f>AVERAGEIFS('0_Prices'!Q:Q,'0_Prices'!C:C,B57)</f>
        <v>12.536899999999999</v>
      </c>
      <c r="F57" s="43">
        <f>AVERAGEIFS('0_Prices'!U:U,'0_Prices'!C:C,B57)</f>
        <v>11.4519</v>
      </c>
    </row>
    <row r="58" spans="2:45" s="1" customFormat="1" ht="18" customHeight="1" x14ac:dyDescent="0.3">
      <c r="B58" s="1" t="s">
        <v>83</v>
      </c>
      <c r="C58" s="43">
        <f>AVERAGEIFS('0_Prices'!M:M,'0_Prices'!C:C,B58)</f>
        <v>2.6339999999999999</v>
      </c>
      <c r="D58" s="43">
        <f>AVERAGEIFS('0_Prices'!K:K,'0_Prices'!C:C,B58)</f>
        <v>2.5031250000000003</v>
      </c>
      <c r="E58" s="43">
        <f>AVERAGEIFS('0_Prices'!Q:Q,'0_Prices'!C:C,B58)</f>
        <v>12.52875</v>
      </c>
      <c r="F58" s="43">
        <f>AVERAGEIFS('0_Prices'!U:U,'0_Prices'!C:C,B58)</f>
        <v>11.467599999999999</v>
      </c>
    </row>
    <row r="59" spans="2:45" s="1" customFormat="1" ht="18" customHeight="1" x14ac:dyDescent="0.3">
      <c r="B59" s="1" t="s">
        <v>79</v>
      </c>
      <c r="C59" s="43">
        <f>AVERAGEIFS('0_Prices'!M:M,'0_Prices'!B:B,B59)</f>
        <v>2.0107999999999997</v>
      </c>
      <c r="D59" s="43">
        <f>AVERAGEIFS('0_Prices'!K:K,'0_Prices'!C:C,B59)</f>
        <v>1.8774999999999999</v>
      </c>
      <c r="E59" s="43">
        <f>AVERAGEIFS('0_Prices'!Q:Q,'0_Prices'!B:B,B59)</f>
        <v>14.007999999999999</v>
      </c>
      <c r="F59" s="43">
        <f>AVERAGEIFS('0_Prices'!U:U,'0_Prices'!B:B,B59)</f>
        <v>12.595800000000001</v>
      </c>
    </row>
    <row r="60" spans="2:45" s="1" customFormat="1" ht="18" customHeight="1" x14ac:dyDescent="0.3">
      <c r="B60" s="1" t="s">
        <v>78</v>
      </c>
      <c r="C60" s="43">
        <f>AVERAGEIFS('0_Prices'!M:M,'0_Prices'!B:B,B60)</f>
        <v>2.1369999999999996</v>
      </c>
      <c r="D60" s="43">
        <f>AVERAGEIFS('0_Prices'!K:K,'0_Prices'!C:C,B60)</f>
        <v>2.3694999999999999</v>
      </c>
      <c r="E60" s="43">
        <f>AVERAGEIFS('0_Prices'!Q:Q,'0_Prices'!B:B,B60)</f>
        <v>13.952000000000002</v>
      </c>
      <c r="F60" s="43">
        <f>AVERAGEIFS('0_Prices'!U:U,'0_Prices'!B:B,B60)</f>
        <v>12.2852</v>
      </c>
    </row>
    <row r="61" spans="2:45" s="1" customFormat="1" ht="18" customHeight="1" x14ac:dyDescent="0.3">
      <c r="B61" s="1" t="s">
        <v>77</v>
      </c>
      <c r="C61" s="43">
        <f>AVERAGEIFS('0_Prices'!M:M,'0_Prices'!B:B,B61)</f>
        <v>2.1751999999999998</v>
      </c>
      <c r="D61" s="43">
        <f>AVERAGEIFS('0_Prices'!K:K,'0_Prices'!C:C,B61)</f>
        <v>2.4874999999999998</v>
      </c>
      <c r="E61" s="43">
        <f>AVERAGEIFS('0_Prices'!Q:Q,'0_Prices'!B:B,B61)</f>
        <v>13.058600000000002</v>
      </c>
      <c r="F61" s="43">
        <f>AVERAGEIFS('0_Prices'!U:U,'0_Prices'!B:B,B61)</f>
        <v>12.709199999999999</v>
      </c>
    </row>
    <row r="62" spans="2:45" s="1" customFormat="1" ht="18" customHeight="1" x14ac:dyDescent="0.3">
      <c r="B62" s="1" t="s">
        <v>73</v>
      </c>
      <c r="C62" s="43">
        <f>AVERAGEIFS('0_Prices'!M:M,'0_Prices'!B:B,B62)</f>
        <v>2.0667999999999997</v>
      </c>
      <c r="D62" s="43">
        <f>AVERAGEIFS('0_Prices'!K:K,'0_Prices'!C:C,B62)</f>
        <v>2.4885000000000002</v>
      </c>
      <c r="E62" s="43">
        <f>AVERAGEIFS('0_Prices'!Q:Q,'0_Prices'!B:B,B62)</f>
        <v>12.521000000000001</v>
      </c>
      <c r="F62" s="43">
        <f>AVERAGEIFS('0_Prices'!U:U,'0_Prices'!B:B,B62)</f>
        <v>12.2408</v>
      </c>
    </row>
    <row r="63" spans="2:45" s="1" customFormat="1" ht="18" customHeight="1" x14ac:dyDescent="0.3">
      <c r="B63" s="1" t="s">
        <v>72</v>
      </c>
      <c r="C63" s="43">
        <f>AVERAGEIFS('0_Prices'!M:M,'0_Prices'!B:B,B63)</f>
        <v>2.0007999999999999</v>
      </c>
      <c r="D63" s="43">
        <f>AVERAGEIFS('0_Prices'!K:K,'0_Prices'!C:C,B63)</f>
        <v>2.4424999999999999</v>
      </c>
      <c r="E63" s="43">
        <f>AVERAGEIFS('0_Prices'!Q:Q,'0_Prices'!B:B,B63)</f>
        <v>12.491</v>
      </c>
      <c r="F63" s="43">
        <f>AVERAGEIFS('0_Prices'!U:U,'0_Prices'!B:B,B63)</f>
        <v>11.2842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</row>
    <row r="64" spans="2:45" s="1" customFormat="1" ht="18" customHeight="1" x14ac:dyDescent="0.3">
      <c r="B64" s="1" t="s">
        <v>69</v>
      </c>
      <c r="C64" s="43">
        <f>AVERAGEIFS('0_Prices'!M:M,'0_Prices'!C:C,B64)</f>
        <v>2.6459999999999999</v>
      </c>
      <c r="D64" s="43">
        <f>AVERAGEIFS('0_Prices'!K:K,'0_Prices'!C:C,B64)</f>
        <v>2.6275000000000004</v>
      </c>
      <c r="E64" s="43">
        <f>AVERAGEIFS('0_Prices'!Q:Q,'0_Prices'!C:C,B64)</f>
        <v>12.035500000000001</v>
      </c>
      <c r="F64" s="43">
        <f>AVERAGEIFS('0_Prices'!U:U,'0_Prices'!C:C,B64)</f>
        <v>10.7392</v>
      </c>
    </row>
    <row r="65" spans="2:6" s="1" customFormat="1" ht="18" customHeight="1" x14ac:dyDescent="0.3">
      <c r="B65" s="1" t="s">
        <v>67</v>
      </c>
      <c r="C65" s="43">
        <f>AVERAGEIFS('0_Prices'!M:M,'0_Prices'!C:C,B65)</f>
        <v>2.8281000000000001</v>
      </c>
      <c r="D65" s="43">
        <f>AVERAGEIFS('0_Prices'!K:K,'0_Prices'!C:C,B65)</f>
        <v>2.7015000000000002</v>
      </c>
      <c r="E65" s="43">
        <f>AVERAGEIFS('0_Prices'!Q:Q,'0_Prices'!C:C,B65)</f>
        <v>12.383100000000001</v>
      </c>
      <c r="F65" s="43">
        <f>AVERAGEIFS('0_Prices'!U:U,'0_Prices'!C:C,B65)</f>
        <v>11.0238</v>
      </c>
    </row>
    <row r="66" spans="2:6" s="1" customFormat="1" ht="18" customHeight="1" x14ac:dyDescent="0.3">
      <c r="B66" s="1" t="s">
        <v>66</v>
      </c>
      <c r="C66" s="43">
        <f>AVERAGEIFS('0_Prices'!M:M,'0_Prices'!C:C,B66)</f>
        <v>2.8253000000000004</v>
      </c>
      <c r="D66" s="43">
        <f>AVERAGEIFS('0_Prices'!K:K,'0_Prices'!C:C,B66)</f>
        <v>2.7030000000000003</v>
      </c>
      <c r="E66" s="43">
        <f>AVERAGEIFS('0_Prices'!Q:Q,'0_Prices'!C:C,B66)</f>
        <v>12.736499999999999</v>
      </c>
      <c r="F66" s="43">
        <f>AVERAGEIFS('0_Prices'!U:U,'0_Prices'!C:C,B66)</f>
        <v>10.930499999999999</v>
      </c>
    </row>
    <row r="67" spans="2:6" s="1" customFormat="1" ht="18" customHeight="1" x14ac:dyDescent="0.3">
      <c r="B67" s="1" t="s">
        <v>65</v>
      </c>
      <c r="C67" s="43">
        <f>AVERAGEIFS('0_Prices'!M:M,'0_Prices'!C:C,B67)</f>
        <v>2.9272499999999999</v>
      </c>
      <c r="D67" s="43">
        <f>AVERAGEIFS('0_Prices'!K:K,'0_Prices'!C:C,B67)</f>
        <v>2.73</v>
      </c>
      <c r="E67" s="43">
        <f>AVERAGEIFS('0_Prices'!Q:Q,'0_Prices'!C:C,B67)</f>
        <v>12.819374999999999</v>
      </c>
      <c r="F67" s="43">
        <f>AVERAGEIFS('0_Prices'!U:U,'0_Prices'!C:C,B67)</f>
        <v>11.028700000000001</v>
      </c>
    </row>
    <row r="68" spans="2:6" s="1" customFormat="1" ht="18" customHeight="1" x14ac:dyDescent="0.3">
      <c r="B68" s="1" t="s">
        <v>36</v>
      </c>
      <c r="C68" s="43">
        <f>AVERAGEIFS('0_Prices'!M:M,'0_Prices'!C:C,B68)</f>
        <v>3.1122000000000001</v>
      </c>
      <c r="D68" s="43">
        <f>AVERAGEIFS('0_Prices'!K:K,'0_Prices'!C:C,B68)</f>
        <v>2.9080000000000004</v>
      </c>
      <c r="E68" s="43">
        <f>AVERAGEIFS('0_Prices'!Q:Q,'0_Prices'!C:C,B68)</f>
        <v>13.13</v>
      </c>
      <c r="F68" s="43">
        <f>AVERAGEIFS('0_Prices'!U:U,'0_Prices'!C:C,B68)</f>
        <v>11.490799999999998</v>
      </c>
    </row>
    <row r="69" spans="2:6" s="1" customFormat="1" ht="18" customHeight="1" x14ac:dyDescent="0.3">
      <c r="B69" s="1" t="s">
        <v>37</v>
      </c>
      <c r="C69" s="43">
        <f>AVERAGEIFS('0_Prices'!M:M,'0_Prices'!C:C,B69)</f>
        <v>3.3222499999999999</v>
      </c>
      <c r="D69" s="43">
        <f>AVERAGEIFS('0_Prices'!K:K,'0_Prices'!C:C,B69)</f>
        <v>2.754375</v>
      </c>
      <c r="E69" s="43">
        <f>AVERAGEIFS('0_Prices'!Q:Q,'0_Prices'!C:C,B69)</f>
        <v>13.245624999999999</v>
      </c>
      <c r="F69" s="43">
        <f>AVERAGEIFS('0_Prices'!U:U,'0_Prices'!C:C,B69)</f>
        <v>12.117900000000001</v>
      </c>
    </row>
    <row r="70" spans="2:6" s="1" customFormat="1" ht="18" customHeight="1" x14ac:dyDescent="0.3">
      <c r="B70" s="1" t="s">
        <v>38</v>
      </c>
      <c r="C70" s="43">
        <f>AVERAGEIFS('0_Prices'!M:M,'0_Prices'!C:C,B70)</f>
        <v>3.2667999999999999</v>
      </c>
      <c r="D70" s="43">
        <f>AVERAGEIFS('0_Prices'!K:K,'0_Prices'!C:C,B70)</f>
        <v>2.7774999999999999</v>
      </c>
      <c r="E70" s="43">
        <f>AVERAGEIFS('0_Prices'!Q:Q,'0_Prices'!C:C,B70)</f>
        <v>12.248700000000001</v>
      </c>
      <c r="F70" s="43">
        <f>AVERAGEIFS('0_Prices'!U:U,'0_Prices'!C:C,B70)</f>
        <v>11.582100000000001</v>
      </c>
    </row>
    <row r="71" spans="2:6" s="1" customFormat="1" ht="18" customHeight="1" x14ac:dyDescent="0.3">
      <c r="B71" s="1" t="s">
        <v>39</v>
      </c>
      <c r="C71" s="43">
        <f>AVERAGEIFS('0_Prices'!M:M,'0_Prices'!C:C,B71)</f>
        <v>3.2430999999999996</v>
      </c>
      <c r="D71" s="43">
        <f>AVERAGEIFS('0_Prices'!K:K,'0_Prices'!C:C,B71)</f>
        <v>2.6280000000000001</v>
      </c>
      <c r="E71" s="43">
        <f>AVERAGEIFS('0_Prices'!Q:Q,'0_Prices'!C:C,B71)</f>
        <v>12.182499999999999</v>
      </c>
      <c r="F71" s="43">
        <f>AVERAGEIFS('0_Prices'!U:U,'0_Prices'!C:C,B71)</f>
        <v>11.406400000000001</v>
      </c>
    </row>
    <row r="72" spans="2:6" s="1" customFormat="1" ht="18" customHeight="1" x14ac:dyDescent="0.3">
      <c r="B72" s="1" t="s">
        <v>40</v>
      </c>
      <c r="C72" s="43">
        <f>AVERAGEIFS('0_Prices'!M:M,'0_Prices'!C:C,B72)</f>
        <v>2.5506666666666669</v>
      </c>
      <c r="D72" s="43">
        <f>AVERAGEIFS('0_Prices'!K:K,'0_Prices'!C:C,B72)</f>
        <v>1.96</v>
      </c>
      <c r="E72" s="43">
        <f>AVERAGEIFS('0_Prices'!Q:Q,'0_Prices'!C:C,B72)</f>
        <v>11.898333333333333</v>
      </c>
      <c r="F72" s="43">
        <f>AVERAGEIFS('0_Prices'!U:U,'0_Prices'!C:C,B72)</f>
        <v>10.923333333333332</v>
      </c>
    </row>
    <row r="73" spans="2:6" s="1" customFormat="1" ht="18" customHeight="1" x14ac:dyDescent="0.3">
      <c r="B73" s="1" t="s">
        <v>41</v>
      </c>
      <c r="C73" s="43">
        <f>AVERAGEIFS('0_Prices'!M:M,'0_Prices'!C:C,B73)</f>
        <v>3.0225</v>
      </c>
      <c r="D73" s="43">
        <f>AVERAGEIFS('0_Prices'!K:K,'0_Prices'!C:C,B73)</f>
        <v>2.711875</v>
      </c>
      <c r="E73" s="43">
        <f>AVERAGEIFS('0_Prices'!Q:Q,'0_Prices'!C:C,B73)</f>
        <v>12.195624999999998</v>
      </c>
      <c r="F73" s="43">
        <f>AVERAGEIFS('0_Prices'!U:U,'0_Prices'!C:C,B73)</f>
        <v>11.475800000000003</v>
      </c>
    </row>
    <row r="74" spans="2:6" s="1" customFormat="1" ht="18" customHeight="1" x14ac:dyDescent="0.3">
      <c r="B74" s="1" t="s">
        <v>42</v>
      </c>
      <c r="C74" s="43">
        <f>AVERAGEIFS('0_Prices'!M:M,'0_Prices'!C:C,B74)</f>
        <v>2.9454000000000002</v>
      </c>
      <c r="D74" s="43">
        <f>AVERAGEIFS('0_Prices'!K:K,'0_Prices'!C:C,B74)</f>
        <v>2.7299999999999995</v>
      </c>
      <c r="E74" s="43">
        <f>AVERAGEIFS('0_Prices'!Q:Q,'0_Prices'!C:C,B74)</f>
        <v>11.7684</v>
      </c>
      <c r="F74" s="43">
        <f>AVERAGEIFS('0_Prices'!U:U,'0_Prices'!C:C,B74)</f>
        <v>10.967400000000001</v>
      </c>
    </row>
    <row r="75" spans="2:6" s="1" customFormat="1" ht="18" customHeight="1" x14ac:dyDescent="0.3">
      <c r="B75" s="1" t="s">
        <v>43</v>
      </c>
      <c r="C75" s="43">
        <f>AVERAGEIFS('0_Prices'!M:M,'0_Prices'!C:C,B75)</f>
        <v>2.8946000000000001</v>
      </c>
      <c r="D75" s="43">
        <f>AVERAGEIFS('0_Prices'!K:K,'0_Prices'!C:C,B75)</f>
        <v>2.6505000000000001</v>
      </c>
      <c r="E75" s="43">
        <f>AVERAGEIFS('0_Prices'!Q:Q,'0_Prices'!C:C,B75)</f>
        <v>11.006300000000001</v>
      </c>
      <c r="F75" s="43">
        <f>AVERAGEIFS('0_Prices'!U:U,'0_Prices'!C:C,B75)</f>
        <v>10.5397</v>
      </c>
    </row>
    <row r="76" spans="2:6" s="1" customFormat="1" ht="18" customHeight="1" x14ac:dyDescent="0.3">
      <c r="B76" s="1" t="s">
        <v>44</v>
      </c>
      <c r="C76" s="43">
        <f>AVERAGEIFS('0_Prices'!M:M,'0_Prices'!C:C,B76)</f>
        <v>2.8532000000000002</v>
      </c>
      <c r="D76" s="43">
        <f>AVERAGEIFS('0_Prices'!K:K,'0_Prices'!C:C,B76)</f>
        <v>2.4790000000000001</v>
      </c>
      <c r="E76" s="43">
        <f>AVERAGEIFS('0_Prices'!Q:Q,'0_Prices'!C:C,B76)</f>
        <v>10.8985</v>
      </c>
      <c r="F76" s="43">
        <f>AVERAGEIFS('0_Prices'!U:U,'0_Prices'!C:C,B76)</f>
        <v>10.515499999999999</v>
      </c>
    </row>
    <row r="77" spans="2:6" s="1" customFormat="1" ht="18" customHeight="1" x14ac:dyDescent="0.3">
      <c r="B77" s="1" t="s">
        <v>45</v>
      </c>
      <c r="C77" s="43">
        <f>AVERAGEIFS('0_Prices'!M:M,'0_Prices'!C:C,B77)</f>
        <v>3.0017142857142858</v>
      </c>
      <c r="D77" s="43">
        <f>AVERAGEIFS('0_Prices'!K:K,'0_Prices'!C:C,B77)</f>
        <v>2.6621428571428574</v>
      </c>
      <c r="E77" s="43">
        <f>AVERAGEIFS('0_Prices'!Q:Q,'0_Prices'!C:C,B77)</f>
        <v>10.967857142857143</v>
      </c>
      <c r="F77" s="43">
        <f>AVERAGEIFS('0_Prices'!U:U,'0_Prices'!C:C,B77)</f>
        <v>10.241142857142858</v>
      </c>
    </row>
    <row r="78" spans="2:6" s="1" customFormat="1" ht="18" customHeight="1" x14ac:dyDescent="0.3">
      <c r="B78" s="1" t="s">
        <v>46</v>
      </c>
      <c r="C78" s="43">
        <f>AVERAGEIFS('0_Prices'!M:M,'0_Prices'!C:C,B78)</f>
        <v>2.3420000000000001</v>
      </c>
      <c r="D78" s="43">
        <f>AVERAGEIFS('0_Prices'!K:K,'0_Prices'!C:C,B78)</f>
        <v>2.2404999999999999</v>
      </c>
      <c r="E78" s="43">
        <f>AVERAGEIFS('0_Prices'!Q:Q,'0_Prices'!C:C,B78)</f>
        <v>11.023499999999999</v>
      </c>
      <c r="F78" s="43">
        <f>AVERAGEIFS('0_Prices'!U:U,'0_Prices'!C:C,B78)</f>
        <v>10.2401</v>
      </c>
    </row>
    <row r="79" spans="2:6" s="1" customFormat="1" ht="18" customHeight="1" x14ac:dyDescent="0.3">
      <c r="B79" s="1" t="s">
        <v>47</v>
      </c>
      <c r="C79" s="43">
        <f>AVERAGEIFS('0_Prices'!M:M,'0_Prices'!C:C,B79)</f>
        <v>2.4211111111111112</v>
      </c>
      <c r="D79" s="43">
        <f>AVERAGEIFS('0_Prices'!K:K,'0_Prices'!C:C,B79)</f>
        <v>2.2450000000000001</v>
      </c>
      <c r="E79" s="43">
        <f>AVERAGEIFS('0_Prices'!Q:Q,'0_Prices'!C:C,B79)</f>
        <v>11.333222222222222</v>
      </c>
      <c r="F79" s="43">
        <f>AVERAGEIFS('0_Prices'!U:U,'0_Prices'!C:C,B79)</f>
        <v>10.666333333333332</v>
      </c>
    </row>
    <row r="80" spans="2:6" s="1" customFormat="1" ht="18" customHeight="1" x14ac:dyDescent="0.3">
      <c r="B80" s="1" t="s">
        <v>48</v>
      </c>
      <c r="C80" s="43">
        <f>AVERAGEIFS('0_Prices'!M:M,'0_Prices'!C:C,B80)</f>
        <v>2.7155</v>
      </c>
      <c r="D80" s="43">
        <f>AVERAGEIFS('0_Prices'!K:K,'0_Prices'!C:C,B80)</f>
        <v>2.6719999999999997</v>
      </c>
      <c r="E80" s="43">
        <f>AVERAGEIFS('0_Prices'!Q:Q,'0_Prices'!C:C,B80)</f>
        <v>11.138000000000002</v>
      </c>
      <c r="F80" s="43">
        <f>AVERAGEIFS('0_Prices'!U:U,'0_Prices'!C:C,B80)</f>
        <v>10.126200000000001</v>
      </c>
    </row>
    <row r="81" spans="2:45" s="1" customFormat="1" ht="18" customHeight="1" x14ac:dyDescent="0.3">
      <c r="B81" s="1" t="s">
        <v>49</v>
      </c>
      <c r="C81" s="43">
        <f>AVERAGEIFS('0_Prices'!M:M,'0_Prices'!C:C,B81)</f>
        <v>2.9199000000000002</v>
      </c>
      <c r="D81" s="43">
        <f>AVERAGEIFS('0_Prices'!K:K,'0_Prices'!C:C,B81)</f>
        <v>2.8860000000000001</v>
      </c>
      <c r="E81" s="43">
        <f>AVERAGEIFS('0_Prices'!Q:Q,'0_Prices'!C:C,B81)</f>
        <v>11.307</v>
      </c>
      <c r="F81" s="43">
        <f>AVERAGEIFS('0_Prices'!U:U,'0_Prices'!C:C,B81)</f>
        <v>10.559799999999999</v>
      </c>
    </row>
    <row r="82" spans="2:45" s="1" customFormat="1" ht="18" customHeight="1" x14ac:dyDescent="0.3">
      <c r="B82" s="1" t="s">
        <v>50</v>
      </c>
      <c r="C82" s="43">
        <f>AVERAGEIFS('0_Prices'!M:M,'0_Prices'!C:C,B82)</f>
        <v>2.7959999999999998</v>
      </c>
      <c r="D82" s="43">
        <f>AVERAGEIFS('0_Prices'!K:K,'0_Prices'!C:C,B82)</f>
        <v>2.7035000000000005</v>
      </c>
      <c r="E82" s="43">
        <f>AVERAGEIFS('0_Prices'!Q:Q,'0_Prices'!C:C,B82)</f>
        <v>11.366500000000002</v>
      </c>
      <c r="F82" s="43">
        <f>AVERAGEIFS('0_Prices'!U:U,'0_Prices'!C:C,B82)</f>
        <v>10.9359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3">
      <c r="B83" s="1" t="s">
        <v>51</v>
      </c>
      <c r="C83" s="43">
        <f>AVERAGEIFS('0_Prices'!M:M,'0_Prices'!C:C,B83)</f>
        <v>2.8755999999999999</v>
      </c>
      <c r="D83" s="43">
        <f>AVERAGEIFS('0_Prices'!K:K,'0_Prices'!C:C,B83)</f>
        <v>2.8270000000000004</v>
      </c>
      <c r="E83" s="43">
        <f>AVERAGEIFS('0_Prices'!Q:Q,'0_Prices'!C:C,B83)</f>
        <v>11.411100000000001</v>
      </c>
      <c r="F83" s="43">
        <f>AVERAGEIFS('0_Prices'!U:U,'0_Prices'!C:C,B83)</f>
        <v>11.153499999999998</v>
      </c>
    </row>
    <row r="84" spans="2:45" x14ac:dyDescent="0.3">
      <c r="B84" s="1" t="s">
        <v>52</v>
      </c>
      <c r="C84" s="43">
        <f>AVERAGEIFS('0_Prices'!M:M,'0_Prices'!C:C,B84)</f>
        <v>2.992</v>
      </c>
      <c r="D84" s="43">
        <f>AVERAGEIFS('0_Prices'!K:K,'0_Prices'!C:C,B84)</f>
        <v>2.8194999999999997</v>
      </c>
      <c r="E84" s="43">
        <f>AVERAGEIFS('0_Prices'!Q:Q,'0_Prices'!C:C,B84)</f>
        <v>11.0799</v>
      </c>
      <c r="F84" s="43">
        <f>AVERAGEIFS('0_Prices'!U:U,'0_Prices'!C:C,B84)</f>
        <v>10.7775</v>
      </c>
    </row>
    <row r="85" spans="2:45" x14ac:dyDescent="0.3">
      <c r="B85" s="1" t="s">
        <v>53</v>
      </c>
      <c r="C85" s="43">
        <f>AVERAGEIFS('0_Prices'!M:M,'0_Prices'!C:C,B85)</f>
        <v>3.1078000000000001</v>
      </c>
      <c r="D85" s="43">
        <f>AVERAGEIFS('0_Prices'!K:K,'0_Prices'!C:C,B85)</f>
        <v>2.8904999999999998</v>
      </c>
      <c r="E85" s="43">
        <f>AVERAGEIFS('0_Prices'!Q:Q,'0_Prices'!C:C,B85)</f>
        <v>11.081</v>
      </c>
      <c r="F85" s="43">
        <f>AVERAGEIFS('0_Prices'!U:U,'0_Prices'!C:C,B85)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8:F3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2025-09-17T00:21:08Z</dcterms:modified>
</cp:coreProperties>
</file>