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2240" windowHeight="7995" activeTab="3"/>
  </bookViews>
  <sheets>
    <sheet name="3 p 117" sheetId="1" r:id="rId1"/>
    <sheet name="ex 4 p 118" sheetId="4" r:id="rId2"/>
    <sheet name="5p118" sheetId="2" r:id="rId3"/>
    <sheet name="ex 7 p119" sheetId="3" r:id="rId4"/>
    <sheet name="Feuil1" sheetId="5" r:id="rId5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2"/>
  <c r="D23"/>
  <c r="D22"/>
  <c r="D21"/>
  <c r="I12" i="4"/>
  <c r="I11"/>
  <c r="E14"/>
  <c r="E3"/>
  <c r="E4"/>
  <c r="E5"/>
  <c r="E6"/>
  <c r="E7"/>
  <c r="E8"/>
  <c r="E9"/>
  <c r="E10"/>
  <c r="E11"/>
  <c r="E12"/>
  <c r="E13"/>
  <c r="E2"/>
  <c r="I10"/>
  <c r="D14"/>
  <c r="D3"/>
  <c r="D4"/>
  <c r="D5"/>
  <c r="D6"/>
  <c r="D7"/>
  <c r="D8"/>
  <c r="D9"/>
  <c r="D10"/>
  <c r="D11"/>
  <c r="D12"/>
  <c r="D13"/>
  <c r="D2"/>
  <c r="I6"/>
  <c r="I5"/>
  <c r="I4"/>
  <c r="B14"/>
  <c r="C4"/>
  <c r="C5"/>
  <c r="C6" s="1"/>
  <c r="C7" s="1"/>
  <c r="C8" s="1"/>
  <c r="C9" s="1"/>
  <c r="C10" s="1"/>
  <c r="C11" s="1"/>
  <c r="C12" s="1"/>
  <c r="C13" s="1"/>
  <c r="C3"/>
  <c r="C2"/>
  <c r="B46" i="3"/>
  <c r="D45"/>
  <c r="D44"/>
  <c r="D43"/>
  <c r="D42"/>
  <c r="D41"/>
  <c r="D40"/>
  <c r="D39"/>
  <c r="D38"/>
  <c r="E37"/>
  <c r="D37"/>
  <c r="E36"/>
  <c r="D36"/>
  <c r="E35"/>
  <c r="D35"/>
  <c r="E34"/>
  <c r="D34"/>
  <c r="I33"/>
  <c r="D33"/>
  <c r="I32"/>
  <c r="E32"/>
  <c r="D32"/>
  <c r="I31"/>
  <c r="D31"/>
  <c r="D30"/>
  <c r="D29"/>
  <c r="D28"/>
  <c r="D27"/>
  <c r="C27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E26"/>
  <c r="D26"/>
  <c r="D46" s="1"/>
  <c r="I38" s="1"/>
  <c r="C26"/>
  <c r="E45"/>
  <c r="B22"/>
  <c r="C7" i="2"/>
  <c r="C15"/>
  <c r="D12"/>
  <c r="D13"/>
  <c r="D14" s="1"/>
  <c r="D11"/>
  <c r="D10"/>
  <c r="D4"/>
  <c r="D5"/>
  <c r="D6" s="1"/>
  <c r="D3"/>
  <c r="D2"/>
  <c r="B19" i="1"/>
  <c r="E16"/>
  <c r="B16"/>
  <c r="E15"/>
  <c r="B15"/>
  <c r="E27" i="3" l="1"/>
  <c r="E28"/>
  <c r="E29"/>
  <c r="E30"/>
  <c r="E31"/>
  <c r="E33"/>
  <c r="E38"/>
  <c r="E39"/>
  <c r="E40"/>
  <c r="E41"/>
  <c r="E42"/>
  <c r="E43"/>
  <c r="E44"/>
  <c r="E46" l="1"/>
  <c r="I39" s="1"/>
  <c r="I40" s="1"/>
</calcChain>
</file>

<file path=xl/sharedStrings.xml><?xml version="1.0" encoding="utf-8"?>
<sst xmlns="http://schemas.openxmlformats.org/spreadsheetml/2006/main" count="85" uniqueCount="42">
  <si>
    <t>N=</t>
  </si>
  <si>
    <t>p =</t>
  </si>
  <si>
    <t>me=</t>
  </si>
  <si>
    <t xml:space="preserve">moy = </t>
  </si>
  <si>
    <t>Q1 =</t>
  </si>
  <si>
    <t>Q3 =</t>
  </si>
  <si>
    <t>Q3-Q1 =</t>
  </si>
  <si>
    <t>Alsace</t>
  </si>
  <si>
    <t>NPDC</t>
  </si>
  <si>
    <t>[0;20[</t>
  </si>
  <si>
    <t>[20;40[</t>
  </si>
  <si>
    <t>[40;60[</t>
  </si>
  <si>
    <t>[60;75[</t>
  </si>
  <si>
    <t>[75;95[</t>
  </si>
  <si>
    <t>ECC</t>
  </si>
  <si>
    <t>Borne supérieure</t>
  </si>
  <si>
    <t>x</t>
  </si>
  <si>
    <t>n</t>
  </si>
  <si>
    <t>Etendue</t>
  </si>
  <si>
    <t>Min</t>
  </si>
  <si>
    <t>Max</t>
  </si>
  <si>
    <t>Mode</t>
  </si>
  <si>
    <t>N</t>
  </si>
  <si>
    <t>N/2</t>
  </si>
  <si>
    <t>Me</t>
  </si>
  <si>
    <t>Q1</t>
  </si>
  <si>
    <t>N/4</t>
  </si>
  <si>
    <t>N*3/4</t>
  </si>
  <si>
    <t>Q3</t>
  </si>
  <si>
    <t>Q3-Q1</t>
  </si>
  <si>
    <t>Moyenne</t>
  </si>
  <si>
    <t>n*x</t>
  </si>
  <si>
    <t>Ecart type</t>
  </si>
  <si>
    <t>n(x-moy)²</t>
  </si>
  <si>
    <t>Variance</t>
  </si>
  <si>
    <t>Somme</t>
  </si>
  <si>
    <t>x*n</t>
  </si>
  <si>
    <t>Pointures des élèves de première Bac pro</t>
  </si>
  <si>
    <t>pour me</t>
  </si>
  <si>
    <t>pour q1</t>
  </si>
  <si>
    <t>pour q3</t>
  </si>
  <si>
    <t>44776/488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</si>
</sst>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'5p118'!$B$2:$B$6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75</c:v>
                </c:pt>
                <c:pt idx="4">
                  <c:v>95</c:v>
                </c:pt>
              </c:numCache>
            </c:numRef>
          </c:xVal>
          <c:yVal>
            <c:numRef>
              <c:f>'5p118'!$E$2:$E$6</c:f>
              <c:numCache>
                <c:formatCode>General</c:formatCode>
                <c:ptCount val="5"/>
                <c:pt idx="0">
                  <c:v>24.190158703238502</c:v>
                </c:pt>
                <c:pt idx="1">
                  <c:v>50.448704064883444</c:v>
                </c:pt>
                <c:pt idx="2">
                  <c:v>79.021174294860813</c:v>
                </c:pt>
                <c:pt idx="3">
                  <c:v>92.17831712885571</c:v>
                </c:pt>
                <c:pt idx="4">
                  <c:v>100</c:v>
                </c:pt>
              </c:numCache>
            </c:numRef>
          </c:yVal>
          <c:smooth val="1"/>
        </c:ser>
        <c:axId val="73459968"/>
        <c:axId val="81271424"/>
      </c:scatterChart>
      <c:valAx>
        <c:axId val="73459968"/>
        <c:scaling>
          <c:orientation val="minMax"/>
        </c:scaling>
        <c:axPos val="b"/>
        <c:minorGridlines/>
        <c:numFmt formatCode="General" sourceLinked="1"/>
        <c:tickLblPos val="nextTo"/>
        <c:crossAx val="81271424"/>
        <c:crosses val="autoZero"/>
        <c:crossBetween val="midCat"/>
      </c:valAx>
      <c:valAx>
        <c:axId val="81271424"/>
        <c:scaling>
          <c:orientation val="minMax"/>
        </c:scaling>
        <c:axPos val="l"/>
        <c:majorGridlines/>
        <c:numFmt formatCode="General" sourceLinked="1"/>
        <c:tickLblPos val="nextTo"/>
        <c:crossAx val="734599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'5p118'!$B$10:$B$14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75</c:v>
                </c:pt>
                <c:pt idx="4">
                  <c:v>95</c:v>
                </c:pt>
              </c:numCache>
            </c:numRef>
          </c:xVal>
          <c:yVal>
            <c:numRef>
              <c:f>'5p118'!$D$10:$D$14</c:f>
              <c:numCache>
                <c:formatCode>General</c:formatCode>
                <c:ptCount val="5"/>
                <c:pt idx="0">
                  <c:v>1083640</c:v>
                </c:pt>
                <c:pt idx="1">
                  <c:v>2169582</c:v>
                </c:pt>
                <c:pt idx="2">
                  <c:v>3234736</c:v>
                </c:pt>
                <c:pt idx="3">
                  <c:v>3731712</c:v>
                </c:pt>
                <c:pt idx="4">
                  <c:v>4035269</c:v>
                </c:pt>
              </c:numCache>
            </c:numRef>
          </c:yVal>
          <c:smooth val="1"/>
        </c:ser>
        <c:axId val="98063872"/>
        <c:axId val="98065408"/>
      </c:scatterChart>
      <c:valAx>
        <c:axId val="98063872"/>
        <c:scaling>
          <c:orientation val="minMax"/>
        </c:scaling>
        <c:axPos val="b"/>
        <c:minorGridlines/>
        <c:numFmt formatCode="General" sourceLinked="1"/>
        <c:tickLblPos val="nextTo"/>
        <c:crossAx val="98065408"/>
        <c:crosses val="autoZero"/>
        <c:crossBetween val="midCat"/>
      </c:valAx>
      <c:valAx>
        <c:axId val="98065408"/>
        <c:scaling>
          <c:orientation val="minMax"/>
        </c:scaling>
        <c:axPos val="l"/>
        <c:majorGridlines/>
        <c:numFmt formatCode="General" sourceLinked="1"/>
        <c:tickLblPos val="nextTo"/>
        <c:crossAx val="9806387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95249</xdr:rowOff>
    </xdr:from>
    <xdr:to>
      <xdr:col>10</xdr:col>
      <xdr:colOff>28575</xdr:colOff>
      <xdr:row>15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15</xdr:row>
      <xdr:rowOff>152400</xdr:rowOff>
    </xdr:from>
    <xdr:to>
      <xdr:col>10</xdr:col>
      <xdr:colOff>66675</xdr:colOff>
      <xdr:row>29</xdr:row>
      <xdr:rowOff>133351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B20" sqref="B20"/>
    </sheetView>
  </sheetViews>
  <sheetFormatPr baseColWidth="10" defaultColWidth="8.7109375" defaultRowHeight="15"/>
  <cols>
    <col min="1" max="16384" width="8.7109375" style="1"/>
  </cols>
  <sheetData>
    <row r="2" spans="1:12">
      <c r="A2" s="3">
        <v>246</v>
      </c>
      <c r="C2" s="3">
        <v>152</v>
      </c>
      <c r="G2" s="2"/>
      <c r="H2" s="2"/>
      <c r="I2" s="2"/>
      <c r="J2" s="2"/>
      <c r="K2" s="2"/>
      <c r="L2" s="2"/>
    </row>
    <row r="3" spans="1:12">
      <c r="A3" s="3">
        <v>152</v>
      </c>
      <c r="C3" s="3">
        <v>246</v>
      </c>
    </row>
    <row r="4" spans="1:12">
      <c r="A4" s="3">
        <v>267</v>
      </c>
      <c r="C4" s="7">
        <v>246</v>
      </c>
      <c r="G4" s="2"/>
      <c r="H4" s="2"/>
      <c r="I4" s="2"/>
      <c r="J4" s="2"/>
      <c r="K4" s="2"/>
      <c r="L4" s="2"/>
    </row>
    <row r="5" spans="1:12">
      <c r="A5" s="3">
        <v>253</v>
      </c>
      <c r="C5" s="4">
        <v>248</v>
      </c>
    </row>
    <row r="6" spans="1:12">
      <c r="A6" s="4">
        <v>249</v>
      </c>
      <c r="C6" s="4">
        <v>249</v>
      </c>
    </row>
    <row r="7" spans="1:12">
      <c r="A7" s="4">
        <v>246</v>
      </c>
      <c r="C7" s="5">
        <v>253</v>
      </c>
    </row>
    <row r="8" spans="1:12">
      <c r="A8" s="4">
        <v>248</v>
      </c>
      <c r="C8" s="6">
        <v>253</v>
      </c>
    </row>
    <row r="9" spans="1:12">
      <c r="A9" s="4">
        <v>254</v>
      </c>
      <c r="C9" s="4">
        <v>253</v>
      </c>
    </row>
    <row r="10" spans="1:12">
      <c r="A10" s="4">
        <v>253</v>
      </c>
      <c r="C10" s="7">
        <v>254</v>
      </c>
    </row>
    <row r="11" spans="1:12">
      <c r="A11" s="4">
        <v>261</v>
      </c>
      <c r="C11" s="4">
        <v>261</v>
      </c>
    </row>
    <row r="12" spans="1:12">
      <c r="A12" s="4">
        <v>271</v>
      </c>
      <c r="C12" s="3">
        <v>267</v>
      </c>
    </row>
    <row r="13" spans="1:12">
      <c r="A13" s="4">
        <v>253</v>
      </c>
      <c r="C13" s="4">
        <v>271</v>
      </c>
    </row>
    <row r="15" spans="1:12">
      <c r="A15" s="1" t="s">
        <v>0</v>
      </c>
      <c r="B15" s="1">
        <f>COUNT(A2:A13)</f>
        <v>12</v>
      </c>
      <c r="D15" s="1" t="s">
        <v>1</v>
      </c>
      <c r="E15" s="1">
        <f>B15/2</f>
        <v>6</v>
      </c>
    </row>
    <row r="16" spans="1:12">
      <c r="A16" s="1" t="s">
        <v>2</v>
      </c>
      <c r="B16" s="1">
        <f>C8</f>
        <v>253</v>
      </c>
      <c r="D16" s="1" t="s">
        <v>3</v>
      </c>
      <c r="E16" s="1">
        <f>AVERAGE(A2:A13)</f>
        <v>246.08333333333334</v>
      </c>
    </row>
    <row r="17" spans="1:2">
      <c r="A17" s="1" t="s">
        <v>4</v>
      </c>
      <c r="B17" s="1">
        <v>246</v>
      </c>
    </row>
    <row r="18" spans="1:2">
      <c r="A18" s="1" t="s">
        <v>5</v>
      </c>
      <c r="B18" s="1">
        <v>254</v>
      </c>
    </row>
    <row r="19" spans="1:2">
      <c r="A19" s="1" t="s">
        <v>6</v>
      </c>
      <c r="B19" s="1">
        <f>B18-B17</f>
        <v>8</v>
      </c>
    </row>
  </sheetData>
  <sortState ref="C2:C13">
    <sortCondition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H18" sqref="H18"/>
    </sheetView>
  </sheetViews>
  <sheetFormatPr baseColWidth="10" defaultRowHeight="15"/>
  <sheetData>
    <row r="1" spans="1:9">
      <c r="A1" t="s">
        <v>16</v>
      </c>
      <c r="B1" t="s">
        <v>17</v>
      </c>
      <c r="C1" t="s">
        <v>14</v>
      </c>
      <c r="D1" t="s">
        <v>36</v>
      </c>
      <c r="E1" s="8" t="s">
        <v>33</v>
      </c>
    </row>
    <row r="2" spans="1:9">
      <c r="A2">
        <v>175</v>
      </c>
      <c r="B2">
        <v>2</v>
      </c>
      <c r="C2">
        <f>B2</f>
        <v>2</v>
      </c>
      <c r="D2">
        <f>B2*A2</f>
        <v>350</v>
      </c>
      <c r="E2">
        <f>B2*(A2-$I$10)^2</f>
        <v>165.2892561983472</v>
      </c>
    </row>
    <row r="3" spans="1:9">
      <c r="A3">
        <v>177</v>
      </c>
      <c r="B3">
        <v>5</v>
      </c>
      <c r="C3">
        <f>B3+C2</f>
        <v>7</v>
      </c>
      <c r="D3">
        <f t="shared" ref="D3:D13" si="0">B3*A3</f>
        <v>885</v>
      </c>
      <c r="E3">
        <f t="shared" ref="E3:E13" si="1">B3*(A3-$I$10)^2</f>
        <v>251.40495867768612</v>
      </c>
    </row>
    <row r="4" spans="1:9">
      <c r="A4">
        <v>179</v>
      </c>
      <c r="B4">
        <v>7</v>
      </c>
      <c r="C4">
        <f t="shared" ref="C4:C13" si="2">B4+C3</f>
        <v>14</v>
      </c>
      <c r="D4">
        <f t="shared" si="0"/>
        <v>1253</v>
      </c>
      <c r="E4">
        <f t="shared" si="1"/>
        <v>181.42148760330599</v>
      </c>
      <c r="H4" t="s">
        <v>23</v>
      </c>
      <c r="I4">
        <f>44/2</f>
        <v>22</v>
      </c>
    </row>
    <row r="5" spans="1:9">
      <c r="A5">
        <v>182</v>
      </c>
      <c r="B5">
        <v>9</v>
      </c>
      <c r="C5">
        <f t="shared" si="2"/>
        <v>23</v>
      </c>
      <c r="D5">
        <f t="shared" si="0"/>
        <v>1638</v>
      </c>
      <c r="E5">
        <f t="shared" si="1"/>
        <v>39.347107438016629</v>
      </c>
      <c r="H5" t="s">
        <v>26</v>
      </c>
      <c r="I5">
        <f>44/4</f>
        <v>11</v>
      </c>
    </row>
    <row r="6" spans="1:9">
      <c r="A6">
        <v>184</v>
      </c>
      <c r="B6">
        <v>5</v>
      </c>
      <c r="C6">
        <f t="shared" si="2"/>
        <v>28</v>
      </c>
      <c r="D6">
        <f t="shared" si="0"/>
        <v>920</v>
      </c>
      <c r="E6">
        <f t="shared" si="1"/>
        <v>4.132231404958913E-2</v>
      </c>
      <c r="H6" t="s">
        <v>27</v>
      </c>
      <c r="I6">
        <f>44*3/4</f>
        <v>33</v>
      </c>
    </row>
    <row r="7" spans="1:9">
      <c r="A7">
        <v>187</v>
      </c>
      <c r="B7">
        <v>4</v>
      </c>
      <c r="C7">
        <f t="shared" si="2"/>
        <v>32</v>
      </c>
      <c r="D7">
        <f t="shared" si="0"/>
        <v>748</v>
      </c>
      <c r="E7">
        <f t="shared" si="1"/>
        <v>33.851239669421425</v>
      </c>
      <c r="H7" t="s">
        <v>24</v>
      </c>
      <c r="I7">
        <v>182</v>
      </c>
    </row>
    <row r="8" spans="1:9">
      <c r="A8">
        <v>189</v>
      </c>
      <c r="B8">
        <v>3</v>
      </c>
      <c r="C8">
        <f t="shared" si="2"/>
        <v>35</v>
      </c>
      <c r="D8">
        <f t="shared" si="0"/>
        <v>567</v>
      </c>
      <c r="E8">
        <f t="shared" si="1"/>
        <v>72.297520661156952</v>
      </c>
      <c r="H8" t="s">
        <v>25</v>
      </c>
      <c r="I8">
        <v>179</v>
      </c>
    </row>
    <row r="9" spans="1:9">
      <c r="A9">
        <v>191</v>
      </c>
      <c r="B9">
        <v>2</v>
      </c>
      <c r="C9">
        <f t="shared" si="2"/>
        <v>37</v>
      </c>
      <c r="D9">
        <f t="shared" si="0"/>
        <v>382</v>
      </c>
      <c r="E9">
        <f t="shared" si="1"/>
        <v>95.47107438016522</v>
      </c>
      <c r="H9" t="s">
        <v>28</v>
      </c>
      <c r="I9">
        <v>189</v>
      </c>
    </row>
    <row r="10" spans="1:9">
      <c r="A10">
        <v>192</v>
      </c>
      <c r="B10">
        <v>3</v>
      </c>
      <c r="C10">
        <f t="shared" si="2"/>
        <v>40</v>
      </c>
      <c r="D10">
        <f t="shared" si="0"/>
        <v>576</v>
      </c>
      <c r="E10">
        <f t="shared" si="1"/>
        <v>187.66115702479328</v>
      </c>
      <c r="H10" t="s">
        <v>30</v>
      </c>
      <c r="I10">
        <f>D14/B14</f>
        <v>184.09090909090909</v>
      </c>
    </row>
    <row r="11" spans="1:9">
      <c r="A11">
        <v>194</v>
      </c>
      <c r="B11">
        <v>2</v>
      </c>
      <c r="C11">
        <f t="shared" si="2"/>
        <v>42</v>
      </c>
      <c r="D11">
        <f t="shared" si="0"/>
        <v>388</v>
      </c>
      <c r="E11">
        <f t="shared" si="1"/>
        <v>196.3801652892561</v>
      </c>
      <c r="H11" t="s">
        <v>34</v>
      </c>
      <c r="I11">
        <f>E14/B14</f>
        <v>34.900826446280995</v>
      </c>
    </row>
    <row r="12" spans="1:9">
      <c r="A12">
        <v>195</v>
      </c>
      <c r="B12">
        <v>1</v>
      </c>
      <c r="C12">
        <f t="shared" si="2"/>
        <v>43</v>
      </c>
      <c r="D12">
        <f t="shared" si="0"/>
        <v>195</v>
      </c>
      <c r="E12">
        <f t="shared" si="1"/>
        <v>119.00826446280986</v>
      </c>
      <c r="H12" t="s">
        <v>32</v>
      </c>
      <c r="I12">
        <f>SQRT(I11)</f>
        <v>5.9076921421381625</v>
      </c>
    </row>
    <row r="13" spans="1:9">
      <c r="A13">
        <v>198</v>
      </c>
      <c r="B13">
        <v>1</v>
      </c>
      <c r="C13">
        <f t="shared" si="2"/>
        <v>44</v>
      </c>
      <c r="D13">
        <f t="shared" si="0"/>
        <v>198</v>
      </c>
      <c r="E13">
        <f t="shared" si="1"/>
        <v>193.46280991735529</v>
      </c>
    </row>
    <row r="14" spans="1:9">
      <c r="A14" t="s">
        <v>35</v>
      </c>
      <c r="B14">
        <f>SUM(B2:B13)</f>
        <v>44</v>
      </c>
      <c r="D14">
        <f>SUM(D2:D13)</f>
        <v>8100</v>
      </c>
      <c r="E14">
        <f>SUM(E2:E13)</f>
        <v>1535.6363636363637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topLeftCell="C1" workbookViewId="0">
      <selection activeCell="E2" sqref="E2"/>
    </sheetView>
  </sheetViews>
  <sheetFormatPr baseColWidth="10" defaultRowHeight="15.75"/>
  <cols>
    <col min="2" max="2" width="18.5703125" style="9" customWidth="1"/>
    <col min="3" max="4" width="11.42578125" style="9"/>
  </cols>
  <sheetData>
    <row r="1" spans="1:5">
      <c r="B1" s="9" t="s">
        <v>15</v>
      </c>
      <c r="C1" s="9" t="s">
        <v>7</v>
      </c>
      <c r="D1" s="9" t="s">
        <v>14</v>
      </c>
    </row>
    <row r="2" spans="1:5">
      <c r="A2" t="s">
        <v>9</v>
      </c>
      <c r="B2" s="9">
        <v>20</v>
      </c>
      <c r="C2" s="9">
        <v>447867</v>
      </c>
      <c r="D2" s="9">
        <f>C2</f>
        <v>447867</v>
      </c>
      <c r="E2">
        <f>D2/$D$6*100</f>
        <v>24.190158703238502</v>
      </c>
    </row>
    <row r="3" spans="1:5">
      <c r="A3" t="s">
        <v>10</v>
      </c>
      <c r="B3" s="9">
        <v>40</v>
      </c>
      <c r="C3" s="9">
        <v>486162</v>
      </c>
      <c r="D3" s="9">
        <f>C3+D2</f>
        <v>934029</v>
      </c>
      <c r="E3">
        <f t="shared" ref="E3:E6" si="0">D3/$D$6*100</f>
        <v>50.448704064883444</v>
      </c>
    </row>
    <row r="4" spans="1:5">
      <c r="A4" t="s">
        <v>11</v>
      </c>
      <c r="B4" s="9">
        <v>60</v>
      </c>
      <c r="C4" s="9">
        <v>529003</v>
      </c>
      <c r="D4" s="9">
        <f t="shared" ref="D4:D6" si="1">C4+D3</f>
        <v>1463032</v>
      </c>
      <c r="E4">
        <f t="shared" si="0"/>
        <v>79.021174294860813</v>
      </c>
    </row>
    <row r="5" spans="1:5">
      <c r="A5" t="s">
        <v>12</v>
      </c>
      <c r="B5" s="9">
        <v>75</v>
      </c>
      <c r="C5" s="9">
        <v>243597</v>
      </c>
      <c r="D5" s="9">
        <f t="shared" si="1"/>
        <v>1706629</v>
      </c>
      <c r="E5">
        <f t="shared" si="0"/>
        <v>92.17831712885571</v>
      </c>
    </row>
    <row r="6" spans="1:5">
      <c r="A6" t="s">
        <v>13</v>
      </c>
      <c r="B6" s="9">
        <v>95</v>
      </c>
      <c r="C6" s="9">
        <v>144814</v>
      </c>
      <c r="D6" s="9">
        <f t="shared" si="1"/>
        <v>1851443</v>
      </c>
      <c r="E6">
        <f t="shared" si="0"/>
        <v>100</v>
      </c>
    </row>
    <row r="7" spans="1:5">
      <c r="C7" s="9">
        <f>SUM(C2:C6)</f>
        <v>1851443</v>
      </c>
    </row>
    <row r="9" spans="1:5">
      <c r="B9" s="9" t="s">
        <v>15</v>
      </c>
      <c r="C9" s="9" t="s">
        <v>8</v>
      </c>
      <c r="D9" s="9" t="s">
        <v>14</v>
      </c>
    </row>
    <row r="10" spans="1:5">
      <c r="A10" t="s">
        <v>9</v>
      </c>
      <c r="B10" s="9">
        <v>20</v>
      </c>
      <c r="C10" s="9">
        <v>1083640</v>
      </c>
      <c r="D10" s="9">
        <f>C10</f>
        <v>1083640</v>
      </c>
    </row>
    <row r="11" spans="1:5">
      <c r="A11" t="s">
        <v>10</v>
      </c>
      <c r="B11" s="9">
        <v>40</v>
      </c>
      <c r="C11" s="9">
        <v>1085942</v>
      </c>
      <c r="D11" s="9">
        <f>C11+D10</f>
        <v>2169582</v>
      </c>
    </row>
    <row r="12" spans="1:5">
      <c r="A12" t="s">
        <v>11</v>
      </c>
      <c r="B12" s="9">
        <v>60</v>
      </c>
      <c r="C12" s="9">
        <v>1065154</v>
      </c>
      <c r="D12" s="9">
        <f t="shared" ref="D12:D14" si="2">C12+D11</f>
        <v>3234736</v>
      </c>
    </row>
    <row r="13" spans="1:5">
      <c r="A13" t="s">
        <v>12</v>
      </c>
      <c r="B13" s="9">
        <v>75</v>
      </c>
      <c r="C13" s="9">
        <v>496976</v>
      </c>
      <c r="D13" s="9">
        <f t="shared" si="2"/>
        <v>3731712</v>
      </c>
    </row>
    <row r="14" spans="1:5">
      <c r="A14" t="s">
        <v>13</v>
      </c>
      <c r="B14" s="9">
        <v>95</v>
      </c>
      <c r="C14" s="9">
        <v>303557</v>
      </c>
      <c r="D14" s="9">
        <f t="shared" si="2"/>
        <v>4035269</v>
      </c>
    </row>
    <row r="15" spans="1:5">
      <c r="C15" s="9">
        <f>SUM(C10:C14)</f>
        <v>4035269</v>
      </c>
    </row>
    <row r="20" spans="3:4">
      <c r="D20" s="9">
        <v>4035269</v>
      </c>
    </row>
    <row r="21" spans="3:4">
      <c r="C21" s="9" t="s">
        <v>38</v>
      </c>
      <c r="D21" s="9">
        <f>D20/2</f>
        <v>2017634.5</v>
      </c>
    </row>
    <row r="22" spans="3:4">
      <c r="C22" s="9" t="s">
        <v>39</v>
      </c>
      <c r="D22" s="9">
        <f>D20/4</f>
        <v>1008817.25</v>
      </c>
    </row>
    <row r="23" spans="3:4">
      <c r="C23" s="9" t="s">
        <v>40</v>
      </c>
      <c r="D23" s="9">
        <f>D22+D21</f>
        <v>3026451.75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C23" workbookViewId="0">
      <selection activeCell="J39" sqref="J39"/>
    </sheetView>
  </sheetViews>
  <sheetFormatPr baseColWidth="10" defaultRowHeight="15"/>
  <sheetData>
    <row r="1" spans="1:9">
      <c r="A1" s="8" t="s">
        <v>16</v>
      </c>
      <c r="B1" s="8" t="s">
        <v>17</v>
      </c>
      <c r="C1" s="8" t="s">
        <v>14</v>
      </c>
      <c r="D1" s="8" t="s">
        <v>31</v>
      </c>
      <c r="E1" s="8" t="s">
        <v>33</v>
      </c>
    </row>
    <row r="2" spans="1:9">
      <c r="A2" s="8">
        <v>1</v>
      </c>
      <c r="B2" s="8">
        <v>5</v>
      </c>
      <c r="C2" s="8"/>
      <c r="D2" s="8"/>
      <c r="E2" s="8"/>
      <c r="H2" s="8" t="s">
        <v>19</v>
      </c>
      <c r="I2" s="8"/>
    </row>
    <row r="3" spans="1:9">
      <c r="A3" s="8">
        <v>2</v>
      </c>
      <c r="B3" s="8">
        <v>8</v>
      </c>
      <c r="C3" s="8"/>
      <c r="D3" s="8"/>
      <c r="E3" s="8"/>
      <c r="H3" s="8" t="s">
        <v>20</v>
      </c>
      <c r="I3" s="8"/>
    </row>
    <row r="4" spans="1:9">
      <c r="A4" s="8">
        <v>3</v>
      </c>
      <c r="B4" s="8">
        <v>17</v>
      </c>
      <c r="C4" s="8"/>
      <c r="D4" s="8"/>
      <c r="E4" s="8"/>
      <c r="H4" s="8" t="s">
        <v>18</v>
      </c>
      <c r="I4" s="8"/>
    </row>
    <row r="5" spans="1:9">
      <c r="A5" s="8">
        <v>4</v>
      </c>
      <c r="B5" s="8">
        <v>21</v>
      </c>
      <c r="C5" s="8"/>
      <c r="D5" s="8"/>
      <c r="E5" s="8"/>
      <c r="H5" s="8" t="s">
        <v>21</v>
      </c>
      <c r="I5" s="8"/>
    </row>
    <row r="6" spans="1:9">
      <c r="A6" s="8">
        <v>5</v>
      </c>
      <c r="B6" s="8">
        <v>26</v>
      </c>
      <c r="C6" s="8"/>
      <c r="D6" s="8"/>
      <c r="E6" s="8"/>
      <c r="H6" s="8" t="s">
        <v>22</v>
      </c>
      <c r="I6" s="8"/>
    </row>
    <row r="7" spans="1:9">
      <c r="A7" s="8">
        <v>6</v>
      </c>
      <c r="B7" s="8">
        <v>38</v>
      </c>
      <c r="C7" s="8"/>
      <c r="D7" s="8"/>
      <c r="E7" s="8"/>
      <c r="H7" s="8" t="s">
        <v>23</v>
      </c>
      <c r="I7" s="8"/>
    </row>
    <row r="8" spans="1:9">
      <c r="A8" s="8">
        <v>7</v>
      </c>
      <c r="B8" s="8">
        <v>48</v>
      </c>
      <c r="C8" s="8"/>
      <c r="D8" s="8"/>
      <c r="E8" s="8"/>
      <c r="H8" s="8" t="s">
        <v>26</v>
      </c>
      <c r="I8" s="8"/>
    </row>
    <row r="9" spans="1:9">
      <c r="A9" s="8">
        <v>8</v>
      </c>
      <c r="B9" s="8">
        <v>63</v>
      </c>
      <c r="C9" s="8"/>
      <c r="D9" s="8"/>
      <c r="E9" s="8"/>
      <c r="H9" s="8" t="s">
        <v>27</v>
      </c>
      <c r="I9" s="8"/>
    </row>
    <row r="10" spans="1:9">
      <c r="A10" s="8">
        <v>9</v>
      </c>
      <c r="B10" s="8">
        <v>77</v>
      </c>
      <c r="C10" s="8"/>
      <c r="D10" s="8"/>
      <c r="E10" s="8"/>
      <c r="H10" s="8" t="s">
        <v>24</v>
      </c>
      <c r="I10" s="8"/>
    </row>
    <row r="11" spans="1:9">
      <c r="A11" s="8">
        <v>10</v>
      </c>
      <c r="B11" s="8">
        <v>51</v>
      </c>
      <c r="C11" s="8"/>
      <c r="D11" s="8"/>
      <c r="E11" s="8"/>
      <c r="H11" s="8" t="s">
        <v>25</v>
      </c>
      <c r="I11" s="8"/>
    </row>
    <row r="12" spans="1:9">
      <c r="A12" s="8">
        <v>11</v>
      </c>
      <c r="B12" s="8">
        <v>33</v>
      </c>
      <c r="C12" s="8"/>
      <c r="D12" s="8"/>
      <c r="E12" s="8"/>
      <c r="H12" s="8" t="s">
        <v>28</v>
      </c>
      <c r="I12" s="8"/>
    </row>
    <row r="13" spans="1:9">
      <c r="A13" s="8">
        <v>12</v>
      </c>
      <c r="B13" s="8">
        <v>27</v>
      </c>
      <c r="C13" s="8"/>
      <c r="D13" s="8"/>
      <c r="E13" s="8"/>
      <c r="H13" s="8" t="s">
        <v>29</v>
      </c>
      <c r="I13" s="8"/>
    </row>
    <row r="14" spans="1:9">
      <c r="A14" s="8">
        <v>13</v>
      </c>
      <c r="B14" s="8">
        <v>25</v>
      </c>
      <c r="C14" s="8"/>
      <c r="D14" s="8"/>
      <c r="E14" s="8"/>
      <c r="H14" s="8" t="s">
        <v>30</v>
      </c>
      <c r="I14" s="8"/>
    </row>
    <row r="15" spans="1:9">
      <c r="A15" s="8">
        <v>14</v>
      </c>
      <c r="B15" s="8">
        <v>14</v>
      </c>
      <c r="C15" s="8"/>
      <c r="D15" s="8"/>
      <c r="E15" s="8"/>
      <c r="H15" s="8" t="s">
        <v>34</v>
      </c>
      <c r="I15" s="8"/>
    </row>
    <row r="16" spans="1:9">
      <c r="A16" s="8">
        <v>15</v>
      </c>
      <c r="B16" s="8">
        <v>12</v>
      </c>
      <c r="C16" s="8"/>
      <c r="D16" s="8"/>
      <c r="E16" s="8"/>
      <c r="H16" s="8" t="s">
        <v>32</v>
      </c>
      <c r="I16" s="8"/>
    </row>
    <row r="17" spans="1:9">
      <c r="A17" s="8">
        <v>16</v>
      </c>
      <c r="B17" s="8">
        <v>7</v>
      </c>
      <c r="C17" s="8"/>
      <c r="D17" s="8"/>
      <c r="E17" s="8"/>
    </row>
    <row r="18" spans="1:9">
      <c r="A18" s="8">
        <v>17</v>
      </c>
      <c r="B18" s="8">
        <v>8</v>
      </c>
      <c r="C18" s="8"/>
      <c r="D18" s="8"/>
      <c r="E18" s="8"/>
    </row>
    <row r="19" spans="1:9">
      <c r="A19" s="8">
        <v>18</v>
      </c>
      <c r="B19" s="8">
        <v>4</v>
      </c>
      <c r="C19" s="8"/>
      <c r="D19" s="8"/>
      <c r="E19" s="8"/>
    </row>
    <row r="20" spans="1:9">
      <c r="A20" s="8">
        <v>19</v>
      </c>
      <c r="B20" s="8">
        <v>1</v>
      </c>
      <c r="C20" s="8"/>
      <c r="D20" s="8"/>
      <c r="E20" s="8"/>
    </row>
    <row r="21" spans="1:9">
      <c r="A21" s="8">
        <v>20</v>
      </c>
      <c r="B21" s="8">
        <v>3</v>
      </c>
      <c r="C21" s="8"/>
      <c r="D21" s="8"/>
      <c r="E21" s="8"/>
    </row>
    <row r="22" spans="1:9">
      <c r="A22" s="8" t="s">
        <v>35</v>
      </c>
      <c r="B22" s="8">
        <f>SUM(B2:B21)</f>
        <v>488</v>
      </c>
      <c r="C22" s="8"/>
      <c r="D22" s="8"/>
      <c r="E22" s="8"/>
    </row>
    <row r="25" spans="1:9">
      <c r="A25" s="8" t="s">
        <v>16</v>
      </c>
      <c r="B25" s="8" t="s">
        <v>17</v>
      </c>
      <c r="C25" s="8" t="s">
        <v>14</v>
      </c>
      <c r="D25" s="8" t="s">
        <v>31</v>
      </c>
      <c r="E25" s="8" t="s">
        <v>33</v>
      </c>
    </row>
    <row r="26" spans="1:9">
      <c r="A26" s="8">
        <v>1</v>
      </c>
      <c r="B26" s="8">
        <v>5</v>
      </c>
      <c r="C26" s="8">
        <f>B26</f>
        <v>5</v>
      </c>
      <c r="D26" s="8">
        <f>A26*B26</f>
        <v>5</v>
      </c>
      <c r="E26" s="8">
        <f>B26*(A26-$I$14)^2</f>
        <v>5</v>
      </c>
      <c r="H26" s="8" t="s">
        <v>19</v>
      </c>
      <c r="I26" s="8">
        <v>1</v>
      </c>
    </row>
    <row r="27" spans="1:9">
      <c r="A27" s="8">
        <v>2</v>
      </c>
      <c r="B27" s="8">
        <v>8</v>
      </c>
      <c r="C27" s="8">
        <f>B27+C26</f>
        <v>13</v>
      </c>
      <c r="D27" s="8">
        <f t="shared" ref="D27:D45" si="0">A27*B27</f>
        <v>16</v>
      </c>
      <c r="E27" s="8">
        <f t="shared" ref="E27:E45" si="1">B27*(A27-$I$14)^2</f>
        <v>32</v>
      </c>
      <c r="H27" s="8" t="s">
        <v>20</v>
      </c>
      <c r="I27" s="8">
        <v>20</v>
      </c>
    </row>
    <row r="28" spans="1:9">
      <c r="A28" s="8">
        <v>3</v>
      </c>
      <c r="B28" s="8">
        <v>17</v>
      </c>
      <c r="C28" s="8">
        <f t="shared" ref="C28:C45" si="2">B28+C27</f>
        <v>30</v>
      </c>
      <c r="D28" s="8">
        <f t="shared" si="0"/>
        <v>51</v>
      </c>
      <c r="E28" s="8">
        <f t="shared" si="1"/>
        <v>153</v>
      </c>
      <c r="H28" s="8" t="s">
        <v>18</v>
      </c>
      <c r="I28" s="8">
        <v>19</v>
      </c>
    </row>
    <row r="29" spans="1:9">
      <c r="A29" s="8">
        <v>4</v>
      </c>
      <c r="B29" s="8">
        <v>21</v>
      </c>
      <c r="C29" s="8">
        <f t="shared" si="2"/>
        <v>51</v>
      </c>
      <c r="D29" s="8">
        <f t="shared" si="0"/>
        <v>84</v>
      </c>
      <c r="E29" s="8">
        <f t="shared" si="1"/>
        <v>336</v>
      </c>
      <c r="H29" s="8" t="s">
        <v>21</v>
      </c>
      <c r="I29" s="8">
        <v>9</v>
      </c>
    </row>
    <row r="30" spans="1:9">
      <c r="A30" s="8">
        <v>5</v>
      </c>
      <c r="B30" s="8">
        <v>26</v>
      </c>
      <c r="C30" s="8">
        <f t="shared" si="2"/>
        <v>77</v>
      </c>
      <c r="D30" s="8">
        <f t="shared" si="0"/>
        <v>130</v>
      </c>
      <c r="E30" s="8">
        <f t="shared" si="1"/>
        <v>650</v>
      </c>
      <c r="H30" s="8" t="s">
        <v>22</v>
      </c>
      <c r="I30" s="8">
        <v>488</v>
      </c>
    </row>
    <row r="31" spans="1:9">
      <c r="A31" s="8">
        <v>6</v>
      </c>
      <c r="B31" s="8">
        <v>38</v>
      </c>
      <c r="C31" s="8">
        <f t="shared" si="2"/>
        <v>115</v>
      </c>
      <c r="D31" s="8">
        <f t="shared" si="0"/>
        <v>228</v>
      </c>
      <c r="E31" s="8">
        <f t="shared" si="1"/>
        <v>1368</v>
      </c>
      <c r="H31" s="8" t="s">
        <v>23</v>
      </c>
      <c r="I31" s="8">
        <f>I30/2</f>
        <v>244</v>
      </c>
    </row>
    <row r="32" spans="1:9">
      <c r="A32" s="8">
        <v>7</v>
      </c>
      <c r="B32" s="8">
        <v>48</v>
      </c>
      <c r="C32" s="8">
        <f t="shared" si="2"/>
        <v>163</v>
      </c>
      <c r="D32" s="8">
        <f t="shared" si="0"/>
        <v>336</v>
      </c>
      <c r="E32" s="8">
        <f t="shared" si="1"/>
        <v>2352</v>
      </c>
      <c r="H32" s="8" t="s">
        <v>26</v>
      </c>
      <c r="I32" s="8">
        <f>I30/4</f>
        <v>122</v>
      </c>
    </row>
    <row r="33" spans="1:10">
      <c r="A33" s="8">
        <v>8</v>
      </c>
      <c r="B33" s="8">
        <v>63</v>
      </c>
      <c r="C33" s="8">
        <f t="shared" si="2"/>
        <v>226</v>
      </c>
      <c r="D33" s="8">
        <f t="shared" si="0"/>
        <v>504</v>
      </c>
      <c r="E33" s="8">
        <f t="shared" si="1"/>
        <v>4032</v>
      </c>
      <c r="H33" s="8" t="s">
        <v>27</v>
      </c>
      <c r="I33" s="8">
        <f>I30*3/4</f>
        <v>366</v>
      </c>
    </row>
    <row r="34" spans="1:10">
      <c r="A34" s="8">
        <v>9</v>
      </c>
      <c r="B34" s="8">
        <v>77</v>
      </c>
      <c r="C34" s="8">
        <f t="shared" si="2"/>
        <v>303</v>
      </c>
      <c r="D34" s="8">
        <f t="shared" si="0"/>
        <v>693</v>
      </c>
      <c r="E34" s="8">
        <f t="shared" si="1"/>
        <v>6237</v>
      </c>
      <c r="H34" s="8" t="s">
        <v>24</v>
      </c>
      <c r="I34" s="8">
        <v>9</v>
      </c>
    </row>
    <row r="35" spans="1:10">
      <c r="A35" s="8">
        <v>10</v>
      </c>
      <c r="B35" s="8">
        <v>51</v>
      </c>
      <c r="C35" s="8">
        <f t="shared" si="2"/>
        <v>354</v>
      </c>
      <c r="D35" s="8">
        <f t="shared" si="0"/>
        <v>510</v>
      </c>
      <c r="E35" s="8">
        <f t="shared" si="1"/>
        <v>5100</v>
      </c>
      <c r="H35" s="8" t="s">
        <v>25</v>
      </c>
      <c r="I35" s="8">
        <v>7</v>
      </c>
    </row>
    <row r="36" spans="1:10">
      <c r="A36" s="8">
        <v>11</v>
      </c>
      <c r="B36" s="8">
        <v>33</v>
      </c>
      <c r="C36" s="8">
        <f t="shared" si="2"/>
        <v>387</v>
      </c>
      <c r="D36" s="8">
        <f t="shared" si="0"/>
        <v>363</v>
      </c>
      <c r="E36" s="8">
        <f t="shared" si="1"/>
        <v>3993</v>
      </c>
      <c r="H36" s="8" t="s">
        <v>28</v>
      </c>
      <c r="I36" s="8">
        <v>11</v>
      </c>
    </row>
    <row r="37" spans="1:10">
      <c r="A37" s="8">
        <v>12</v>
      </c>
      <c r="B37" s="8">
        <v>27</v>
      </c>
      <c r="C37" s="8">
        <f t="shared" si="2"/>
        <v>414</v>
      </c>
      <c r="D37" s="8">
        <f t="shared" si="0"/>
        <v>324</v>
      </c>
      <c r="E37" s="8">
        <f t="shared" si="1"/>
        <v>3888</v>
      </c>
      <c r="H37" s="8" t="s">
        <v>29</v>
      </c>
      <c r="I37" s="8">
        <v>4</v>
      </c>
    </row>
    <row r="38" spans="1:10">
      <c r="A38" s="8">
        <v>13</v>
      </c>
      <c r="B38" s="8">
        <v>25</v>
      </c>
      <c r="C38" s="8">
        <f t="shared" si="2"/>
        <v>439</v>
      </c>
      <c r="D38" s="8">
        <f t="shared" si="0"/>
        <v>325</v>
      </c>
      <c r="E38" s="8">
        <f t="shared" si="1"/>
        <v>4225</v>
      </c>
      <c r="H38" s="8" t="s">
        <v>30</v>
      </c>
      <c r="I38" s="8">
        <f>D46/B46</f>
        <v>8.9016393442622945</v>
      </c>
    </row>
    <row r="39" spans="1:10">
      <c r="A39" s="8">
        <v>14</v>
      </c>
      <c r="B39" s="8">
        <v>14</v>
      </c>
      <c r="C39" s="8">
        <f t="shared" si="2"/>
        <v>453</v>
      </c>
      <c r="D39" s="8">
        <f t="shared" si="0"/>
        <v>196</v>
      </c>
      <c r="E39" s="8">
        <f t="shared" si="1"/>
        <v>2744</v>
      </c>
      <c r="H39" s="8" t="s">
        <v>34</v>
      </c>
      <c r="I39" s="8">
        <f>E46/B46</f>
        <v>91.754098360655732</v>
      </c>
      <c r="J39" t="s">
        <v>41</v>
      </c>
    </row>
    <row r="40" spans="1:10">
      <c r="A40" s="8">
        <v>15</v>
      </c>
      <c r="B40" s="8">
        <v>12</v>
      </c>
      <c r="C40" s="8">
        <f t="shared" si="2"/>
        <v>465</v>
      </c>
      <c r="D40" s="8">
        <f t="shared" si="0"/>
        <v>180</v>
      </c>
      <c r="E40" s="8">
        <f t="shared" si="1"/>
        <v>2700</v>
      </c>
      <c r="H40" s="8" t="s">
        <v>32</v>
      </c>
      <c r="I40" s="8">
        <f>SQRT(I39)</f>
        <v>9.5788359606298581</v>
      </c>
    </row>
    <row r="41" spans="1:10">
      <c r="A41" s="8">
        <v>16</v>
      </c>
      <c r="B41" s="8">
        <v>7</v>
      </c>
      <c r="C41" s="8">
        <f t="shared" si="2"/>
        <v>472</v>
      </c>
      <c r="D41" s="8">
        <f t="shared" si="0"/>
        <v>112</v>
      </c>
      <c r="E41" s="8">
        <f t="shared" si="1"/>
        <v>1792</v>
      </c>
    </row>
    <row r="42" spans="1:10">
      <c r="A42" s="8">
        <v>17</v>
      </c>
      <c r="B42" s="8">
        <v>8</v>
      </c>
      <c r="C42" s="8">
        <f t="shared" si="2"/>
        <v>480</v>
      </c>
      <c r="D42" s="8">
        <f t="shared" si="0"/>
        <v>136</v>
      </c>
      <c r="E42" s="8">
        <f t="shared" si="1"/>
        <v>2312</v>
      </c>
    </row>
    <row r="43" spans="1:10">
      <c r="A43" s="8">
        <v>18</v>
      </c>
      <c r="B43" s="8">
        <v>4</v>
      </c>
      <c r="C43" s="8">
        <f t="shared" si="2"/>
        <v>484</v>
      </c>
      <c r="D43" s="8">
        <f t="shared" si="0"/>
        <v>72</v>
      </c>
      <c r="E43" s="8">
        <f t="shared" si="1"/>
        <v>1296</v>
      </c>
    </row>
    <row r="44" spans="1:10">
      <c r="A44" s="8">
        <v>19</v>
      </c>
      <c r="B44" s="8">
        <v>1</v>
      </c>
      <c r="C44" s="8">
        <f t="shared" si="2"/>
        <v>485</v>
      </c>
      <c r="D44" s="8">
        <f t="shared" si="0"/>
        <v>19</v>
      </c>
      <c r="E44" s="8">
        <f t="shared" si="1"/>
        <v>361</v>
      </c>
    </row>
    <row r="45" spans="1:10">
      <c r="A45" s="8">
        <v>20</v>
      </c>
      <c r="B45" s="8">
        <v>3</v>
      </c>
      <c r="C45" s="8">
        <f t="shared" si="2"/>
        <v>488</v>
      </c>
      <c r="D45" s="8">
        <f t="shared" si="0"/>
        <v>60</v>
      </c>
      <c r="E45" s="8">
        <f t="shared" si="1"/>
        <v>1200</v>
      </c>
    </row>
    <row r="46" spans="1:10">
      <c r="A46" s="8" t="s">
        <v>22</v>
      </c>
      <c r="B46" s="8">
        <f>SUM(B26:B45)</f>
        <v>488</v>
      </c>
      <c r="C46" s="8"/>
      <c r="D46" s="8">
        <f>SUM(D26:D45)</f>
        <v>4344</v>
      </c>
      <c r="E46" s="8">
        <f>SUM(E26:E45)</f>
        <v>44776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3 p 117</vt:lpstr>
      <vt:lpstr>ex 4 p 118</vt:lpstr>
      <vt:lpstr>5p118</vt:lpstr>
      <vt:lpstr>ex 7 p119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Célie</dc:creator>
  <cp:lastModifiedBy>Célie</cp:lastModifiedBy>
  <dcterms:created xsi:type="dcterms:W3CDTF">2015-11-10T11:35:18Z</dcterms:created>
  <dcterms:modified xsi:type="dcterms:W3CDTF">2016-01-07T13:59:44Z</dcterms:modified>
</cp:coreProperties>
</file>